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Vartotojas\Desktop\Nauja strategija\Atsakymai vertinimui NMA\"/>
    </mc:Choice>
  </mc:AlternateContent>
  <xr:revisionPtr revIDLastSave="0" documentId="13_ncr:1_{05B2D838-E98A-4B7E-BC4C-66D85544ED90}" xr6:coauthVersionLast="47" xr6:coauthVersionMax="47" xr10:uidLastSave="{00000000-0000-0000-0000-000000000000}"/>
  <bookViews>
    <workbookView xWindow="255" yWindow="0" windowWidth="20730" windowHeight="15600" firstSheet="1" activeTab="16" xr2:uid="{00000000-000D-0000-FFFF-FFFF00000000}"/>
  </bookViews>
  <sheets>
    <sheet name="Instrukcija" sheetId="1" r:id="rId1"/>
    <sheet name="1" sheetId="2" r:id="rId2"/>
    <sheet name="2" sheetId="3" r:id="rId3"/>
    <sheet name="3" sheetId="4" r:id="rId4"/>
    <sheet name="4" sheetId="5" r:id="rId5"/>
    <sheet name="4.1" sheetId="20" r:id="rId6"/>
    <sheet name="5" sheetId="6" r:id="rId7"/>
    <sheet name="6" sheetId="7" r:id="rId8"/>
    <sheet name="7" sheetId="8" r:id="rId9"/>
    <sheet name="8" sheetId="9" r:id="rId10"/>
    <sheet name="9" sheetId="10" r:id="rId11"/>
    <sheet name="10" sheetId="16" r:id="rId12"/>
    <sheet name="10.1" sheetId="21" r:id="rId13"/>
    <sheet name="10.2" sheetId="22" r:id="rId14"/>
    <sheet name="11" sheetId="11" r:id="rId15"/>
    <sheet name="11.1" sheetId="23" r:id="rId16"/>
    <sheet name="12" sheetId="12" r:id="rId17"/>
    <sheet name="13" sheetId="13" r:id="rId18"/>
    <sheet name="14" sheetId="14" r:id="rId19"/>
    <sheet name="15" sheetId="17" r:id="rId20"/>
    <sheet name="15.1" sheetId="24" r:id="rId21"/>
    <sheet name="16" sheetId="15" r:id="rId22"/>
    <sheet name="17" sheetId="18" r:id="rId23"/>
    <sheet name="18" sheetId="19" r:id="rId24"/>
    <sheet name="Sąrašai" sheetId="25" state="hidden" r:id="rId25"/>
  </sheets>
  <calcPr calcId="181029"/>
  <extLst>
    <ext uri="GoogleSheetsCustomDataVersion1">
      <go:sheetsCustomData xmlns:go="http://customooxmlschemas.google.com/" r:id="rId29" roundtripDataSignature="AMtx7mhj7FYmMGReRezU29OIyKb2kXdnpw=="/>
    </ext>
  </extLst>
</workbook>
</file>

<file path=xl/calcChain.xml><?xml version="1.0" encoding="utf-8"?>
<calcChain xmlns="http://schemas.openxmlformats.org/spreadsheetml/2006/main">
  <c r="C91" i="12" l="1"/>
  <c r="C93" i="21"/>
  <c r="C16" i="21"/>
  <c r="E15" i="14"/>
  <c r="D12" i="7"/>
  <c r="F8" i="12"/>
  <c r="G8" i="12" l="1"/>
  <c r="C9" i="23"/>
  <c r="C18" i="23"/>
  <c r="D7" i="16"/>
  <c r="C6" i="21" s="1"/>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8" i="25"/>
  <c r="A97" i="25"/>
  <c r="A96" i="25"/>
  <c r="A95" i="25"/>
  <c r="A94" i="25"/>
  <c r="A87" i="25"/>
  <c r="A86" i="25"/>
  <c r="A85" i="25"/>
  <c r="A84" i="25"/>
  <c r="A83" i="25"/>
  <c r="A82" i="25"/>
  <c r="A81" i="25"/>
  <c r="A80" i="25"/>
  <c r="A79" i="25"/>
  <c r="A78" i="25"/>
  <c r="A77" i="25"/>
  <c r="A76" i="25"/>
  <c r="A75" i="25"/>
  <c r="A74" i="25"/>
  <c r="A73" i="25"/>
  <c r="A72" i="25"/>
  <c r="A71" i="25"/>
  <c r="A70" i="25"/>
  <c r="A69" i="25"/>
  <c r="A68" i="25"/>
  <c r="C78" i="24"/>
  <c r="K76" i="24"/>
  <c r="J76" i="24"/>
  <c r="I76" i="24"/>
  <c r="H76" i="24"/>
  <c r="G76" i="24"/>
  <c r="F76" i="24"/>
  <c r="E76" i="24"/>
  <c r="D76" i="24"/>
  <c r="K75" i="24"/>
  <c r="J75" i="24"/>
  <c r="I75" i="24"/>
  <c r="H75" i="24"/>
  <c r="G75" i="24"/>
  <c r="F75" i="24"/>
  <c r="E75" i="24"/>
  <c r="D75" i="24"/>
  <c r="K74" i="24"/>
  <c r="J74" i="24"/>
  <c r="I74" i="24"/>
  <c r="H74" i="24"/>
  <c r="G74" i="24"/>
  <c r="F74" i="24"/>
  <c r="E74" i="24"/>
  <c r="D74" i="24"/>
  <c r="K73" i="24"/>
  <c r="J73" i="24"/>
  <c r="I73" i="24"/>
  <c r="H73" i="24"/>
  <c r="G73" i="24"/>
  <c r="F73" i="24"/>
  <c r="E73" i="24"/>
  <c r="D73" i="24"/>
  <c r="C73" i="24"/>
  <c r="K72" i="24"/>
  <c r="J72" i="24"/>
  <c r="I72" i="24"/>
  <c r="H72" i="24"/>
  <c r="G72" i="24"/>
  <c r="F72" i="24"/>
  <c r="E72" i="24"/>
  <c r="D72" i="24"/>
  <c r="K71" i="24"/>
  <c r="J71" i="24"/>
  <c r="I71" i="24"/>
  <c r="H71" i="24"/>
  <c r="G71" i="24"/>
  <c r="F71" i="24"/>
  <c r="E71" i="24"/>
  <c r="D71" i="24"/>
  <c r="K70" i="24"/>
  <c r="J70" i="24"/>
  <c r="I70" i="24"/>
  <c r="H70" i="24"/>
  <c r="G70" i="24"/>
  <c r="F70" i="24"/>
  <c r="E70" i="24"/>
  <c r="D70" i="24"/>
  <c r="C70" i="24"/>
  <c r="K69" i="24"/>
  <c r="J69" i="24"/>
  <c r="I69" i="24"/>
  <c r="H69" i="24"/>
  <c r="G69" i="24"/>
  <c r="F69" i="24"/>
  <c r="E69" i="24"/>
  <c r="D69" i="24"/>
  <c r="K68" i="24"/>
  <c r="J68" i="24"/>
  <c r="I68" i="24"/>
  <c r="H68" i="24"/>
  <c r="G68" i="24"/>
  <c r="F68" i="24"/>
  <c r="E68" i="24"/>
  <c r="D68" i="24"/>
  <c r="K67" i="24"/>
  <c r="J67" i="24"/>
  <c r="I67" i="24"/>
  <c r="H67" i="24"/>
  <c r="G67" i="24"/>
  <c r="F67" i="24"/>
  <c r="E67" i="24"/>
  <c r="D67" i="24"/>
  <c r="K66" i="24"/>
  <c r="J66" i="24"/>
  <c r="I66" i="24"/>
  <c r="H66" i="24"/>
  <c r="G66" i="24"/>
  <c r="F66" i="24"/>
  <c r="E66" i="24"/>
  <c r="D66" i="24"/>
  <c r="K65" i="24"/>
  <c r="J65" i="24"/>
  <c r="I65" i="24"/>
  <c r="H65" i="24"/>
  <c r="G65" i="24"/>
  <c r="F65" i="24"/>
  <c r="E65" i="24"/>
  <c r="D65" i="24"/>
  <c r="C65" i="24"/>
  <c r="K64" i="24"/>
  <c r="J64" i="24"/>
  <c r="I64" i="24"/>
  <c r="H64" i="24"/>
  <c r="G64" i="24"/>
  <c r="F64" i="24"/>
  <c r="E64" i="24"/>
  <c r="D64" i="24"/>
  <c r="K63" i="24"/>
  <c r="J63" i="24"/>
  <c r="I63" i="24"/>
  <c r="H63" i="24"/>
  <c r="G63" i="24"/>
  <c r="F63" i="24"/>
  <c r="E63" i="24"/>
  <c r="D63" i="24"/>
  <c r="K62" i="24"/>
  <c r="J62" i="24"/>
  <c r="I62" i="24"/>
  <c r="H62" i="24"/>
  <c r="G62" i="24"/>
  <c r="F62" i="24"/>
  <c r="E62" i="24"/>
  <c r="D62" i="24"/>
  <c r="C62" i="24"/>
  <c r="K61" i="24"/>
  <c r="J61" i="24"/>
  <c r="I61" i="24"/>
  <c r="H61" i="24"/>
  <c r="G61" i="24"/>
  <c r="F61" i="24"/>
  <c r="E61" i="24"/>
  <c r="D61" i="24"/>
  <c r="K60" i="24"/>
  <c r="J60" i="24"/>
  <c r="I60" i="24"/>
  <c r="H60" i="24"/>
  <c r="G60" i="24"/>
  <c r="F60" i="24"/>
  <c r="E60" i="24"/>
  <c r="D60" i="24"/>
  <c r="K59" i="24"/>
  <c r="J59" i="24"/>
  <c r="I59" i="24"/>
  <c r="H59" i="24"/>
  <c r="G59" i="24"/>
  <c r="F59" i="24"/>
  <c r="E59" i="24"/>
  <c r="D59" i="24"/>
  <c r="K58" i="24"/>
  <c r="J58" i="24"/>
  <c r="I58" i="24"/>
  <c r="H58" i="24"/>
  <c r="G58" i="24"/>
  <c r="F58" i="24"/>
  <c r="E58" i="24"/>
  <c r="D58" i="24"/>
  <c r="K57" i="24"/>
  <c r="J57" i="24"/>
  <c r="I57" i="24"/>
  <c r="H57" i="24"/>
  <c r="G57" i="24"/>
  <c r="F57" i="24"/>
  <c r="E57" i="24"/>
  <c r="D57" i="24"/>
  <c r="C57" i="24"/>
  <c r="C53" i="24"/>
  <c r="K51" i="24"/>
  <c r="J51" i="24"/>
  <c r="I51" i="24"/>
  <c r="H51" i="24"/>
  <c r="G51" i="24"/>
  <c r="F51" i="24"/>
  <c r="E51" i="24"/>
  <c r="D51" i="24"/>
  <c r="K50" i="24"/>
  <c r="J50" i="24"/>
  <c r="I50" i="24"/>
  <c r="H50" i="24"/>
  <c r="G50" i="24"/>
  <c r="F50" i="24"/>
  <c r="E50" i="24"/>
  <c r="D50" i="24"/>
  <c r="C50" i="24"/>
  <c r="K49" i="24"/>
  <c r="J49" i="24"/>
  <c r="I49" i="24"/>
  <c r="H49" i="24"/>
  <c r="G49" i="24"/>
  <c r="F49" i="24"/>
  <c r="E49" i="24"/>
  <c r="D49" i="24"/>
  <c r="K48" i="24"/>
  <c r="J48" i="24"/>
  <c r="I48" i="24"/>
  <c r="H48" i="24"/>
  <c r="G48" i="24"/>
  <c r="F48" i="24"/>
  <c r="E48" i="24"/>
  <c r="D48" i="24"/>
  <c r="K47" i="24"/>
  <c r="J47" i="24"/>
  <c r="I47" i="24"/>
  <c r="H47" i="24"/>
  <c r="G47" i="24"/>
  <c r="F47" i="24"/>
  <c r="E47" i="24"/>
  <c r="D47" i="24"/>
  <c r="K46" i="24"/>
  <c r="J46" i="24"/>
  <c r="I46" i="24"/>
  <c r="H46" i="24"/>
  <c r="G46" i="24"/>
  <c r="F46" i="24"/>
  <c r="E46" i="24"/>
  <c r="D46" i="24"/>
  <c r="K45" i="24"/>
  <c r="J45" i="24"/>
  <c r="I45" i="24"/>
  <c r="H45" i="24"/>
  <c r="G45" i="24"/>
  <c r="F45" i="24"/>
  <c r="E45" i="24"/>
  <c r="D45" i="24"/>
  <c r="C45" i="24"/>
  <c r="K44" i="24"/>
  <c r="J44" i="24"/>
  <c r="I44" i="24"/>
  <c r="H44" i="24"/>
  <c r="G44" i="24"/>
  <c r="F44" i="24"/>
  <c r="E44" i="24"/>
  <c r="D44" i="24"/>
  <c r="K43" i="24"/>
  <c r="J43" i="24"/>
  <c r="I43" i="24"/>
  <c r="H43" i="24"/>
  <c r="G43" i="24"/>
  <c r="F43" i="24"/>
  <c r="E43" i="24"/>
  <c r="D43" i="24"/>
  <c r="C43" i="24"/>
  <c r="K42" i="24"/>
  <c r="J42" i="24"/>
  <c r="I42" i="24"/>
  <c r="H42" i="24"/>
  <c r="G42" i="24"/>
  <c r="F42" i="24"/>
  <c r="E42" i="24"/>
  <c r="D42" i="24"/>
  <c r="C42" i="24"/>
  <c r="K41" i="24"/>
  <c r="J41" i="24"/>
  <c r="I41" i="24"/>
  <c r="H41" i="24"/>
  <c r="G41" i="24"/>
  <c r="F41" i="24"/>
  <c r="E41" i="24"/>
  <c r="D41" i="24"/>
  <c r="K40" i="24"/>
  <c r="J40" i="24"/>
  <c r="I40" i="24"/>
  <c r="H40" i="24"/>
  <c r="G40" i="24"/>
  <c r="F40" i="24"/>
  <c r="E40" i="24"/>
  <c r="D40" i="24"/>
  <c r="K39" i="24"/>
  <c r="J39" i="24"/>
  <c r="I39" i="24"/>
  <c r="H39" i="24"/>
  <c r="G39" i="24"/>
  <c r="F39" i="24"/>
  <c r="E39" i="24"/>
  <c r="D39" i="24"/>
  <c r="K38" i="24"/>
  <c r="J38" i="24"/>
  <c r="I38" i="24"/>
  <c r="H38" i="24"/>
  <c r="G38" i="24"/>
  <c r="F38" i="24"/>
  <c r="E38" i="24"/>
  <c r="D38" i="24"/>
  <c r="K37" i="24"/>
  <c r="J37" i="24"/>
  <c r="I37" i="24"/>
  <c r="H37" i="24"/>
  <c r="G37" i="24"/>
  <c r="F37" i="24"/>
  <c r="E37" i="24"/>
  <c r="D37" i="24"/>
  <c r="C37" i="24"/>
  <c r="K36" i="24"/>
  <c r="J36" i="24"/>
  <c r="I36" i="24"/>
  <c r="H36" i="24"/>
  <c r="G36" i="24"/>
  <c r="F36" i="24"/>
  <c r="E36" i="24"/>
  <c r="D36" i="24"/>
  <c r="K35" i="24"/>
  <c r="J35" i="24"/>
  <c r="I35" i="24"/>
  <c r="H35" i="24"/>
  <c r="G35" i="24"/>
  <c r="F35" i="24"/>
  <c r="E35" i="24"/>
  <c r="D35" i="24"/>
  <c r="C35" i="24"/>
  <c r="K34" i="24"/>
  <c r="J34" i="24"/>
  <c r="I34" i="24"/>
  <c r="H34" i="24"/>
  <c r="G34" i="24"/>
  <c r="F34" i="24"/>
  <c r="E34" i="24"/>
  <c r="D34" i="24"/>
  <c r="C34" i="24"/>
  <c r="K33" i="24"/>
  <c r="J33" i="24"/>
  <c r="I33" i="24"/>
  <c r="H33" i="24"/>
  <c r="G33" i="24"/>
  <c r="F33" i="24"/>
  <c r="E33" i="24"/>
  <c r="D33" i="24"/>
  <c r="K32" i="24"/>
  <c r="J32" i="24"/>
  <c r="I32" i="24"/>
  <c r="H32" i="24"/>
  <c r="G32" i="24"/>
  <c r="F32" i="24"/>
  <c r="E32" i="24"/>
  <c r="D32" i="24"/>
  <c r="C28" i="24"/>
  <c r="K26" i="24"/>
  <c r="J26" i="24"/>
  <c r="I26" i="24"/>
  <c r="H26" i="24"/>
  <c r="G26" i="24"/>
  <c r="F26" i="24"/>
  <c r="E26" i="24"/>
  <c r="D26" i="24"/>
  <c r="C26" i="24"/>
  <c r="C51" i="24" s="1"/>
  <c r="K25" i="24"/>
  <c r="J25" i="24"/>
  <c r="I25" i="24"/>
  <c r="H25" i="24"/>
  <c r="G25" i="24"/>
  <c r="F25" i="24"/>
  <c r="E25" i="24"/>
  <c r="D25" i="24"/>
  <c r="C25" i="24"/>
  <c r="C75" i="24" s="1"/>
  <c r="K24" i="24"/>
  <c r="J24" i="24"/>
  <c r="I24" i="24"/>
  <c r="H24" i="24"/>
  <c r="G24" i="24"/>
  <c r="F24" i="24"/>
  <c r="E24" i="24"/>
  <c r="D24" i="24"/>
  <c r="C24" i="24"/>
  <c r="C74" i="24" s="1"/>
  <c r="K23" i="24"/>
  <c r="J23" i="24"/>
  <c r="I23" i="24"/>
  <c r="H23" i="24"/>
  <c r="G23" i="24"/>
  <c r="F23" i="24"/>
  <c r="E23" i="24"/>
  <c r="D23" i="24"/>
  <c r="C23" i="24"/>
  <c r="C48" i="24" s="1"/>
  <c r="K22" i="24"/>
  <c r="J22" i="24"/>
  <c r="I22" i="24"/>
  <c r="H22" i="24"/>
  <c r="G22" i="24"/>
  <c r="F22" i="24"/>
  <c r="E22" i="24"/>
  <c r="D22" i="24"/>
  <c r="C22" i="24"/>
  <c r="C47" i="24" s="1"/>
  <c r="K21" i="24"/>
  <c r="J21" i="24"/>
  <c r="I21" i="24"/>
  <c r="H21" i="24"/>
  <c r="G21" i="24"/>
  <c r="F21" i="24"/>
  <c r="E21" i="24"/>
  <c r="D21" i="24"/>
  <c r="C21" i="24"/>
  <c r="C46" i="24" s="1"/>
  <c r="K20" i="24"/>
  <c r="J20" i="24"/>
  <c r="I20" i="24"/>
  <c r="H20" i="24"/>
  <c r="G20" i="24"/>
  <c r="F20" i="24"/>
  <c r="E20" i="24"/>
  <c r="D20" i="24"/>
  <c r="C20" i="24"/>
  <c r="K19" i="24"/>
  <c r="J19" i="24"/>
  <c r="I19" i="24"/>
  <c r="H19" i="24"/>
  <c r="G19" i="24"/>
  <c r="F19" i="24"/>
  <c r="E19" i="24"/>
  <c r="D19" i="24"/>
  <c r="C19" i="24"/>
  <c r="C44" i="24" s="1"/>
  <c r="K18" i="24"/>
  <c r="J18" i="24"/>
  <c r="I18" i="24"/>
  <c r="H18" i="24"/>
  <c r="G18" i="24"/>
  <c r="F18" i="24"/>
  <c r="E18" i="24"/>
  <c r="D18" i="24"/>
  <c r="C18" i="24"/>
  <c r="C68" i="24" s="1"/>
  <c r="K17" i="24"/>
  <c r="J17" i="24"/>
  <c r="I17" i="24"/>
  <c r="H17" i="24"/>
  <c r="G17" i="24"/>
  <c r="F17" i="24"/>
  <c r="E17" i="24"/>
  <c r="D17" i="24"/>
  <c r="C17" i="24"/>
  <c r="C67" i="24" s="1"/>
  <c r="K16" i="24"/>
  <c r="J16" i="24"/>
  <c r="I16" i="24"/>
  <c r="H16" i="24"/>
  <c r="G16" i="24"/>
  <c r="F16" i="24"/>
  <c r="E16" i="24"/>
  <c r="D16" i="24"/>
  <c r="C16" i="24"/>
  <c r="C66" i="24" s="1"/>
  <c r="K15" i="24"/>
  <c r="J15" i="24"/>
  <c r="I15" i="24"/>
  <c r="H15" i="24"/>
  <c r="G15" i="24"/>
  <c r="F15" i="24"/>
  <c r="E15" i="24"/>
  <c r="D15" i="24"/>
  <c r="C15" i="24"/>
  <c r="C40" i="24" s="1"/>
  <c r="K14" i="24"/>
  <c r="J14" i="24"/>
  <c r="I14" i="24"/>
  <c r="H14" i="24"/>
  <c r="G14" i="24"/>
  <c r="F14" i="24"/>
  <c r="E14" i="24"/>
  <c r="D14" i="24"/>
  <c r="C14" i="24"/>
  <c r="C39" i="24" s="1"/>
  <c r="K13" i="24"/>
  <c r="J13" i="24"/>
  <c r="I13" i="24"/>
  <c r="H13" i="24"/>
  <c r="G13" i="24"/>
  <c r="F13" i="24"/>
  <c r="E13" i="24"/>
  <c r="D13" i="24"/>
  <c r="C13" i="24"/>
  <c r="C38" i="24" s="1"/>
  <c r="K12" i="24"/>
  <c r="J12" i="24"/>
  <c r="I12" i="24"/>
  <c r="H12" i="24"/>
  <c r="G12" i="24"/>
  <c r="F12" i="24"/>
  <c r="E12" i="24"/>
  <c r="D12" i="24"/>
  <c r="C12" i="24"/>
  <c r="K11" i="24"/>
  <c r="J11" i="24"/>
  <c r="I11" i="24"/>
  <c r="H11" i="24"/>
  <c r="G11" i="24"/>
  <c r="F11" i="24"/>
  <c r="E11" i="24"/>
  <c r="D11" i="24"/>
  <c r="C11" i="24"/>
  <c r="C36" i="24" s="1"/>
  <c r="K10" i="24"/>
  <c r="J10" i="24"/>
  <c r="I10" i="24"/>
  <c r="H10" i="24"/>
  <c r="G10" i="24"/>
  <c r="F10" i="24"/>
  <c r="E10" i="24"/>
  <c r="D10" i="24"/>
  <c r="C10" i="24"/>
  <c r="C60" i="24" s="1"/>
  <c r="K9" i="24"/>
  <c r="J9" i="24"/>
  <c r="I9" i="24"/>
  <c r="H9" i="24"/>
  <c r="G9" i="24"/>
  <c r="F9" i="24"/>
  <c r="E9" i="24"/>
  <c r="D9" i="24"/>
  <c r="C9" i="24"/>
  <c r="C59" i="24" s="1"/>
  <c r="K8" i="24"/>
  <c r="J8" i="24"/>
  <c r="I8" i="24"/>
  <c r="H8" i="24"/>
  <c r="G8" i="24"/>
  <c r="F8" i="24"/>
  <c r="E8" i="24"/>
  <c r="D8" i="24"/>
  <c r="C8" i="24"/>
  <c r="C58" i="24" s="1"/>
  <c r="K7" i="24"/>
  <c r="J7" i="24"/>
  <c r="I7" i="24"/>
  <c r="H7" i="24"/>
  <c r="G7" i="24"/>
  <c r="F7" i="24"/>
  <c r="E7" i="24"/>
  <c r="D7" i="24"/>
  <c r="C7" i="24"/>
  <c r="C32" i="24" s="1"/>
  <c r="C3" i="24"/>
  <c r="B1" i="24"/>
  <c r="J49" i="23"/>
  <c r="I49" i="23"/>
  <c r="H49" i="23"/>
  <c r="G49" i="23"/>
  <c r="F49" i="23"/>
  <c r="E49" i="23"/>
  <c r="J48" i="23"/>
  <c r="I48" i="23"/>
  <c r="H48" i="23"/>
  <c r="G48" i="23"/>
  <c r="F48" i="23"/>
  <c r="E48" i="23"/>
  <c r="J47" i="23"/>
  <c r="I47" i="23"/>
  <c r="H47" i="23"/>
  <c r="G47" i="23"/>
  <c r="F47" i="23"/>
  <c r="E47" i="23"/>
  <c r="D47" i="23" s="1"/>
  <c r="J46" i="23"/>
  <c r="I46" i="23"/>
  <c r="H46" i="23"/>
  <c r="G46" i="23"/>
  <c r="F46" i="23"/>
  <c r="E46" i="23"/>
  <c r="D46" i="23" s="1"/>
  <c r="C46" i="23"/>
  <c r="J45" i="23"/>
  <c r="I45" i="23"/>
  <c r="H45" i="23"/>
  <c r="G45" i="23"/>
  <c r="F45" i="23"/>
  <c r="E45" i="23"/>
  <c r="D45" i="23"/>
  <c r="J44" i="23"/>
  <c r="I44" i="23"/>
  <c r="H44" i="23"/>
  <c r="G44" i="23"/>
  <c r="F44" i="23"/>
  <c r="E44" i="23"/>
  <c r="J43" i="23"/>
  <c r="I43" i="23"/>
  <c r="H43" i="23"/>
  <c r="G43" i="23"/>
  <c r="F43" i="23"/>
  <c r="E43" i="23"/>
  <c r="J42" i="23"/>
  <c r="I42" i="23"/>
  <c r="H42" i="23"/>
  <c r="G42" i="23"/>
  <c r="F42" i="23"/>
  <c r="E42" i="23"/>
  <c r="J41" i="23"/>
  <c r="I41" i="23"/>
  <c r="H41" i="23"/>
  <c r="G41" i="23"/>
  <c r="F41" i="23"/>
  <c r="E41" i="23"/>
  <c r="J40" i="23"/>
  <c r="I40" i="23"/>
  <c r="H40" i="23"/>
  <c r="G40" i="23"/>
  <c r="F40" i="23"/>
  <c r="E40" i="23"/>
  <c r="X36" i="23"/>
  <c r="W36" i="23"/>
  <c r="V36" i="23"/>
  <c r="U36" i="23"/>
  <c r="T36" i="23"/>
  <c r="S36" i="23"/>
  <c r="R36" i="23"/>
  <c r="Q36" i="23"/>
  <c r="P36" i="23"/>
  <c r="O36" i="23"/>
  <c r="N36" i="23"/>
  <c r="M36" i="23"/>
  <c r="L36" i="23"/>
  <c r="K36" i="23"/>
  <c r="J36" i="23"/>
  <c r="I36" i="23"/>
  <c r="H36" i="23"/>
  <c r="G36" i="23"/>
  <c r="D36" i="23" s="1"/>
  <c r="F36" i="23"/>
  <c r="E36" i="23"/>
  <c r="C36" i="23"/>
  <c r="C49" i="23" s="1"/>
  <c r="X35" i="23"/>
  <c r="W35" i="23"/>
  <c r="V35" i="23"/>
  <c r="U35" i="23"/>
  <c r="T35" i="23"/>
  <c r="S35" i="23"/>
  <c r="R35" i="23"/>
  <c r="Q35" i="23"/>
  <c r="P35" i="23"/>
  <c r="O35" i="23"/>
  <c r="N35" i="23"/>
  <c r="M35" i="23"/>
  <c r="L35" i="23"/>
  <c r="K35" i="23"/>
  <c r="J35" i="23"/>
  <c r="I35" i="23"/>
  <c r="H35" i="23"/>
  <c r="G35" i="23"/>
  <c r="F35" i="23"/>
  <c r="E35" i="23"/>
  <c r="C35" i="23"/>
  <c r="C48" i="23" s="1"/>
  <c r="X34" i="23"/>
  <c r="W34" i="23"/>
  <c r="V34" i="23"/>
  <c r="U34" i="23"/>
  <c r="T34" i="23"/>
  <c r="S34" i="23"/>
  <c r="R34" i="23"/>
  <c r="Q34" i="23"/>
  <c r="P34" i="23"/>
  <c r="O34" i="23"/>
  <c r="N34" i="23"/>
  <c r="M34" i="23"/>
  <c r="L34" i="23"/>
  <c r="K34" i="23"/>
  <c r="J34" i="23"/>
  <c r="I34" i="23"/>
  <c r="H34" i="23"/>
  <c r="G34" i="23"/>
  <c r="F34" i="23"/>
  <c r="E34" i="23"/>
  <c r="C34" i="23"/>
  <c r="C47" i="23" s="1"/>
  <c r="X33" i="23"/>
  <c r="W33" i="23"/>
  <c r="V33" i="23"/>
  <c r="U33" i="23"/>
  <c r="T33" i="23"/>
  <c r="S33" i="23"/>
  <c r="R33" i="23"/>
  <c r="Q33" i="23"/>
  <c r="P33" i="23"/>
  <c r="O33" i="23"/>
  <c r="N33" i="23"/>
  <c r="M33" i="23"/>
  <c r="L33" i="23"/>
  <c r="K33" i="23"/>
  <c r="J33" i="23"/>
  <c r="I33" i="23"/>
  <c r="H33" i="23"/>
  <c r="G33" i="23"/>
  <c r="F33" i="23"/>
  <c r="E33" i="23"/>
  <c r="C33" i="23"/>
  <c r="X32" i="23"/>
  <c r="W32" i="23"/>
  <c r="V32" i="23"/>
  <c r="U32" i="23"/>
  <c r="T32" i="23"/>
  <c r="S32" i="23"/>
  <c r="R32" i="23"/>
  <c r="Q32" i="23"/>
  <c r="P32" i="23"/>
  <c r="O32" i="23"/>
  <c r="N32" i="23"/>
  <c r="M32" i="23"/>
  <c r="L32" i="23"/>
  <c r="K32" i="23"/>
  <c r="J32" i="23"/>
  <c r="I32" i="23"/>
  <c r="H32" i="23"/>
  <c r="G32" i="23"/>
  <c r="F32" i="23"/>
  <c r="E32" i="23"/>
  <c r="D32" i="23"/>
  <c r="C32" i="23"/>
  <c r="C45" i="23" s="1"/>
  <c r="X31" i="23"/>
  <c r="W31" i="23"/>
  <c r="V31" i="23"/>
  <c r="U31" i="23"/>
  <c r="T31" i="23"/>
  <c r="S31" i="23"/>
  <c r="R31" i="23"/>
  <c r="Q31" i="23"/>
  <c r="P31" i="23"/>
  <c r="O31" i="23"/>
  <c r="N31" i="23"/>
  <c r="M31" i="23"/>
  <c r="L31" i="23"/>
  <c r="K31" i="23"/>
  <c r="J31" i="23"/>
  <c r="I31" i="23"/>
  <c r="H31" i="23"/>
  <c r="G31" i="23"/>
  <c r="F31" i="23"/>
  <c r="E31" i="23"/>
  <c r="C31" i="23"/>
  <c r="C44" i="23" s="1"/>
  <c r="X30" i="23"/>
  <c r="W30" i="23"/>
  <c r="V30" i="23"/>
  <c r="U30" i="23"/>
  <c r="T30" i="23"/>
  <c r="S30" i="23"/>
  <c r="R30" i="23"/>
  <c r="Q30" i="23"/>
  <c r="P30" i="23"/>
  <c r="O30" i="23"/>
  <c r="N30" i="23"/>
  <c r="M30" i="23"/>
  <c r="L30" i="23"/>
  <c r="K30" i="23"/>
  <c r="J30" i="23"/>
  <c r="I30" i="23"/>
  <c r="H30" i="23"/>
  <c r="G30" i="23"/>
  <c r="F30" i="23"/>
  <c r="E30" i="23"/>
  <c r="C30" i="23"/>
  <c r="C43" i="23" s="1"/>
  <c r="X29" i="23"/>
  <c r="W29" i="23"/>
  <c r="V29" i="23"/>
  <c r="U29" i="23"/>
  <c r="T29" i="23"/>
  <c r="S29" i="23"/>
  <c r="R29" i="23"/>
  <c r="Q29" i="23"/>
  <c r="P29" i="23"/>
  <c r="O29" i="23"/>
  <c r="N29" i="23"/>
  <c r="M29" i="23"/>
  <c r="L29" i="23"/>
  <c r="K29" i="23"/>
  <c r="J29" i="23"/>
  <c r="I29" i="23"/>
  <c r="H29" i="23"/>
  <c r="G29" i="23"/>
  <c r="F29" i="23"/>
  <c r="E29" i="23"/>
  <c r="C29" i="23"/>
  <c r="C42" i="23" s="1"/>
  <c r="X28" i="23"/>
  <c r="W28" i="23"/>
  <c r="V28" i="23"/>
  <c r="U28" i="23"/>
  <c r="T28" i="23"/>
  <c r="S28" i="23"/>
  <c r="R28" i="23"/>
  <c r="Q28" i="23"/>
  <c r="P28" i="23"/>
  <c r="O28" i="23"/>
  <c r="N28" i="23"/>
  <c r="M28" i="23"/>
  <c r="L28" i="23"/>
  <c r="K28" i="23"/>
  <c r="J28" i="23"/>
  <c r="I28" i="23"/>
  <c r="H28" i="23"/>
  <c r="G28" i="23"/>
  <c r="F28" i="23"/>
  <c r="E28" i="23"/>
  <c r="C28" i="23"/>
  <c r="C41" i="23" s="1"/>
  <c r="X27" i="23"/>
  <c r="W27" i="23"/>
  <c r="V27" i="23"/>
  <c r="U27" i="23"/>
  <c r="T27" i="23"/>
  <c r="S27" i="23"/>
  <c r="R27" i="23"/>
  <c r="Q27" i="23"/>
  <c r="P27" i="23"/>
  <c r="O27" i="23"/>
  <c r="N27" i="23"/>
  <c r="M27" i="23"/>
  <c r="L27" i="23"/>
  <c r="K27" i="23"/>
  <c r="J27" i="23"/>
  <c r="I27" i="23"/>
  <c r="H27" i="23"/>
  <c r="G27" i="23"/>
  <c r="F27" i="23"/>
  <c r="E27" i="23"/>
  <c r="C27" i="23"/>
  <c r="C40" i="23" s="1"/>
  <c r="C26" i="23"/>
  <c r="B26" i="23"/>
  <c r="J21" i="23"/>
  <c r="I21" i="23"/>
  <c r="H21" i="23"/>
  <c r="G21" i="23"/>
  <c r="F21" i="23"/>
  <c r="E21" i="23"/>
  <c r="B21" i="23"/>
  <c r="J20" i="23"/>
  <c r="I20" i="23"/>
  <c r="H20" i="23"/>
  <c r="G20" i="23"/>
  <c r="F20" i="23"/>
  <c r="E20" i="23"/>
  <c r="J19" i="23"/>
  <c r="I19" i="23"/>
  <c r="H19" i="23"/>
  <c r="D19" i="23" s="1"/>
  <c r="G19" i="23"/>
  <c r="F19" i="23"/>
  <c r="E19" i="23"/>
  <c r="B19" i="23"/>
  <c r="J18" i="23"/>
  <c r="I18" i="23"/>
  <c r="H18" i="23"/>
  <c r="G18" i="23"/>
  <c r="F18" i="23"/>
  <c r="E18" i="23"/>
  <c r="J17" i="23"/>
  <c r="I17" i="23"/>
  <c r="H17" i="23"/>
  <c r="G17" i="23"/>
  <c r="F17" i="23"/>
  <c r="E17" i="23"/>
  <c r="C17" i="23"/>
  <c r="B17" i="23"/>
  <c r="X13" i="23"/>
  <c r="W13" i="23"/>
  <c r="V13" i="23"/>
  <c r="U13" i="23"/>
  <c r="T13" i="23"/>
  <c r="S13" i="23"/>
  <c r="R13" i="23"/>
  <c r="Q13" i="23"/>
  <c r="P13" i="23"/>
  <c r="O13" i="23"/>
  <c r="N13" i="23"/>
  <c r="M13" i="23"/>
  <c r="L13" i="23"/>
  <c r="K13" i="23"/>
  <c r="J13" i="23"/>
  <c r="I13" i="23"/>
  <c r="H13" i="23"/>
  <c r="G13" i="23"/>
  <c r="F13" i="23"/>
  <c r="E13" i="23"/>
  <c r="C13" i="23"/>
  <c r="C21" i="23" s="1"/>
  <c r="B13" i="23"/>
  <c r="X12" i="23"/>
  <c r="W12" i="23"/>
  <c r="V12" i="23"/>
  <c r="U12" i="23"/>
  <c r="T12" i="23"/>
  <c r="S12" i="23"/>
  <c r="R12" i="23"/>
  <c r="Q12" i="23"/>
  <c r="P12" i="23"/>
  <c r="O12" i="23"/>
  <c r="N12" i="23"/>
  <c r="M12" i="23"/>
  <c r="L12" i="23"/>
  <c r="K12" i="23"/>
  <c r="J12" i="23"/>
  <c r="I12" i="23"/>
  <c r="H12" i="23"/>
  <c r="G12" i="23"/>
  <c r="F12" i="23"/>
  <c r="E12" i="23"/>
  <c r="C12" i="23"/>
  <c r="C20" i="23" s="1"/>
  <c r="B12" i="23"/>
  <c r="B20" i="23" s="1"/>
  <c r="X11" i="23"/>
  <c r="W11" i="23"/>
  <c r="V11" i="23"/>
  <c r="U11" i="23"/>
  <c r="T11" i="23"/>
  <c r="S11" i="23"/>
  <c r="R11" i="23"/>
  <c r="Q11" i="23"/>
  <c r="P11" i="23"/>
  <c r="O11" i="23"/>
  <c r="N11" i="23"/>
  <c r="M11" i="23"/>
  <c r="L11" i="23"/>
  <c r="K11" i="23"/>
  <c r="J11" i="23"/>
  <c r="I11" i="23"/>
  <c r="H11" i="23"/>
  <c r="G11" i="23"/>
  <c r="F11" i="23"/>
  <c r="E11" i="23"/>
  <c r="C11" i="23"/>
  <c r="C19" i="23" s="1"/>
  <c r="B11" i="23"/>
  <c r="X10" i="23"/>
  <c r="W10" i="23"/>
  <c r="V10" i="23"/>
  <c r="U10" i="23"/>
  <c r="T10" i="23"/>
  <c r="S10" i="23"/>
  <c r="R10" i="23"/>
  <c r="Q10" i="23"/>
  <c r="P10" i="23"/>
  <c r="O10" i="23"/>
  <c r="N10" i="23"/>
  <c r="M10" i="23"/>
  <c r="L10" i="23"/>
  <c r="K10" i="23"/>
  <c r="J10" i="23"/>
  <c r="I10" i="23"/>
  <c r="H10" i="23"/>
  <c r="G10" i="23"/>
  <c r="F10" i="23"/>
  <c r="E10" i="23"/>
  <c r="C10" i="23"/>
  <c r="B10" i="23"/>
  <c r="B18" i="23" s="1"/>
  <c r="X9" i="23"/>
  <c r="W9" i="23"/>
  <c r="V9" i="23"/>
  <c r="U9" i="23"/>
  <c r="T9" i="23"/>
  <c r="S9" i="23"/>
  <c r="R9" i="23"/>
  <c r="Q9" i="23"/>
  <c r="P9" i="23"/>
  <c r="O9" i="23"/>
  <c r="N9" i="23"/>
  <c r="M9" i="23"/>
  <c r="L9" i="23"/>
  <c r="K9" i="23"/>
  <c r="J9" i="23"/>
  <c r="I9" i="23"/>
  <c r="H9" i="23"/>
  <c r="G9" i="23"/>
  <c r="F9" i="23"/>
  <c r="E9" i="23"/>
  <c r="B9" i="23"/>
  <c r="C8" i="23"/>
  <c r="B8" i="23"/>
  <c r="C3" i="23"/>
  <c r="B1" i="23"/>
  <c r="A1" i="23"/>
  <c r="C19" i="22"/>
  <c r="C17" i="22"/>
  <c r="C12" i="22"/>
  <c r="C11" i="22"/>
  <c r="C9" i="22"/>
  <c r="C8" i="22"/>
  <c r="C6" i="22"/>
  <c r="C1543" i="21"/>
  <c r="C1542" i="21"/>
  <c r="C1541" i="21"/>
  <c r="C1540" i="21"/>
  <c r="C1539" i="21"/>
  <c r="C1538" i="21"/>
  <c r="C1537" i="21"/>
  <c r="C1536" i="21"/>
  <c r="C1535" i="21"/>
  <c r="C1534" i="21"/>
  <c r="C1532" i="21"/>
  <c r="C1531" i="21"/>
  <c r="C1530" i="21"/>
  <c r="C1529" i="21"/>
  <c r="C1528" i="21"/>
  <c r="C1527" i="21"/>
  <c r="C1526" i="21"/>
  <c r="C1525" i="21"/>
  <c r="C1524" i="21"/>
  <c r="C1523" i="21"/>
  <c r="C1521" i="21"/>
  <c r="C1520" i="21"/>
  <c r="C1519" i="21"/>
  <c r="C1518" i="21"/>
  <c r="C1517" i="21"/>
  <c r="C1514" i="21"/>
  <c r="C1513" i="21"/>
  <c r="C1511" i="21"/>
  <c r="C1510" i="21"/>
  <c r="C1508" i="21"/>
  <c r="C1507" i="21"/>
  <c r="C1506" i="21"/>
  <c r="C1504" i="21"/>
  <c r="C1503" i="21"/>
  <c r="C1501" i="21"/>
  <c r="C1500" i="21"/>
  <c r="C1497" i="21"/>
  <c r="C1496" i="21"/>
  <c r="C1495" i="21"/>
  <c r="C1494" i="21"/>
  <c r="C1493" i="21"/>
  <c r="C1490" i="21"/>
  <c r="C1489" i="21"/>
  <c r="C1488" i="21"/>
  <c r="C1487" i="21"/>
  <c r="C1486" i="21"/>
  <c r="C1484" i="21"/>
  <c r="C1483" i="21"/>
  <c r="C1482" i="21"/>
  <c r="C1481" i="21"/>
  <c r="C1480" i="21"/>
  <c r="C1479" i="21"/>
  <c r="C1477" i="21"/>
  <c r="C1476" i="21"/>
  <c r="C1475" i="21"/>
  <c r="C1474" i="21"/>
  <c r="C1473" i="21"/>
  <c r="C1468" i="21"/>
  <c r="C1466" i="21"/>
  <c r="C1465" i="21"/>
  <c r="C1464" i="21"/>
  <c r="C1463" i="21"/>
  <c r="C1462" i="21"/>
  <c r="C1461" i="21"/>
  <c r="C1460" i="21"/>
  <c r="C1459" i="21"/>
  <c r="C1458" i="21"/>
  <c r="C1457" i="21"/>
  <c r="C1455" i="21"/>
  <c r="C1454" i="21"/>
  <c r="C1453" i="21"/>
  <c r="C1452" i="21"/>
  <c r="C1451" i="21"/>
  <c r="C1450" i="21"/>
  <c r="C1449" i="21"/>
  <c r="C1448" i="21"/>
  <c r="C1447" i="21"/>
  <c r="C1446" i="21"/>
  <c r="C1444" i="21"/>
  <c r="C1443" i="21"/>
  <c r="C1442" i="21"/>
  <c r="C1441" i="21"/>
  <c r="C1440" i="21"/>
  <c r="C1437" i="21"/>
  <c r="C1436" i="21"/>
  <c r="C1434" i="21"/>
  <c r="C1433" i="21"/>
  <c r="C1431" i="21"/>
  <c r="C1430" i="21"/>
  <c r="C1429" i="21"/>
  <c r="C1427" i="21"/>
  <c r="C1426" i="21"/>
  <c r="C1424" i="21"/>
  <c r="C1423" i="21"/>
  <c r="C1420" i="21"/>
  <c r="C1419" i="21"/>
  <c r="C1418" i="21"/>
  <c r="C1417" i="21"/>
  <c r="C1416" i="21"/>
  <c r="C1413" i="21"/>
  <c r="C1412" i="21"/>
  <c r="C1411" i="21"/>
  <c r="C1410" i="21"/>
  <c r="C1409" i="21"/>
  <c r="C1407" i="21"/>
  <c r="C1406" i="21"/>
  <c r="C1405" i="21"/>
  <c r="C1404" i="21"/>
  <c r="C1403" i="21"/>
  <c r="C1402" i="21"/>
  <c r="C1400" i="21"/>
  <c r="C1399" i="21"/>
  <c r="C1398" i="21"/>
  <c r="C1397" i="21"/>
  <c r="C1396" i="21"/>
  <c r="C1391" i="21"/>
  <c r="C1389" i="21"/>
  <c r="C1388" i="21"/>
  <c r="C1387" i="21"/>
  <c r="C1386" i="21"/>
  <c r="C1385" i="21"/>
  <c r="C1384" i="21"/>
  <c r="C1383" i="21"/>
  <c r="C1382" i="21"/>
  <c r="C1381" i="21"/>
  <c r="C1380" i="21"/>
  <c r="C1378" i="21"/>
  <c r="C1377" i="21"/>
  <c r="C1376" i="21"/>
  <c r="C1375" i="21"/>
  <c r="C1374" i="21"/>
  <c r="C1373" i="21"/>
  <c r="C1372" i="21"/>
  <c r="C1371" i="21"/>
  <c r="C1370" i="21"/>
  <c r="C1369" i="21"/>
  <c r="C1367" i="21"/>
  <c r="C1366" i="21"/>
  <c r="C1365" i="21"/>
  <c r="C1364" i="21"/>
  <c r="C1363" i="21"/>
  <c r="C1360" i="21"/>
  <c r="C1359" i="21"/>
  <c r="C1357" i="21"/>
  <c r="C1356" i="21"/>
  <c r="C1354" i="21"/>
  <c r="C1353" i="21"/>
  <c r="C1352" i="21"/>
  <c r="C1350" i="21"/>
  <c r="C1349" i="21"/>
  <c r="C1347" i="21"/>
  <c r="C1346" i="21"/>
  <c r="C1343" i="21"/>
  <c r="C1342" i="21"/>
  <c r="C1341" i="21"/>
  <c r="C1340" i="21"/>
  <c r="C1339" i="21"/>
  <c r="C1336" i="21"/>
  <c r="C1335" i="21"/>
  <c r="C1334" i="21"/>
  <c r="C1333" i="21"/>
  <c r="C1332" i="21"/>
  <c r="C1330" i="21"/>
  <c r="C1329" i="21"/>
  <c r="C1328" i="21"/>
  <c r="C1327" i="21"/>
  <c r="C1326" i="21"/>
  <c r="C1325" i="21"/>
  <c r="C1323" i="21"/>
  <c r="C1322" i="21"/>
  <c r="C1321" i="21"/>
  <c r="C1320" i="21"/>
  <c r="C1319" i="21"/>
  <c r="C1314" i="21"/>
  <c r="C1312" i="21"/>
  <c r="C1311" i="21"/>
  <c r="C1310" i="21"/>
  <c r="C1309" i="21"/>
  <c r="C1308" i="21"/>
  <c r="C1307" i="21"/>
  <c r="C1306" i="21"/>
  <c r="C1305" i="21"/>
  <c r="C1304" i="21"/>
  <c r="C1303" i="21"/>
  <c r="C1301" i="21"/>
  <c r="C1300" i="21"/>
  <c r="C1299" i="21"/>
  <c r="C1298" i="21"/>
  <c r="C1297" i="21"/>
  <c r="C1296" i="21"/>
  <c r="C1295" i="21"/>
  <c r="C1294" i="21"/>
  <c r="C1293" i="21"/>
  <c r="C1292" i="21"/>
  <c r="C1290" i="21"/>
  <c r="C1289" i="21"/>
  <c r="C1288" i="21"/>
  <c r="C1287" i="21"/>
  <c r="C1286" i="21"/>
  <c r="C1283" i="21"/>
  <c r="C1282" i="21"/>
  <c r="C1280" i="21"/>
  <c r="C1279" i="21"/>
  <c r="C1277" i="21"/>
  <c r="C1276" i="21"/>
  <c r="C1275" i="21"/>
  <c r="C1273" i="21"/>
  <c r="C1272" i="21"/>
  <c r="C1270" i="21"/>
  <c r="C1269" i="21"/>
  <c r="C1266" i="21"/>
  <c r="C1265" i="21"/>
  <c r="C1264" i="21"/>
  <c r="C1263" i="21"/>
  <c r="C1262" i="21"/>
  <c r="C1259" i="21"/>
  <c r="C1258" i="21"/>
  <c r="C1257" i="21"/>
  <c r="C1256" i="21"/>
  <c r="C1255" i="21"/>
  <c r="C1253" i="21"/>
  <c r="C1252" i="21"/>
  <c r="C1251" i="21"/>
  <c r="C1250" i="21"/>
  <c r="C1249" i="21"/>
  <c r="C1248" i="21"/>
  <c r="C1246" i="21"/>
  <c r="C1245" i="21"/>
  <c r="C1244" i="21"/>
  <c r="C1243" i="21"/>
  <c r="C1242" i="21"/>
  <c r="C1237" i="21"/>
  <c r="C1235" i="21"/>
  <c r="C1234" i="21"/>
  <c r="C1233" i="21"/>
  <c r="C1232" i="21"/>
  <c r="C1231" i="21"/>
  <c r="C1230" i="21"/>
  <c r="C1229" i="21"/>
  <c r="C1228" i="21"/>
  <c r="C1227" i="21"/>
  <c r="C1226" i="21"/>
  <c r="C1224" i="21"/>
  <c r="C1223" i="21"/>
  <c r="C1222" i="21"/>
  <c r="C1221" i="21"/>
  <c r="C1220" i="21"/>
  <c r="C1219" i="21"/>
  <c r="C1218" i="21"/>
  <c r="C1217" i="21"/>
  <c r="C1216" i="21"/>
  <c r="C1215" i="21"/>
  <c r="C1213" i="21"/>
  <c r="C1212" i="21"/>
  <c r="C1211" i="21"/>
  <c r="C1210" i="21"/>
  <c r="C1209" i="21"/>
  <c r="C1206" i="21"/>
  <c r="C1205" i="21"/>
  <c r="C1203" i="21"/>
  <c r="C1202" i="21"/>
  <c r="C1200" i="21"/>
  <c r="C1199" i="21"/>
  <c r="C1198" i="21"/>
  <c r="C1196" i="21"/>
  <c r="C1195" i="21"/>
  <c r="C1193" i="21"/>
  <c r="C1192" i="21"/>
  <c r="C1189" i="21"/>
  <c r="C1188" i="21"/>
  <c r="C1187" i="21"/>
  <c r="C1186" i="21"/>
  <c r="C1185" i="21"/>
  <c r="C1182" i="21"/>
  <c r="C1181" i="21"/>
  <c r="C1180" i="21"/>
  <c r="C1179" i="21"/>
  <c r="C1178" i="21"/>
  <c r="C1176" i="21"/>
  <c r="C1175" i="21"/>
  <c r="C1174" i="21"/>
  <c r="C1173" i="21"/>
  <c r="C1172" i="21"/>
  <c r="C1171" i="21"/>
  <c r="C1169" i="21"/>
  <c r="C1168" i="21"/>
  <c r="C1167" i="21"/>
  <c r="C1166" i="21"/>
  <c r="C1165" i="21"/>
  <c r="C1160" i="21"/>
  <c r="C1158" i="21"/>
  <c r="C1157" i="21"/>
  <c r="C1156" i="21"/>
  <c r="C1155" i="21"/>
  <c r="C1154" i="21"/>
  <c r="C1153" i="21"/>
  <c r="C1152" i="21"/>
  <c r="C1151" i="21"/>
  <c r="C1150" i="21"/>
  <c r="C1149" i="21"/>
  <c r="C1147" i="21"/>
  <c r="C1146" i="21"/>
  <c r="C1145" i="21"/>
  <c r="C1144" i="21"/>
  <c r="C1143" i="21"/>
  <c r="C1142" i="21"/>
  <c r="C1141" i="21"/>
  <c r="C1140" i="21"/>
  <c r="C1139" i="21"/>
  <c r="C1138" i="21"/>
  <c r="C1136" i="21"/>
  <c r="C1135" i="21"/>
  <c r="C1134" i="21"/>
  <c r="C1133" i="21"/>
  <c r="C1132" i="21"/>
  <c r="C1129" i="21"/>
  <c r="C1128" i="21"/>
  <c r="C1126" i="21"/>
  <c r="C1125" i="21"/>
  <c r="C1123" i="21"/>
  <c r="C1122" i="21"/>
  <c r="C1121" i="21"/>
  <c r="C1119" i="21"/>
  <c r="C1118" i="21"/>
  <c r="C1116" i="21"/>
  <c r="C1115" i="21"/>
  <c r="C1112" i="21"/>
  <c r="C1111" i="21"/>
  <c r="C1110" i="21"/>
  <c r="C1109" i="21"/>
  <c r="C1108" i="21"/>
  <c r="C1105" i="21"/>
  <c r="C1104" i="21"/>
  <c r="C1103" i="21"/>
  <c r="C1102" i="21"/>
  <c r="C1101" i="21"/>
  <c r="C1099" i="21"/>
  <c r="C1098" i="21"/>
  <c r="C1097" i="21"/>
  <c r="C1096" i="21"/>
  <c r="C1095" i="21"/>
  <c r="C1094" i="21"/>
  <c r="C1092" i="21"/>
  <c r="C1091" i="21"/>
  <c r="C1090" i="21"/>
  <c r="C1089" i="21"/>
  <c r="C1088" i="21"/>
  <c r="C1083" i="21"/>
  <c r="C1081" i="21"/>
  <c r="C1080" i="21"/>
  <c r="C1079" i="21"/>
  <c r="C1078" i="21"/>
  <c r="C1077" i="21"/>
  <c r="C1076" i="21"/>
  <c r="C1075" i="21"/>
  <c r="C1074" i="21"/>
  <c r="C1073" i="21"/>
  <c r="C1072" i="21"/>
  <c r="C1070" i="21"/>
  <c r="C1069" i="21"/>
  <c r="C1068" i="21"/>
  <c r="C1067" i="21"/>
  <c r="C1066" i="21"/>
  <c r="C1065" i="21"/>
  <c r="C1064" i="21"/>
  <c r="C1063" i="21"/>
  <c r="C1062" i="21"/>
  <c r="C1061" i="21"/>
  <c r="C1059" i="21"/>
  <c r="C1058" i="21"/>
  <c r="C1057" i="21"/>
  <c r="C1056" i="21"/>
  <c r="C1055" i="21"/>
  <c r="C1052" i="21"/>
  <c r="C1051" i="21"/>
  <c r="C1049" i="21"/>
  <c r="C1048" i="21"/>
  <c r="C1046" i="21"/>
  <c r="C1045" i="21"/>
  <c r="C1044" i="21"/>
  <c r="C1042" i="21"/>
  <c r="C1041" i="21"/>
  <c r="C1039" i="21"/>
  <c r="C1038" i="21"/>
  <c r="C1035" i="21"/>
  <c r="C1034" i="21"/>
  <c r="C1033" i="21"/>
  <c r="C1032" i="21"/>
  <c r="C1031" i="21"/>
  <c r="C1028" i="21"/>
  <c r="C1027" i="21"/>
  <c r="C1026" i="21"/>
  <c r="C1025" i="21"/>
  <c r="C1024" i="21"/>
  <c r="C1022" i="21"/>
  <c r="C1021" i="21"/>
  <c r="C1020" i="21"/>
  <c r="C1019" i="21"/>
  <c r="C1018" i="21"/>
  <c r="C1017" i="21"/>
  <c r="C1015" i="21"/>
  <c r="C1014" i="21"/>
  <c r="C1013" i="21"/>
  <c r="C1012" i="21"/>
  <c r="C1011" i="21"/>
  <c r="C1006" i="21"/>
  <c r="C1004" i="21"/>
  <c r="C1003" i="21"/>
  <c r="C1002" i="21"/>
  <c r="C1001" i="21"/>
  <c r="C1000" i="21"/>
  <c r="C999" i="21"/>
  <c r="C998" i="21"/>
  <c r="C997" i="21"/>
  <c r="C996" i="21"/>
  <c r="C995" i="21"/>
  <c r="C993" i="21"/>
  <c r="C992" i="21"/>
  <c r="C991" i="21"/>
  <c r="C990" i="21"/>
  <c r="C989" i="21"/>
  <c r="C988" i="21"/>
  <c r="C987" i="21"/>
  <c r="C986" i="21"/>
  <c r="C985" i="21"/>
  <c r="C984" i="21"/>
  <c r="C982" i="21"/>
  <c r="C981" i="21"/>
  <c r="C980" i="21"/>
  <c r="C979" i="21"/>
  <c r="C978" i="21"/>
  <c r="C975" i="21"/>
  <c r="C974" i="21"/>
  <c r="C972" i="21"/>
  <c r="C971" i="21"/>
  <c r="C969" i="21"/>
  <c r="C968" i="21"/>
  <c r="C967" i="21"/>
  <c r="C965" i="21"/>
  <c r="C964" i="21"/>
  <c r="C962" i="21"/>
  <c r="C961" i="21"/>
  <c r="C958" i="21"/>
  <c r="C957" i="21"/>
  <c r="C956" i="21"/>
  <c r="C955" i="21"/>
  <c r="C954" i="21"/>
  <c r="C951" i="21"/>
  <c r="C950" i="21"/>
  <c r="C949" i="21"/>
  <c r="C948" i="21"/>
  <c r="C947" i="21"/>
  <c r="C945" i="21"/>
  <c r="C944" i="21"/>
  <c r="C943" i="21"/>
  <c r="C942" i="21"/>
  <c r="C941" i="21"/>
  <c r="C940" i="21"/>
  <c r="C938" i="21"/>
  <c r="C937" i="21"/>
  <c r="C936" i="21"/>
  <c r="C935" i="21"/>
  <c r="C934" i="21"/>
  <c r="C929" i="21"/>
  <c r="C927" i="21"/>
  <c r="C926" i="21"/>
  <c r="C925" i="21"/>
  <c r="C924" i="21"/>
  <c r="C923" i="21"/>
  <c r="C922" i="21"/>
  <c r="C921" i="21"/>
  <c r="C920" i="21"/>
  <c r="C919" i="21"/>
  <c r="C918" i="21"/>
  <c r="C916" i="21"/>
  <c r="C915" i="21"/>
  <c r="C914" i="21"/>
  <c r="C913" i="21"/>
  <c r="C912" i="21"/>
  <c r="C911" i="21"/>
  <c r="C910" i="21"/>
  <c r="C909" i="21"/>
  <c r="C908" i="21"/>
  <c r="C907" i="21"/>
  <c r="C905" i="21"/>
  <c r="C904" i="21"/>
  <c r="C903" i="21"/>
  <c r="C902" i="21"/>
  <c r="C901" i="21"/>
  <c r="C898" i="21"/>
  <c r="C897" i="21"/>
  <c r="C895" i="21"/>
  <c r="C894" i="21"/>
  <c r="C892" i="21"/>
  <c r="C891" i="21"/>
  <c r="C890" i="21"/>
  <c r="C888" i="21"/>
  <c r="C887" i="21"/>
  <c r="C885" i="21"/>
  <c r="C884" i="21"/>
  <c r="C881" i="21"/>
  <c r="C880" i="21"/>
  <c r="C879" i="21"/>
  <c r="C878" i="21"/>
  <c r="C877" i="21"/>
  <c r="C874" i="21"/>
  <c r="C873" i="21"/>
  <c r="C872" i="21"/>
  <c r="C871" i="21"/>
  <c r="C870" i="21"/>
  <c r="C868" i="21"/>
  <c r="C867" i="21"/>
  <c r="C866" i="21"/>
  <c r="C865" i="21"/>
  <c r="C864" i="21"/>
  <c r="C863" i="21"/>
  <c r="C861" i="21"/>
  <c r="C860" i="21"/>
  <c r="C859" i="21"/>
  <c r="C858" i="21"/>
  <c r="C857" i="21"/>
  <c r="C852" i="21"/>
  <c r="C850" i="21"/>
  <c r="C849" i="21"/>
  <c r="C848" i="21"/>
  <c r="C847" i="21"/>
  <c r="C846" i="21"/>
  <c r="C845" i="21"/>
  <c r="C844" i="21"/>
  <c r="C843" i="21"/>
  <c r="C842" i="21"/>
  <c r="C841" i="21"/>
  <c r="C839" i="21"/>
  <c r="C838" i="21"/>
  <c r="C837" i="21"/>
  <c r="C836" i="21"/>
  <c r="C835" i="21"/>
  <c r="C834" i="21"/>
  <c r="C833" i="21"/>
  <c r="C832" i="21"/>
  <c r="C831" i="21"/>
  <c r="C830" i="21"/>
  <c r="C828" i="21"/>
  <c r="C827" i="21"/>
  <c r="C826" i="21"/>
  <c r="C825" i="21"/>
  <c r="C824" i="21"/>
  <c r="C821" i="21"/>
  <c r="C820" i="21"/>
  <c r="C818" i="21"/>
  <c r="C817" i="21"/>
  <c r="C815" i="21"/>
  <c r="C814" i="21"/>
  <c r="C813" i="21"/>
  <c r="C811" i="21"/>
  <c r="C810" i="21"/>
  <c r="C808" i="21"/>
  <c r="C807" i="21"/>
  <c r="C804" i="21"/>
  <c r="C803" i="21"/>
  <c r="C802" i="21"/>
  <c r="C801" i="21"/>
  <c r="C800" i="21"/>
  <c r="C797" i="21"/>
  <c r="C796" i="21"/>
  <c r="C795" i="21"/>
  <c r="C794" i="21"/>
  <c r="C793" i="21"/>
  <c r="C791" i="21"/>
  <c r="C790" i="21"/>
  <c r="C789" i="21"/>
  <c r="C788" i="21"/>
  <c r="C787" i="21"/>
  <c r="C786" i="21"/>
  <c r="C784" i="21"/>
  <c r="C783" i="21"/>
  <c r="C782" i="21"/>
  <c r="C781" i="21"/>
  <c r="C780" i="21"/>
  <c r="C775" i="21"/>
  <c r="C773" i="21"/>
  <c r="C772" i="21"/>
  <c r="C771" i="21"/>
  <c r="C770" i="21"/>
  <c r="C769" i="21"/>
  <c r="C768" i="21"/>
  <c r="C767" i="21"/>
  <c r="C766" i="21"/>
  <c r="C765" i="21"/>
  <c r="C764" i="21"/>
  <c r="C762" i="21"/>
  <c r="C761" i="21"/>
  <c r="C760" i="21"/>
  <c r="C759" i="21"/>
  <c r="C758" i="21"/>
  <c r="C757" i="21"/>
  <c r="C756" i="21"/>
  <c r="C755" i="21"/>
  <c r="C754" i="21"/>
  <c r="C753" i="21"/>
  <c r="C751" i="21"/>
  <c r="C750" i="21"/>
  <c r="C749" i="21"/>
  <c r="C748" i="21"/>
  <c r="C747" i="21"/>
  <c r="C744" i="21"/>
  <c r="C743" i="21"/>
  <c r="C741" i="21"/>
  <c r="C740" i="21"/>
  <c r="C738" i="21"/>
  <c r="C737" i="21"/>
  <c r="C736" i="21"/>
  <c r="C734" i="21"/>
  <c r="C733" i="21"/>
  <c r="C731" i="21"/>
  <c r="C730" i="21"/>
  <c r="C727" i="21"/>
  <c r="C726" i="21"/>
  <c r="C725" i="21"/>
  <c r="C724" i="21"/>
  <c r="C723" i="21"/>
  <c r="C720" i="21"/>
  <c r="C719" i="21"/>
  <c r="C718" i="21"/>
  <c r="C717" i="21"/>
  <c r="C716" i="21"/>
  <c r="C714" i="21"/>
  <c r="C713" i="21"/>
  <c r="C712" i="21"/>
  <c r="C711" i="21"/>
  <c r="C710" i="21"/>
  <c r="C709" i="21"/>
  <c r="C707" i="21"/>
  <c r="C706" i="21"/>
  <c r="C705" i="21"/>
  <c r="C704" i="21"/>
  <c r="C703" i="21"/>
  <c r="C698" i="21"/>
  <c r="C696" i="21"/>
  <c r="C695" i="21"/>
  <c r="C694" i="21"/>
  <c r="C693" i="21"/>
  <c r="C692" i="21"/>
  <c r="C691" i="21"/>
  <c r="C690" i="21"/>
  <c r="C689" i="21"/>
  <c r="C688" i="21"/>
  <c r="C687" i="21"/>
  <c r="C685" i="21"/>
  <c r="C684" i="21"/>
  <c r="C683" i="21"/>
  <c r="C682" i="21"/>
  <c r="C681" i="21"/>
  <c r="C680" i="21"/>
  <c r="C679" i="21"/>
  <c r="C678" i="21"/>
  <c r="C677" i="21"/>
  <c r="C676" i="21"/>
  <c r="C674" i="21"/>
  <c r="C673" i="21"/>
  <c r="C672" i="21"/>
  <c r="C671" i="21"/>
  <c r="C670" i="21"/>
  <c r="C667" i="21"/>
  <c r="C666" i="21"/>
  <c r="C664" i="21"/>
  <c r="C663" i="21"/>
  <c r="C661" i="21"/>
  <c r="C660" i="21"/>
  <c r="C659" i="21"/>
  <c r="C657" i="21"/>
  <c r="C656" i="21"/>
  <c r="C654" i="21"/>
  <c r="C653" i="21"/>
  <c r="C650" i="21"/>
  <c r="C649" i="21"/>
  <c r="C648" i="21"/>
  <c r="C647" i="21"/>
  <c r="C646" i="21"/>
  <c r="C643" i="21"/>
  <c r="C642" i="21"/>
  <c r="C641" i="21"/>
  <c r="C640" i="21"/>
  <c r="C639" i="21"/>
  <c r="C637" i="21"/>
  <c r="C636" i="21"/>
  <c r="C635" i="21"/>
  <c r="C634" i="21"/>
  <c r="C633" i="21"/>
  <c r="C632" i="21"/>
  <c r="C630" i="21"/>
  <c r="C629" i="21"/>
  <c r="C628" i="21"/>
  <c r="C627" i="21"/>
  <c r="C626" i="21"/>
  <c r="C621" i="21"/>
  <c r="C619" i="21"/>
  <c r="C618" i="21"/>
  <c r="C617" i="21"/>
  <c r="C616" i="21"/>
  <c r="C615" i="21"/>
  <c r="C614" i="21"/>
  <c r="C613" i="21"/>
  <c r="C612" i="21"/>
  <c r="C611" i="21"/>
  <c r="C610" i="21"/>
  <c r="C608" i="21"/>
  <c r="C607" i="21"/>
  <c r="C606" i="21"/>
  <c r="C605" i="21"/>
  <c r="C604" i="21"/>
  <c r="C603" i="21"/>
  <c r="C602" i="21"/>
  <c r="C601" i="21"/>
  <c r="C600" i="21"/>
  <c r="C599" i="21"/>
  <c r="C597" i="21"/>
  <c r="C596" i="21"/>
  <c r="C595" i="21"/>
  <c r="C594" i="21"/>
  <c r="C593" i="21"/>
  <c r="C590" i="21"/>
  <c r="C589" i="21"/>
  <c r="C587" i="21"/>
  <c r="C586" i="21"/>
  <c r="C584" i="21"/>
  <c r="C583" i="21"/>
  <c r="C582" i="21"/>
  <c r="C580" i="21"/>
  <c r="C579" i="21"/>
  <c r="C577" i="21"/>
  <c r="C576" i="21"/>
  <c r="C573" i="21"/>
  <c r="C572" i="21"/>
  <c r="C571" i="21"/>
  <c r="C570" i="21"/>
  <c r="C569" i="21"/>
  <c r="C566" i="21"/>
  <c r="C565" i="21"/>
  <c r="C564" i="21"/>
  <c r="C563" i="21"/>
  <c r="C562" i="21"/>
  <c r="C560" i="21"/>
  <c r="C559" i="21"/>
  <c r="C558" i="21"/>
  <c r="C557" i="21"/>
  <c r="C556" i="21"/>
  <c r="C555" i="21"/>
  <c r="C553" i="21"/>
  <c r="C552" i="21"/>
  <c r="C551" i="21"/>
  <c r="C550" i="21"/>
  <c r="C549" i="21"/>
  <c r="C544" i="21"/>
  <c r="C542" i="21"/>
  <c r="C541" i="21"/>
  <c r="C540" i="21"/>
  <c r="C539" i="21"/>
  <c r="C538" i="21"/>
  <c r="C537" i="21"/>
  <c r="C536" i="21"/>
  <c r="C535" i="21"/>
  <c r="C534" i="21"/>
  <c r="C533" i="21"/>
  <c r="C531" i="21"/>
  <c r="C530" i="21"/>
  <c r="C529" i="21"/>
  <c r="C528" i="21"/>
  <c r="C527" i="21"/>
  <c r="C526" i="21"/>
  <c r="C525" i="21"/>
  <c r="C524" i="21"/>
  <c r="C523" i="21"/>
  <c r="C522" i="21"/>
  <c r="C520" i="21"/>
  <c r="C519" i="21"/>
  <c r="C518" i="21"/>
  <c r="C517" i="21"/>
  <c r="C516" i="21"/>
  <c r="C513" i="21"/>
  <c r="C512" i="21"/>
  <c r="C510" i="21"/>
  <c r="C509" i="21"/>
  <c r="C507" i="21"/>
  <c r="C506" i="21"/>
  <c r="C505" i="21"/>
  <c r="C503" i="21"/>
  <c r="C502" i="21"/>
  <c r="C500" i="21"/>
  <c r="C499" i="21"/>
  <c r="C496" i="21"/>
  <c r="C495" i="21"/>
  <c r="C494" i="21"/>
  <c r="C493" i="21"/>
  <c r="C492" i="21"/>
  <c r="C489" i="21"/>
  <c r="C488" i="21"/>
  <c r="C487" i="21"/>
  <c r="C486" i="21"/>
  <c r="C485" i="21"/>
  <c r="C483" i="21"/>
  <c r="C482" i="21"/>
  <c r="C481" i="21"/>
  <c r="C480" i="21"/>
  <c r="C479" i="21"/>
  <c r="C478" i="21"/>
  <c r="C476" i="21"/>
  <c r="C475" i="21"/>
  <c r="C474" i="21"/>
  <c r="C473" i="21"/>
  <c r="C472" i="21"/>
  <c r="C467" i="21"/>
  <c r="C465" i="21"/>
  <c r="C464" i="21"/>
  <c r="C463" i="21"/>
  <c r="C462" i="21"/>
  <c r="C461" i="21"/>
  <c r="C460" i="21"/>
  <c r="C459" i="21"/>
  <c r="C458" i="21"/>
  <c r="C457" i="21"/>
  <c r="C456" i="21"/>
  <c r="C454" i="21"/>
  <c r="C453" i="21"/>
  <c r="C452" i="21"/>
  <c r="C451" i="21"/>
  <c r="C450" i="21"/>
  <c r="C449" i="21"/>
  <c r="C448" i="21"/>
  <c r="C447" i="21"/>
  <c r="C446" i="21"/>
  <c r="C445" i="21"/>
  <c r="C443" i="21"/>
  <c r="C442" i="21"/>
  <c r="C441" i="21"/>
  <c r="C440" i="21"/>
  <c r="C439" i="21"/>
  <c r="C436" i="21"/>
  <c r="C435" i="21"/>
  <c r="C433" i="21"/>
  <c r="C432" i="21"/>
  <c r="C430" i="21"/>
  <c r="C429" i="21"/>
  <c r="C428" i="21"/>
  <c r="C426" i="21"/>
  <c r="C425" i="21"/>
  <c r="C423" i="21"/>
  <c r="C422" i="21"/>
  <c r="C419" i="21"/>
  <c r="C418" i="21"/>
  <c r="C417" i="21"/>
  <c r="C416" i="21"/>
  <c r="C415" i="21"/>
  <c r="C412" i="21"/>
  <c r="C411" i="21"/>
  <c r="C410" i="21"/>
  <c r="C409" i="21"/>
  <c r="C408" i="21"/>
  <c r="C406" i="21"/>
  <c r="C405" i="21"/>
  <c r="C404" i="21"/>
  <c r="C403" i="21"/>
  <c r="C402" i="21"/>
  <c r="C401" i="21"/>
  <c r="C399" i="21"/>
  <c r="C398" i="21"/>
  <c r="C397" i="21"/>
  <c r="C396" i="21"/>
  <c r="C395" i="21"/>
  <c r="C390" i="21"/>
  <c r="C388" i="21"/>
  <c r="C387" i="21"/>
  <c r="C386" i="21"/>
  <c r="C385" i="21"/>
  <c r="C384" i="21"/>
  <c r="C383" i="21"/>
  <c r="C382" i="21"/>
  <c r="C381" i="21"/>
  <c r="C380" i="21"/>
  <c r="C379" i="21"/>
  <c r="C377" i="21"/>
  <c r="C376" i="21"/>
  <c r="C375" i="21"/>
  <c r="C374" i="21"/>
  <c r="C373" i="21"/>
  <c r="C372" i="21"/>
  <c r="C371" i="21"/>
  <c r="C370" i="21"/>
  <c r="C369" i="21"/>
  <c r="C368" i="21"/>
  <c r="C366" i="21"/>
  <c r="C365" i="21"/>
  <c r="C364" i="21"/>
  <c r="C363" i="21"/>
  <c r="C362" i="21"/>
  <c r="C359" i="21"/>
  <c r="C358" i="21"/>
  <c r="C356" i="21"/>
  <c r="C355" i="21"/>
  <c r="C353" i="21"/>
  <c r="C352" i="21"/>
  <c r="C351" i="21"/>
  <c r="C349" i="21"/>
  <c r="C348" i="21"/>
  <c r="C346" i="21"/>
  <c r="C345" i="21"/>
  <c r="C342" i="21"/>
  <c r="C341" i="21"/>
  <c r="C340" i="21"/>
  <c r="C339" i="21"/>
  <c r="C338" i="21"/>
  <c r="C335" i="21"/>
  <c r="C334" i="21"/>
  <c r="C333" i="21"/>
  <c r="C332" i="21"/>
  <c r="C331" i="21"/>
  <c r="C329" i="21"/>
  <c r="C328" i="21"/>
  <c r="C327" i="21"/>
  <c r="C326" i="21"/>
  <c r="C325" i="21"/>
  <c r="C324" i="21"/>
  <c r="C322" i="21"/>
  <c r="C321" i="21"/>
  <c r="C320" i="21"/>
  <c r="C319" i="21"/>
  <c r="C318" i="21"/>
  <c r="C313" i="21"/>
  <c r="C311" i="21"/>
  <c r="C310" i="21"/>
  <c r="C309" i="21"/>
  <c r="C308" i="21"/>
  <c r="C307" i="21"/>
  <c r="C306" i="21"/>
  <c r="C305" i="21"/>
  <c r="C304" i="21"/>
  <c r="C303" i="21"/>
  <c r="C302" i="21"/>
  <c r="C300" i="21"/>
  <c r="C299" i="21"/>
  <c r="C298" i="21"/>
  <c r="C297" i="21"/>
  <c r="C296" i="21"/>
  <c r="C295" i="21"/>
  <c r="C294" i="21"/>
  <c r="C293" i="21"/>
  <c r="C292" i="21"/>
  <c r="C291" i="21"/>
  <c r="C289" i="21"/>
  <c r="C288" i="21"/>
  <c r="C287" i="21"/>
  <c r="C286" i="21"/>
  <c r="C285" i="21"/>
  <c r="C282" i="21"/>
  <c r="C281" i="21"/>
  <c r="C279" i="21"/>
  <c r="C278" i="21"/>
  <c r="C276" i="21"/>
  <c r="C275" i="21"/>
  <c r="C274" i="21"/>
  <c r="C272" i="21"/>
  <c r="C271" i="21"/>
  <c r="C269" i="21"/>
  <c r="C268" i="21"/>
  <c r="C265" i="21"/>
  <c r="C264" i="21"/>
  <c r="C263" i="21"/>
  <c r="C262" i="21"/>
  <c r="C261" i="21"/>
  <c r="C258" i="21"/>
  <c r="C257" i="21"/>
  <c r="C256" i="21"/>
  <c r="C255" i="21"/>
  <c r="C254" i="21"/>
  <c r="C252" i="21"/>
  <c r="C251" i="21"/>
  <c r="C250" i="21"/>
  <c r="C249" i="21"/>
  <c r="C248" i="21"/>
  <c r="C247" i="21"/>
  <c r="C245" i="21"/>
  <c r="C244" i="21"/>
  <c r="C243" i="21"/>
  <c r="C242" i="21"/>
  <c r="C241" i="21"/>
  <c r="C236" i="21"/>
  <c r="C234" i="21"/>
  <c r="C233" i="21"/>
  <c r="C232" i="21"/>
  <c r="C231" i="21"/>
  <c r="C230" i="21"/>
  <c r="C229" i="21"/>
  <c r="C228" i="21"/>
  <c r="C227" i="21"/>
  <c r="C226" i="21"/>
  <c r="C225" i="21"/>
  <c r="C223" i="21"/>
  <c r="C222" i="21"/>
  <c r="C221" i="21"/>
  <c r="C220" i="21"/>
  <c r="C219" i="21"/>
  <c r="C218" i="21"/>
  <c r="C217" i="21"/>
  <c r="C216" i="21"/>
  <c r="C215" i="21"/>
  <c r="C214" i="21"/>
  <c r="C212" i="21"/>
  <c r="C211" i="21"/>
  <c r="C210" i="21"/>
  <c r="C209" i="21"/>
  <c r="C208" i="21"/>
  <c r="C205" i="21"/>
  <c r="C204" i="21"/>
  <c r="C202" i="21"/>
  <c r="C201" i="21"/>
  <c r="C199" i="21"/>
  <c r="C198" i="21"/>
  <c r="C197" i="21"/>
  <c r="C195" i="21"/>
  <c r="C194" i="21"/>
  <c r="C192" i="21"/>
  <c r="C191" i="21"/>
  <c r="C188" i="21"/>
  <c r="C187" i="21"/>
  <c r="C186" i="21"/>
  <c r="C185" i="21"/>
  <c r="C184" i="21"/>
  <c r="C181" i="21"/>
  <c r="C180" i="21"/>
  <c r="C179" i="21"/>
  <c r="C178" i="21"/>
  <c r="C177" i="21"/>
  <c r="C175" i="21"/>
  <c r="C174" i="21"/>
  <c r="C173" i="21"/>
  <c r="C172" i="21"/>
  <c r="C171" i="21"/>
  <c r="C170" i="21"/>
  <c r="C168" i="21"/>
  <c r="C167" i="21"/>
  <c r="C166" i="21"/>
  <c r="C165" i="21"/>
  <c r="C164" i="21"/>
  <c r="C159" i="21"/>
  <c r="C157" i="21"/>
  <c r="C156" i="21"/>
  <c r="C155" i="21"/>
  <c r="C154" i="21"/>
  <c r="C153" i="21"/>
  <c r="C152" i="21"/>
  <c r="C151" i="21"/>
  <c r="B151" i="21"/>
  <c r="B228" i="21" s="1"/>
  <c r="B305" i="21" s="1"/>
  <c r="B382" i="21" s="1"/>
  <c r="B459" i="21" s="1"/>
  <c r="B536" i="21" s="1"/>
  <c r="B613" i="21" s="1"/>
  <c r="B690" i="21" s="1"/>
  <c r="B767" i="21" s="1"/>
  <c r="B844" i="21" s="1"/>
  <c r="B921" i="21" s="1"/>
  <c r="B998" i="21" s="1"/>
  <c r="B1075" i="21" s="1"/>
  <c r="B1152" i="21" s="1"/>
  <c r="B1229" i="21" s="1"/>
  <c r="B1306" i="21" s="1"/>
  <c r="B1383" i="21" s="1"/>
  <c r="B1460" i="21" s="1"/>
  <c r="B1537" i="21" s="1"/>
  <c r="C150" i="21"/>
  <c r="C149" i="21"/>
  <c r="C148" i="21"/>
  <c r="C146" i="21"/>
  <c r="C145" i="21"/>
  <c r="C144" i="21"/>
  <c r="C143" i="21"/>
  <c r="C142" i="21"/>
  <c r="C141" i="21"/>
  <c r="C140" i="21"/>
  <c r="C139" i="21"/>
  <c r="C138" i="21"/>
  <c r="C137" i="21"/>
  <c r="C135" i="21"/>
  <c r="C134" i="21"/>
  <c r="C133" i="21"/>
  <c r="C132" i="21"/>
  <c r="C131" i="21"/>
  <c r="C128" i="21"/>
  <c r="C127" i="21"/>
  <c r="B126" i="21"/>
  <c r="B203" i="21" s="1"/>
  <c r="B280" i="21" s="1"/>
  <c r="B357" i="21" s="1"/>
  <c r="B434" i="21" s="1"/>
  <c r="B511" i="21" s="1"/>
  <c r="B588" i="21" s="1"/>
  <c r="B665" i="21" s="1"/>
  <c r="B742" i="21" s="1"/>
  <c r="B819" i="21" s="1"/>
  <c r="B896" i="21" s="1"/>
  <c r="B973" i="21" s="1"/>
  <c r="B1050" i="21" s="1"/>
  <c r="B1127" i="21" s="1"/>
  <c r="B1204" i="21" s="1"/>
  <c r="B1281" i="21" s="1"/>
  <c r="B1358" i="21" s="1"/>
  <c r="B1435" i="21" s="1"/>
  <c r="B1512" i="21" s="1"/>
  <c r="C125" i="21"/>
  <c r="C124" i="21"/>
  <c r="C122" i="21"/>
  <c r="C121" i="21"/>
  <c r="C120" i="21"/>
  <c r="C118" i="21"/>
  <c r="C117" i="21"/>
  <c r="C115" i="21"/>
  <c r="C114" i="21"/>
  <c r="B113" i="21"/>
  <c r="B190" i="21" s="1"/>
  <c r="B267" i="21" s="1"/>
  <c r="B344" i="21" s="1"/>
  <c r="B421" i="21" s="1"/>
  <c r="B498" i="21" s="1"/>
  <c r="B575" i="21" s="1"/>
  <c r="B652" i="21" s="1"/>
  <c r="B729" i="21" s="1"/>
  <c r="B806" i="21" s="1"/>
  <c r="B883" i="21" s="1"/>
  <c r="B960" i="21" s="1"/>
  <c r="B1037" i="21" s="1"/>
  <c r="B1114" i="21" s="1"/>
  <c r="B1191" i="21" s="1"/>
  <c r="B1268" i="21" s="1"/>
  <c r="B1345" i="21" s="1"/>
  <c r="B1422" i="21" s="1"/>
  <c r="B1499" i="21" s="1"/>
  <c r="C111" i="21"/>
  <c r="C110" i="21"/>
  <c r="C109" i="21"/>
  <c r="C108" i="21"/>
  <c r="C107" i="21"/>
  <c r="C104" i="21"/>
  <c r="C103" i="21"/>
  <c r="C102" i="21"/>
  <c r="C101" i="21"/>
  <c r="C100" i="21"/>
  <c r="B100" i="21"/>
  <c r="B177" i="21" s="1"/>
  <c r="B254" i="21" s="1"/>
  <c r="B331" i="21" s="1"/>
  <c r="B408" i="21" s="1"/>
  <c r="B485" i="21" s="1"/>
  <c r="B562" i="21" s="1"/>
  <c r="B639" i="21" s="1"/>
  <c r="B716" i="21" s="1"/>
  <c r="B793" i="21" s="1"/>
  <c r="B870" i="21" s="1"/>
  <c r="B947" i="21" s="1"/>
  <c r="B1024" i="21" s="1"/>
  <c r="B1101" i="21" s="1"/>
  <c r="B1178" i="21" s="1"/>
  <c r="B1255" i="21" s="1"/>
  <c r="B1332" i="21" s="1"/>
  <c r="B1409" i="21" s="1"/>
  <c r="B1486" i="21" s="1"/>
  <c r="C98" i="21"/>
  <c r="C97" i="21"/>
  <c r="C96" i="21"/>
  <c r="C95" i="21"/>
  <c r="C94" i="21"/>
  <c r="C91" i="21"/>
  <c r="C90" i="21"/>
  <c r="B90" i="21"/>
  <c r="B167" i="21" s="1"/>
  <c r="B244" i="21" s="1"/>
  <c r="B321" i="21" s="1"/>
  <c r="B398" i="21" s="1"/>
  <c r="B475" i="21" s="1"/>
  <c r="B552" i="21" s="1"/>
  <c r="B629" i="21" s="1"/>
  <c r="B706" i="21" s="1"/>
  <c r="B783" i="21" s="1"/>
  <c r="B860" i="21" s="1"/>
  <c r="B937" i="21" s="1"/>
  <c r="B1014" i="21" s="1"/>
  <c r="B1091" i="21" s="1"/>
  <c r="B1168" i="21" s="1"/>
  <c r="B1245" i="21" s="1"/>
  <c r="B1322" i="21" s="1"/>
  <c r="B1399" i="21" s="1"/>
  <c r="B1476" i="21" s="1"/>
  <c r="C89" i="21"/>
  <c r="B89" i="21"/>
  <c r="B166" i="21" s="1"/>
  <c r="B243" i="21" s="1"/>
  <c r="B320" i="21" s="1"/>
  <c r="B397" i="21" s="1"/>
  <c r="B474" i="21" s="1"/>
  <c r="B551" i="21" s="1"/>
  <c r="B628" i="21" s="1"/>
  <c r="B705" i="21" s="1"/>
  <c r="B782" i="21" s="1"/>
  <c r="B859" i="21" s="1"/>
  <c r="B936" i="21" s="1"/>
  <c r="B1013" i="21" s="1"/>
  <c r="B1090" i="21" s="1"/>
  <c r="B1167" i="21" s="1"/>
  <c r="B1244" i="21" s="1"/>
  <c r="B1321" i="21" s="1"/>
  <c r="B1398" i="21" s="1"/>
  <c r="B1475" i="21" s="1"/>
  <c r="C88" i="21"/>
  <c r="C87" i="21"/>
  <c r="B85" i="21"/>
  <c r="B162" i="21" s="1"/>
  <c r="B239" i="21" s="1"/>
  <c r="B316" i="21" s="1"/>
  <c r="B393" i="21" s="1"/>
  <c r="B470" i="21" s="1"/>
  <c r="B547" i="21" s="1"/>
  <c r="B624" i="21" s="1"/>
  <c r="B701" i="21" s="1"/>
  <c r="B778" i="21" s="1"/>
  <c r="B855" i="21" s="1"/>
  <c r="B932" i="21" s="1"/>
  <c r="B1009" i="21" s="1"/>
  <c r="B1086" i="21" s="1"/>
  <c r="B1163" i="21" s="1"/>
  <c r="B1240" i="21" s="1"/>
  <c r="B1317" i="21" s="1"/>
  <c r="B1394" i="21" s="1"/>
  <c r="B1471" i="21" s="1"/>
  <c r="B83" i="21"/>
  <c r="B160" i="21" s="1"/>
  <c r="B237" i="21" s="1"/>
  <c r="B314" i="21" s="1"/>
  <c r="B391" i="21" s="1"/>
  <c r="B468" i="21" s="1"/>
  <c r="B545" i="21" s="1"/>
  <c r="B622" i="21" s="1"/>
  <c r="B699" i="21" s="1"/>
  <c r="B776" i="21" s="1"/>
  <c r="B853" i="21" s="1"/>
  <c r="B930" i="21" s="1"/>
  <c r="B1007" i="21" s="1"/>
  <c r="B1084" i="21" s="1"/>
  <c r="B1161" i="21" s="1"/>
  <c r="B1238" i="21" s="1"/>
  <c r="B1315" i="21" s="1"/>
  <c r="B1392" i="21" s="1"/>
  <c r="B1469" i="21" s="1"/>
  <c r="C82" i="21"/>
  <c r="C80" i="21"/>
  <c r="B80" i="21"/>
  <c r="B157" i="21" s="1"/>
  <c r="B234" i="21" s="1"/>
  <c r="B311" i="21" s="1"/>
  <c r="B388" i="21" s="1"/>
  <c r="B465" i="21" s="1"/>
  <c r="B542" i="21" s="1"/>
  <c r="B619" i="21" s="1"/>
  <c r="B696" i="21" s="1"/>
  <c r="B773" i="21" s="1"/>
  <c r="B850" i="21" s="1"/>
  <c r="B927" i="21" s="1"/>
  <c r="B1004" i="21" s="1"/>
  <c r="B1081" i="21" s="1"/>
  <c r="B1158" i="21" s="1"/>
  <c r="B1235" i="21" s="1"/>
  <c r="B1312" i="21" s="1"/>
  <c r="B1389" i="21" s="1"/>
  <c r="B1466" i="21" s="1"/>
  <c r="B1543" i="21" s="1"/>
  <c r="C79" i="21"/>
  <c r="B79" i="21"/>
  <c r="B156" i="21" s="1"/>
  <c r="B233" i="21" s="1"/>
  <c r="B310" i="21" s="1"/>
  <c r="B387" i="21" s="1"/>
  <c r="B464" i="21" s="1"/>
  <c r="B541" i="21" s="1"/>
  <c r="B618" i="21" s="1"/>
  <c r="B695" i="21" s="1"/>
  <c r="B772" i="21" s="1"/>
  <c r="B849" i="21" s="1"/>
  <c r="B926" i="21" s="1"/>
  <c r="B1003" i="21" s="1"/>
  <c r="B1080" i="21" s="1"/>
  <c r="B1157" i="21" s="1"/>
  <c r="B1234" i="21" s="1"/>
  <c r="B1311" i="21" s="1"/>
  <c r="B1388" i="21" s="1"/>
  <c r="B1465" i="21" s="1"/>
  <c r="B1542" i="21" s="1"/>
  <c r="C78" i="21"/>
  <c r="B78" i="21"/>
  <c r="B155" i="21" s="1"/>
  <c r="B232" i="21" s="1"/>
  <c r="B309" i="21" s="1"/>
  <c r="B386" i="21" s="1"/>
  <c r="B463" i="21" s="1"/>
  <c r="B540" i="21" s="1"/>
  <c r="B617" i="21" s="1"/>
  <c r="B694" i="21" s="1"/>
  <c r="B771" i="21" s="1"/>
  <c r="B848" i="21" s="1"/>
  <c r="B925" i="21" s="1"/>
  <c r="B1002" i="21" s="1"/>
  <c r="B1079" i="21" s="1"/>
  <c r="B1156" i="21" s="1"/>
  <c r="B1233" i="21" s="1"/>
  <c r="B1310" i="21" s="1"/>
  <c r="B1387" i="21" s="1"/>
  <c r="B1464" i="21" s="1"/>
  <c r="B1541" i="21" s="1"/>
  <c r="C77" i="21"/>
  <c r="B77" i="21"/>
  <c r="B154" i="21" s="1"/>
  <c r="B231" i="21" s="1"/>
  <c r="B308" i="21" s="1"/>
  <c r="B385" i="21" s="1"/>
  <c r="B462" i="21" s="1"/>
  <c r="B539" i="21" s="1"/>
  <c r="B616" i="21" s="1"/>
  <c r="B693" i="21" s="1"/>
  <c r="B770" i="21" s="1"/>
  <c r="B847" i="21" s="1"/>
  <c r="B924" i="21" s="1"/>
  <c r="B1001" i="21" s="1"/>
  <c r="B1078" i="21" s="1"/>
  <c r="B1155" i="21" s="1"/>
  <c r="B1232" i="21" s="1"/>
  <c r="B1309" i="21" s="1"/>
  <c r="B1386" i="21" s="1"/>
  <c r="B1463" i="21" s="1"/>
  <c r="B1540" i="21" s="1"/>
  <c r="C76" i="21"/>
  <c r="B76" i="21"/>
  <c r="B153" i="21" s="1"/>
  <c r="B230" i="21" s="1"/>
  <c r="B307" i="21" s="1"/>
  <c r="B384" i="21" s="1"/>
  <c r="B461" i="21" s="1"/>
  <c r="B538" i="21" s="1"/>
  <c r="B615" i="21" s="1"/>
  <c r="B692" i="21" s="1"/>
  <c r="B769" i="21" s="1"/>
  <c r="B846" i="21" s="1"/>
  <c r="B923" i="21" s="1"/>
  <c r="B1000" i="21" s="1"/>
  <c r="B1077" i="21" s="1"/>
  <c r="B1154" i="21" s="1"/>
  <c r="B1231" i="21" s="1"/>
  <c r="B1308" i="21" s="1"/>
  <c r="B1385" i="21" s="1"/>
  <c r="B1462" i="21" s="1"/>
  <c r="B1539" i="21" s="1"/>
  <c r="C75" i="21"/>
  <c r="B75" i="21"/>
  <c r="B152" i="21" s="1"/>
  <c r="B229" i="21" s="1"/>
  <c r="B306" i="21" s="1"/>
  <c r="B383" i="21" s="1"/>
  <c r="B460" i="21" s="1"/>
  <c r="B537" i="21" s="1"/>
  <c r="B614" i="21" s="1"/>
  <c r="B691" i="21" s="1"/>
  <c r="B768" i="21" s="1"/>
  <c r="B845" i="21" s="1"/>
  <c r="B922" i="21" s="1"/>
  <c r="B999" i="21" s="1"/>
  <c r="B1076" i="21" s="1"/>
  <c r="B1153" i="21" s="1"/>
  <c r="B1230" i="21" s="1"/>
  <c r="B1307" i="21" s="1"/>
  <c r="B1384" i="21" s="1"/>
  <c r="B1461" i="21" s="1"/>
  <c r="B1538" i="21" s="1"/>
  <c r="C74" i="21"/>
  <c r="B74" i="21"/>
  <c r="C73" i="21"/>
  <c r="B73" i="21"/>
  <c r="B150" i="21" s="1"/>
  <c r="B227" i="21" s="1"/>
  <c r="B304" i="21" s="1"/>
  <c r="B381" i="21" s="1"/>
  <c r="B458" i="21" s="1"/>
  <c r="B535" i="21" s="1"/>
  <c r="B612" i="21" s="1"/>
  <c r="B689" i="21" s="1"/>
  <c r="B766" i="21" s="1"/>
  <c r="B843" i="21" s="1"/>
  <c r="B920" i="21" s="1"/>
  <c r="B997" i="21" s="1"/>
  <c r="B1074" i="21" s="1"/>
  <c r="B1151" i="21" s="1"/>
  <c r="B1228" i="21" s="1"/>
  <c r="B1305" i="21" s="1"/>
  <c r="B1382" i="21" s="1"/>
  <c r="B1459" i="21" s="1"/>
  <c r="B1536" i="21" s="1"/>
  <c r="C72" i="21"/>
  <c r="B72" i="21"/>
  <c r="B149" i="21" s="1"/>
  <c r="B226" i="21" s="1"/>
  <c r="B303" i="21" s="1"/>
  <c r="B380" i="21" s="1"/>
  <c r="B457" i="21" s="1"/>
  <c r="B534" i="21" s="1"/>
  <c r="B611" i="21" s="1"/>
  <c r="B688" i="21" s="1"/>
  <c r="B765" i="21" s="1"/>
  <c r="B842" i="21" s="1"/>
  <c r="B919" i="21" s="1"/>
  <c r="B996" i="21" s="1"/>
  <c r="B1073" i="21" s="1"/>
  <c r="B1150" i="21" s="1"/>
  <c r="B1227" i="21" s="1"/>
  <c r="B1304" i="21" s="1"/>
  <c r="B1381" i="21" s="1"/>
  <c r="B1458" i="21" s="1"/>
  <c r="B1535" i="21" s="1"/>
  <c r="C71" i="21"/>
  <c r="B71" i="21"/>
  <c r="B148" i="21" s="1"/>
  <c r="B225" i="21" s="1"/>
  <c r="B302" i="21" s="1"/>
  <c r="B379" i="21" s="1"/>
  <c r="B456" i="21" s="1"/>
  <c r="B533" i="21" s="1"/>
  <c r="B610" i="21" s="1"/>
  <c r="B687" i="21" s="1"/>
  <c r="B764" i="21" s="1"/>
  <c r="B841" i="21" s="1"/>
  <c r="B918" i="21" s="1"/>
  <c r="B995" i="21" s="1"/>
  <c r="B1072" i="21" s="1"/>
  <c r="B1149" i="21" s="1"/>
  <c r="B1226" i="21" s="1"/>
  <c r="B1303" i="21" s="1"/>
  <c r="B1380" i="21" s="1"/>
  <c r="B1457" i="21" s="1"/>
  <c r="B1534" i="21" s="1"/>
  <c r="B70" i="21"/>
  <c r="B147" i="21" s="1"/>
  <c r="B224" i="21" s="1"/>
  <c r="B301" i="21" s="1"/>
  <c r="B378" i="21" s="1"/>
  <c r="B455" i="21" s="1"/>
  <c r="B532" i="21" s="1"/>
  <c r="B609" i="21" s="1"/>
  <c r="B686" i="21" s="1"/>
  <c r="B763" i="21" s="1"/>
  <c r="B840" i="21" s="1"/>
  <c r="B917" i="21" s="1"/>
  <c r="B994" i="21" s="1"/>
  <c r="B1071" i="21" s="1"/>
  <c r="B1148" i="21" s="1"/>
  <c r="B1225" i="21" s="1"/>
  <c r="B1302" i="21" s="1"/>
  <c r="B1379" i="21" s="1"/>
  <c r="B1456" i="21" s="1"/>
  <c r="B1533" i="21" s="1"/>
  <c r="C69" i="21"/>
  <c r="C68" i="21"/>
  <c r="C67" i="21"/>
  <c r="C66" i="21"/>
  <c r="C65" i="21"/>
  <c r="C64" i="21"/>
  <c r="C63" i="21"/>
  <c r="C62" i="21"/>
  <c r="C61" i="21"/>
  <c r="C60" i="21"/>
  <c r="B59" i="21"/>
  <c r="B136" i="21" s="1"/>
  <c r="B213" i="21" s="1"/>
  <c r="B290" i="21" s="1"/>
  <c r="B367" i="21" s="1"/>
  <c r="B444" i="21" s="1"/>
  <c r="B521" i="21" s="1"/>
  <c r="B598" i="21" s="1"/>
  <c r="B675" i="21" s="1"/>
  <c r="B752" i="21" s="1"/>
  <c r="B829" i="21" s="1"/>
  <c r="B906" i="21" s="1"/>
  <c r="B983" i="21" s="1"/>
  <c r="B1060" i="21" s="1"/>
  <c r="B1137" i="21" s="1"/>
  <c r="B1214" i="21" s="1"/>
  <c r="B1291" i="21" s="1"/>
  <c r="B1368" i="21" s="1"/>
  <c r="B1445" i="21" s="1"/>
  <c r="B1522" i="21" s="1"/>
  <c r="C58" i="21"/>
  <c r="B58" i="21"/>
  <c r="B135" i="21" s="1"/>
  <c r="B212" i="21" s="1"/>
  <c r="B289" i="21" s="1"/>
  <c r="B366" i="21" s="1"/>
  <c r="B443" i="21" s="1"/>
  <c r="B520" i="21" s="1"/>
  <c r="B597" i="21" s="1"/>
  <c r="B674" i="21" s="1"/>
  <c r="B751" i="21" s="1"/>
  <c r="B828" i="21" s="1"/>
  <c r="B905" i="21" s="1"/>
  <c r="B982" i="21" s="1"/>
  <c r="B1059" i="21" s="1"/>
  <c r="B1136" i="21" s="1"/>
  <c r="B1213" i="21" s="1"/>
  <c r="B1290" i="21" s="1"/>
  <c r="B1367" i="21" s="1"/>
  <c r="B1444" i="21" s="1"/>
  <c r="B1521" i="21" s="1"/>
  <c r="C57" i="21"/>
  <c r="C56" i="21"/>
  <c r="C55" i="21"/>
  <c r="C54" i="21"/>
  <c r="B53" i="21"/>
  <c r="B130" i="21" s="1"/>
  <c r="B207" i="21" s="1"/>
  <c r="B284" i="21" s="1"/>
  <c r="B361" i="21" s="1"/>
  <c r="B438" i="21" s="1"/>
  <c r="B515" i="21" s="1"/>
  <c r="B592" i="21" s="1"/>
  <c r="B669" i="21" s="1"/>
  <c r="B746" i="21" s="1"/>
  <c r="B823" i="21" s="1"/>
  <c r="B900" i="21" s="1"/>
  <c r="B977" i="21" s="1"/>
  <c r="B1054" i="21" s="1"/>
  <c r="B1131" i="21" s="1"/>
  <c r="B1208" i="21" s="1"/>
  <c r="B1285" i="21" s="1"/>
  <c r="B1362" i="21" s="1"/>
  <c r="B1439" i="21" s="1"/>
  <c r="B1516" i="21" s="1"/>
  <c r="B52" i="21"/>
  <c r="B129" i="21" s="1"/>
  <c r="B206" i="21" s="1"/>
  <c r="B283" i="21" s="1"/>
  <c r="B360" i="21" s="1"/>
  <c r="B437" i="21" s="1"/>
  <c r="B514" i="21" s="1"/>
  <c r="B591" i="21" s="1"/>
  <c r="B668" i="21" s="1"/>
  <c r="B745" i="21" s="1"/>
  <c r="B822" i="21" s="1"/>
  <c r="B899" i="21" s="1"/>
  <c r="B976" i="21" s="1"/>
  <c r="B1053" i="21" s="1"/>
  <c r="B1130" i="21" s="1"/>
  <c r="B1207" i="21" s="1"/>
  <c r="B1284" i="21" s="1"/>
  <c r="B1361" i="21" s="1"/>
  <c r="B1438" i="21" s="1"/>
  <c r="B1515" i="21" s="1"/>
  <c r="C51" i="21"/>
  <c r="B51" i="21"/>
  <c r="B128" i="21" s="1"/>
  <c r="B205" i="21" s="1"/>
  <c r="B282" i="21" s="1"/>
  <c r="B359" i="21" s="1"/>
  <c r="B436" i="21" s="1"/>
  <c r="B513" i="21" s="1"/>
  <c r="B590" i="21" s="1"/>
  <c r="B667" i="21" s="1"/>
  <c r="B744" i="21" s="1"/>
  <c r="B821" i="21" s="1"/>
  <c r="B898" i="21" s="1"/>
  <c r="B975" i="21" s="1"/>
  <c r="B1052" i="21" s="1"/>
  <c r="B1129" i="21" s="1"/>
  <c r="B1206" i="21" s="1"/>
  <c r="B1283" i="21" s="1"/>
  <c r="B1360" i="21" s="1"/>
  <c r="B1437" i="21" s="1"/>
  <c r="B1514" i="21" s="1"/>
  <c r="C50" i="21"/>
  <c r="B50" i="21"/>
  <c r="B127" i="21" s="1"/>
  <c r="B204" i="21" s="1"/>
  <c r="B281" i="21" s="1"/>
  <c r="B358" i="21" s="1"/>
  <c r="B435" i="21" s="1"/>
  <c r="B512" i="21" s="1"/>
  <c r="B589" i="21" s="1"/>
  <c r="B666" i="21" s="1"/>
  <c r="B743" i="21" s="1"/>
  <c r="B820" i="21" s="1"/>
  <c r="B897" i="21" s="1"/>
  <c r="B974" i="21" s="1"/>
  <c r="B1051" i="21" s="1"/>
  <c r="B1128" i="21" s="1"/>
  <c r="B1205" i="21" s="1"/>
  <c r="B1282" i="21" s="1"/>
  <c r="B1359" i="21" s="1"/>
  <c r="B1436" i="21" s="1"/>
  <c r="B1513" i="21" s="1"/>
  <c r="B49" i="21"/>
  <c r="C48" i="21"/>
  <c r="B48" i="21"/>
  <c r="B125" i="21" s="1"/>
  <c r="B202" i="21" s="1"/>
  <c r="B279" i="21" s="1"/>
  <c r="B356" i="21" s="1"/>
  <c r="B433" i="21" s="1"/>
  <c r="B510" i="21" s="1"/>
  <c r="B587" i="21" s="1"/>
  <c r="B664" i="21" s="1"/>
  <c r="B741" i="21" s="1"/>
  <c r="B818" i="21" s="1"/>
  <c r="B895" i="21" s="1"/>
  <c r="B972" i="21" s="1"/>
  <c r="B1049" i="21" s="1"/>
  <c r="B1126" i="21" s="1"/>
  <c r="B1203" i="21" s="1"/>
  <c r="B1280" i="21" s="1"/>
  <c r="B1357" i="21" s="1"/>
  <c r="B1434" i="21" s="1"/>
  <c r="B1511" i="21" s="1"/>
  <c r="C47" i="21"/>
  <c r="B47" i="21"/>
  <c r="B124" i="21" s="1"/>
  <c r="B201" i="21" s="1"/>
  <c r="B278" i="21" s="1"/>
  <c r="B355" i="21" s="1"/>
  <c r="B432" i="21" s="1"/>
  <c r="B509" i="21" s="1"/>
  <c r="B586" i="21" s="1"/>
  <c r="B663" i="21" s="1"/>
  <c r="B740" i="21" s="1"/>
  <c r="B817" i="21" s="1"/>
  <c r="B894" i="21" s="1"/>
  <c r="B971" i="21" s="1"/>
  <c r="B1048" i="21" s="1"/>
  <c r="B1125" i="21" s="1"/>
  <c r="B1202" i="21" s="1"/>
  <c r="B1279" i="21" s="1"/>
  <c r="B1356" i="21" s="1"/>
  <c r="B1433" i="21" s="1"/>
  <c r="B1510" i="21" s="1"/>
  <c r="B46" i="21"/>
  <c r="B123" i="21" s="1"/>
  <c r="B200" i="21" s="1"/>
  <c r="B277" i="21" s="1"/>
  <c r="B354" i="21" s="1"/>
  <c r="B431" i="21" s="1"/>
  <c r="B508" i="21" s="1"/>
  <c r="B585" i="21" s="1"/>
  <c r="B662" i="21" s="1"/>
  <c r="B739" i="21" s="1"/>
  <c r="B816" i="21" s="1"/>
  <c r="B893" i="21" s="1"/>
  <c r="B970" i="21" s="1"/>
  <c r="B1047" i="21" s="1"/>
  <c r="B1124" i="21" s="1"/>
  <c r="B1201" i="21" s="1"/>
  <c r="B1278" i="21" s="1"/>
  <c r="B1355" i="21" s="1"/>
  <c r="B1432" i="21" s="1"/>
  <c r="B1509" i="21" s="1"/>
  <c r="C45" i="21"/>
  <c r="B45" i="21"/>
  <c r="B122" i="21" s="1"/>
  <c r="B199" i="21" s="1"/>
  <c r="B276" i="21" s="1"/>
  <c r="B353" i="21" s="1"/>
  <c r="B430" i="21" s="1"/>
  <c r="B507" i="21" s="1"/>
  <c r="B584" i="21" s="1"/>
  <c r="B661" i="21" s="1"/>
  <c r="B738" i="21" s="1"/>
  <c r="B815" i="21" s="1"/>
  <c r="B892" i="21" s="1"/>
  <c r="B969" i="21" s="1"/>
  <c r="B1046" i="21" s="1"/>
  <c r="B1123" i="21" s="1"/>
  <c r="B1200" i="21" s="1"/>
  <c r="B1277" i="21" s="1"/>
  <c r="B1354" i="21" s="1"/>
  <c r="B1431" i="21" s="1"/>
  <c r="B1508" i="21" s="1"/>
  <c r="C44" i="21"/>
  <c r="B44" i="21"/>
  <c r="B121" i="21" s="1"/>
  <c r="B198" i="21" s="1"/>
  <c r="B275" i="21" s="1"/>
  <c r="B352" i="21" s="1"/>
  <c r="B429" i="21" s="1"/>
  <c r="B506" i="21" s="1"/>
  <c r="B583" i="21" s="1"/>
  <c r="B660" i="21" s="1"/>
  <c r="B737" i="21" s="1"/>
  <c r="B814" i="21" s="1"/>
  <c r="B891" i="21" s="1"/>
  <c r="B968" i="21" s="1"/>
  <c r="B1045" i="21" s="1"/>
  <c r="B1122" i="21" s="1"/>
  <c r="B1199" i="21" s="1"/>
  <c r="B1276" i="21" s="1"/>
  <c r="B1353" i="21" s="1"/>
  <c r="B1430" i="21" s="1"/>
  <c r="B1507" i="21" s="1"/>
  <c r="C43" i="21"/>
  <c r="B43" i="21"/>
  <c r="B120" i="21" s="1"/>
  <c r="B197" i="21" s="1"/>
  <c r="B274" i="21" s="1"/>
  <c r="B351" i="21" s="1"/>
  <c r="B428" i="21" s="1"/>
  <c r="B505" i="21" s="1"/>
  <c r="B582" i="21" s="1"/>
  <c r="B659" i="21" s="1"/>
  <c r="B736" i="21" s="1"/>
  <c r="B813" i="21" s="1"/>
  <c r="B890" i="21" s="1"/>
  <c r="B967" i="21" s="1"/>
  <c r="B1044" i="21" s="1"/>
  <c r="B1121" i="21" s="1"/>
  <c r="B1198" i="21" s="1"/>
  <c r="B1275" i="21" s="1"/>
  <c r="B1352" i="21" s="1"/>
  <c r="B1429" i="21" s="1"/>
  <c r="B1506" i="21" s="1"/>
  <c r="B42" i="21"/>
  <c r="B119" i="21" s="1"/>
  <c r="B196" i="21" s="1"/>
  <c r="B273" i="21" s="1"/>
  <c r="B350" i="21" s="1"/>
  <c r="B427" i="21" s="1"/>
  <c r="B504" i="21" s="1"/>
  <c r="B581" i="21" s="1"/>
  <c r="B658" i="21" s="1"/>
  <c r="B735" i="21" s="1"/>
  <c r="B812" i="21" s="1"/>
  <c r="B889" i="21" s="1"/>
  <c r="B966" i="21" s="1"/>
  <c r="B1043" i="21" s="1"/>
  <c r="B1120" i="21" s="1"/>
  <c r="B1197" i="21" s="1"/>
  <c r="B1274" i="21" s="1"/>
  <c r="B1351" i="21" s="1"/>
  <c r="B1428" i="21" s="1"/>
  <c r="B1505" i="21" s="1"/>
  <c r="C41" i="21"/>
  <c r="B41" i="21"/>
  <c r="B118" i="21" s="1"/>
  <c r="B195" i="21" s="1"/>
  <c r="B272" i="21" s="1"/>
  <c r="B349" i="21" s="1"/>
  <c r="B426" i="21" s="1"/>
  <c r="B503" i="21" s="1"/>
  <c r="B580" i="21" s="1"/>
  <c r="B657" i="21" s="1"/>
  <c r="B734" i="21" s="1"/>
  <c r="B811" i="21" s="1"/>
  <c r="B888" i="21" s="1"/>
  <c r="B965" i="21" s="1"/>
  <c r="B1042" i="21" s="1"/>
  <c r="B1119" i="21" s="1"/>
  <c r="B1196" i="21" s="1"/>
  <c r="B1273" i="21" s="1"/>
  <c r="B1350" i="21" s="1"/>
  <c r="B1427" i="21" s="1"/>
  <c r="B1504" i="21" s="1"/>
  <c r="C40" i="21"/>
  <c r="B40" i="21"/>
  <c r="B117" i="21" s="1"/>
  <c r="B194" i="21" s="1"/>
  <c r="B271" i="21" s="1"/>
  <c r="B348" i="21" s="1"/>
  <c r="B425" i="21" s="1"/>
  <c r="B502" i="21" s="1"/>
  <c r="B579" i="21" s="1"/>
  <c r="B656" i="21" s="1"/>
  <c r="B733" i="21" s="1"/>
  <c r="B810" i="21" s="1"/>
  <c r="B887" i="21" s="1"/>
  <c r="B964" i="21" s="1"/>
  <c r="B1041" i="21" s="1"/>
  <c r="B1118" i="21" s="1"/>
  <c r="B1195" i="21" s="1"/>
  <c r="B1272" i="21" s="1"/>
  <c r="B1349" i="21" s="1"/>
  <c r="B1426" i="21" s="1"/>
  <c r="B1503" i="21" s="1"/>
  <c r="B39" i="21"/>
  <c r="B116" i="21" s="1"/>
  <c r="B193" i="21" s="1"/>
  <c r="B270" i="21" s="1"/>
  <c r="B347" i="21" s="1"/>
  <c r="B424" i="21" s="1"/>
  <c r="B501" i="21" s="1"/>
  <c r="B578" i="21" s="1"/>
  <c r="B655" i="21" s="1"/>
  <c r="B732" i="21" s="1"/>
  <c r="B809" i="21" s="1"/>
  <c r="B886" i="21" s="1"/>
  <c r="B963" i="21" s="1"/>
  <c r="B1040" i="21" s="1"/>
  <c r="B1117" i="21" s="1"/>
  <c r="B1194" i="21" s="1"/>
  <c r="B1271" i="21" s="1"/>
  <c r="B1348" i="21" s="1"/>
  <c r="B1425" i="21" s="1"/>
  <c r="B1502" i="21" s="1"/>
  <c r="C38" i="21"/>
  <c r="B38" i="21"/>
  <c r="B115" i="21" s="1"/>
  <c r="B192" i="21" s="1"/>
  <c r="B269" i="21" s="1"/>
  <c r="B346" i="21" s="1"/>
  <c r="B423" i="21" s="1"/>
  <c r="B500" i="21" s="1"/>
  <c r="B577" i="21" s="1"/>
  <c r="B654" i="21" s="1"/>
  <c r="B731" i="21" s="1"/>
  <c r="B808" i="21" s="1"/>
  <c r="B885" i="21" s="1"/>
  <c r="B962" i="21" s="1"/>
  <c r="B1039" i="21" s="1"/>
  <c r="B1116" i="21" s="1"/>
  <c r="B1193" i="21" s="1"/>
  <c r="B1270" i="21" s="1"/>
  <c r="B1347" i="21" s="1"/>
  <c r="B1424" i="21" s="1"/>
  <c r="B1501" i="21" s="1"/>
  <c r="C37" i="21"/>
  <c r="B37" i="21"/>
  <c r="B114" i="21" s="1"/>
  <c r="B191" i="21" s="1"/>
  <c r="B268" i="21" s="1"/>
  <c r="B345" i="21" s="1"/>
  <c r="B422" i="21" s="1"/>
  <c r="B499" i="21" s="1"/>
  <c r="B576" i="21" s="1"/>
  <c r="B653" i="21" s="1"/>
  <c r="B730" i="21" s="1"/>
  <c r="B807" i="21" s="1"/>
  <c r="B884" i="21" s="1"/>
  <c r="B961" i="21" s="1"/>
  <c r="B1038" i="21" s="1"/>
  <c r="B1115" i="21" s="1"/>
  <c r="B1192" i="21" s="1"/>
  <c r="B1269" i="21" s="1"/>
  <c r="B1346" i="21" s="1"/>
  <c r="B1423" i="21" s="1"/>
  <c r="B1500" i="21" s="1"/>
  <c r="B36" i="21"/>
  <c r="B35" i="21"/>
  <c r="B112" i="21" s="1"/>
  <c r="B189" i="21" s="1"/>
  <c r="B266" i="21" s="1"/>
  <c r="B343" i="21" s="1"/>
  <c r="B420" i="21" s="1"/>
  <c r="B497" i="21" s="1"/>
  <c r="B574" i="21" s="1"/>
  <c r="B651" i="21" s="1"/>
  <c r="B728" i="21" s="1"/>
  <c r="B805" i="21" s="1"/>
  <c r="B882" i="21" s="1"/>
  <c r="B959" i="21" s="1"/>
  <c r="B1036" i="21" s="1"/>
  <c r="B1113" i="21" s="1"/>
  <c r="B1190" i="21" s="1"/>
  <c r="B1267" i="21" s="1"/>
  <c r="B1344" i="21" s="1"/>
  <c r="B1421" i="21" s="1"/>
  <c r="B1498" i="21" s="1"/>
  <c r="C34" i="21"/>
  <c r="B34" i="21"/>
  <c r="B111" i="21" s="1"/>
  <c r="B188" i="21" s="1"/>
  <c r="B265" i="21" s="1"/>
  <c r="B342" i="21" s="1"/>
  <c r="B419" i="21" s="1"/>
  <c r="B496" i="21" s="1"/>
  <c r="B573" i="21" s="1"/>
  <c r="B650" i="21" s="1"/>
  <c r="B727" i="21" s="1"/>
  <c r="B804" i="21" s="1"/>
  <c r="B881" i="21" s="1"/>
  <c r="B958" i="21" s="1"/>
  <c r="B1035" i="21" s="1"/>
  <c r="B1112" i="21" s="1"/>
  <c r="B1189" i="21" s="1"/>
  <c r="B1266" i="21" s="1"/>
  <c r="B1343" i="21" s="1"/>
  <c r="B1420" i="21" s="1"/>
  <c r="B1497" i="21" s="1"/>
  <c r="C33" i="21"/>
  <c r="B33" i="21"/>
  <c r="B110" i="21" s="1"/>
  <c r="B187" i="21" s="1"/>
  <c r="B264" i="21" s="1"/>
  <c r="B341" i="21" s="1"/>
  <c r="B418" i="21" s="1"/>
  <c r="B495" i="21" s="1"/>
  <c r="B572" i="21" s="1"/>
  <c r="B649" i="21" s="1"/>
  <c r="B726" i="21" s="1"/>
  <c r="B803" i="21" s="1"/>
  <c r="B880" i="21" s="1"/>
  <c r="B957" i="21" s="1"/>
  <c r="B1034" i="21" s="1"/>
  <c r="B1111" i="21" s="1"/>
  <c r="B1188" i="21" s="1"/>
  <c r="B1265" i="21" s="1"/>
  <c r="B1342" i="21" s="1"/>
  <c r="B1419" i="21" s="1"/>
  <c r="B1496" i="21" s="1"/>
  <c r="C32" i="21"/>
  <c r="B32" i="21"/>
  <c r="B109" i="21" s="1"/>
  <c r="B186" i="21" s="1"/>
  <c r="B263" i="21" s="1"/>
  <c r="B340" i="21" s="1"/>
  <c r="B417" i="21" s="1"/>
  <c r="B494" i="21" s="1"/>
  <c r="B571" i="21" s="1"/>
  <c r="B648" i="21" s="1"/>
  <c r="B725" i="21" s="1"/>
  <c r="B802" i="21" s="1"/>
  <c r="B879" i="21" s="1"/>
  <c r="B956" i="21" s="1"/>
  <c r="B1033" i="21" s="1"/>
  <c r="B1110" i="21" s="1"/>
  <c r="B1187" i="21" s="1"/>
  <c r="B1264" i="21" s="1"/>
  <c r="B1341" i="21" s="1"/>
  <c r="B1418" i="21" s="1"/>
  <c r="B1495" i="21" s="1"/>
  <c r="C31" i="21"/>
  <c r="B31" i="21"/>
  <c r="B108" i="21" s="1"/>
  <c r="B185" i="21" s="1"/>
  <c r="B262" i="21" s="1"/>
  <c r="B339" i="21" s="1"/>
  <c r="B416" i="21" s="1"/>
  <c r="B493" i="21" s="1"/>
  <c r="B570" i="21" s="1"/>
  <c r="B647" i="21" s="1"/>
  <c r="B724" i="21" s="1"/>
  <c r="B801" i="21" s="1"/>
  <c r="B878" i="21" s="1"/>
  <c r="B955" i="21" s="1"/>
  <c r="B1032" i="21" s="1"/>
  <c r="B1109" i="21" s="1"/>
  <c r="B1186" i="21" s="1"/>
  <c r="B1263" i="21" s="1"/>
  <c r="B1340" i="21" s="1"/>
  <c r="B1417" i="21" s="1"/>
  <c r="B1494" i="21" s="1"/>
  <c r="C30" i="21"/>
  <c r="B30" i="21"/>
  <c r="B107" i="21" s="1"/>
  <c r="B184" i="21" s="1"/>
  <c r="B261" i="21" s="1"/>
  <c r="B338" i="21" s="1"/>
  <c r="B415" i="21" s="1"/>
  <c r="B492" i="21" s="1"/>
  <c r="B569" i="21" s="1"/>
  <c r="B646" i="21" s="1"/>
  <c r="B723" i="21" s="1"/>
  <c r="B800" i="21" s="1"/>
  <c r="B877" i="21" s="1"/>
  <c r="B954" i="21" s="1"/>
  <c r="B1031" i="21" s="1"/>
  <c r="B1108" i="21" s="1"/>
  <c r="B1185" i="21" s="1"/>
  <c r="B1262" i="21" s="1"/>
  <c r="B1339" i="21" s="1"/>
  <c r="B1416" i="21" s="1"/>
  <c r="B1493" i="21" s="1"/>
  <c r="B29" i="21"/>
  <c r="B106" i="21" s="1"/>
  <c r="B183" i="21" s="1"/>
  <c r="B260" i="21" s="1"/>
  <c r="B337" i="21" s="1"/>
  <c r="B414" i="21" s="1"/>
  <c r="B491" i="21" s="1"/>
  <c r="B568" i="21" s="1"/>
  <c r="B645" i="21" s="1"/>
  <c r="B722" i="21" s="1"/>
  <c r="B799" i="21" s="1"/>
  <c r="B876" i="21" s="1"/>
  <c r="B953" i="21" s="1"/>
  <c r="B1030" i="21" s="1"/>
  <c r="B1107" i="21" s="1"/>
  <c r="B1184" i="21" s="1"/>
  <c r="B1261" i="21" s="1"/>
  <c r="B1338" i="21" s="1"/>
  <c r="B1415" i="21" s="1"/>
  <c r="B1492" i="21" s="1"/>
  <c r="B28" i="21"/>
  <c r="B105" i="21" s="1"/>
  <c r="B182" i="21" s="1"/>
  <c r="B259" i="21" s="1"/>
  <c r="B336" i="21" s="1"/>
  <c r="B413" i="21" s="1"/>
  <c r="B490" i="21" s="1"/>
  <c r="B567" i="21" s="1"/>
  <c r="B644" i="21" s="1"/>
  <c r="B721" i="21" s="1"/>
  <c r="B798" i="21" s="1"/>
  <c r="B875" i="21" s="1"/>
  <c r="B952" i="21" s="1"/>
  <c r="B1029" i="21" s="1"/>
  <c r="B1106" i="21" s="1"/>
  <c r="B1183" i="21" s="1"/>
  <c r="B1260" i="21" s="1"/>
  <c r="B1337" i="21" s="1"/>
  <c r="B1414" i="21" s="1"/>
  <c r="B1491" i="21" s="1"/>
  <c r="C27" i="21"/>
  <c r="B27" i="21"/>
  <c r="B104" i="21" s="1"/>
  <c r="B181" i="21" s="1"/>
  <c r="B258" i="21" s="1"/>
  <c r="B335" i="21" s="1"/>
  <c r="B412" i="21" s="1"/>
  <c r="B489" i="21" s="1"/>
  <c r="B566" i="21" s="1"/>
  <c r="B643" i="21" s="1"/>
  <c r="B720" i="21" s="1"/>
  <c r="B797" i="21" s="1"/>
  <c r="B874" i="21" s="1"/>
  <c r="B951" i="21" s="1"/>
  <c r="B1028" i="21" s="1"/>
  <c r="B1105" i="21" s="1"/>
  <c r="B1182" i="21" s="1"/>
  <c r="B1259" i="21" s="1"/>
  <c r="B1336" i="21" s="1"/>
  <c r="B1413" i="21" s="1"/>
  <c r="B1490" i="21" s="1"/>
  <c r="C26" i="21"/>
  <c r="B26" i="21"/>
  <c r="B103" i="21" s="1"/>
  <c r="B180" i="21" s="1"/>
  <c r="B257" i="21" s="1"/>
  <c r="B334" i="21" s="1"/>
  <c r="B411" i="21" s="1"/>
  <c r="B488" i="21" s="1"/>
  <c r="B565" i="21" s="1"/>
  <c r="B642" i="21" s="1"/>
  <c r="B719" i="21" s="1"/>
  <c r="B796" i="21" s="1"/>
  <c r="B873" i="21" s="1"/>
  <c r="B950" i="21" s="1"/>
  <c r="B1027" i="21" s="1"/>
  <c r="B1104" i="21" s="1"/>
  <c r="B1181" i="21" s="1"/>
  <c r="B1258" i="21" s="1"/>
  <c r="B1335" i="21" s="1"/>
  <c r="B1412" i="21" s="1"/>
  <c r="B1489" i="21" s="1"/>
  <c r="C25" i="21"/>
  <c r="B25" i="21"/>
  <c r="B102" i="21" s="1"/>
  <c r="B179" i="21" s="1"/>
  <c r="B256" i="21" s="1"/>
  <c r="B333" i="21" s="1"/>
  <c r="B410" i="21" s="1"/>
  <c r="B487" i="21" s="1"/>
  <c r="B564" i="21" s="1"/>
  <c r="B641" i="21" s="1"/>
  <c r="B718" i="21" s="1"/>
  <c r="B795" i="21" s="1"/>
  <c r="B872" i="21" s="1"/>
  <c r="B949" i="21" s="1"/>
  <c r="B1026" i="21" s="1"/>
  <c r="B1103" i="21" s="1"/>
  <c r="B1180" i="21" s="1"/>
  <c r="B1257" i="21" s="1"/>
  <c r="B1334" i="21" s="1"/>
  <c r="B1411" i="21" s="1"/>
  <c r="B1488" i="21" s="1"/>
  <c r="C24" i="21"/>
  <c r="B24" i="21"/>
  <c r="B101" i="21" s="1"/>
  <c r="B178" i="21" s="1"/>
  <c r="B255" i="21" s="1"/>
  <c r="B332" i="21" s="1"/>
  <c r="B409" i="21" s="1"/>
  <c r="B486" i="21" s="1"/>
  <c r="B563" i="21" s="1"/>
  <c r="B640" i="21" s="1"/>
  <c r="B717" i="21" s="1"/>
  <c r="B794" i="21" s="1"/>
  <c r="B871" i="21" s="1"/>
  <c r="B948" i="21" s="1"/>
  <c r="B1025" i="21" s="1"/>
  <c r="B1102" i="21" s="1"/>
  <c r="B1179" i="21" s="1"/>
  <c r="B1256" i="21" s="1"/>
  <c r="B1333" i="21" s="1"/>
  <c r="B1410" i="21" s="1"/>
  <c r="B1487" i="21" s="1"/>
  <c r="C23" i="21"/>
  <c r="B23" i="21"/>
  <c r="B22" i="21"/>
  <c r="B99" i="21" s="1"/>
  <c r="B176" i="21" s="1"/>
  <c r="B253" i="21" s="1"/>
  <c r="B330" i="21" s="1"/>
  <c r="B407" i="21" s="1"/>
  <c r="B484" i="21" s="1"/>
  <c r="B561" i="21" s="1"/>
  <c r="B638" i="21" s="1"/>
  <c r="B715" i="21" s="1"/>
  <c r="B792" i="21" s="1"/>
  <c r="B869" i="21" s="1"/>
  <c r="B946" i="21" s="1"/>
  <c r="B1023" i="21" s="1"/>
  <c r="B1100" i="21" s="1"/>
  <c r="B1177" i="21" s="1"/>
  <c r="B1254" i="21" s="1"/>
  <c r="B1331" i="21" s="1"/>
  <c r="B1408" i="21" s="1"/>
  <c r="B1485" i="21" s="1"/>
  <c r="C21" i="21"/>
  <c r="B21" i="21"/>
  <c r="B98" i="21" s="1"/>
  <c r="B175" i="21" s="1"/>
  <c r="B252" i="21" s="1"/>
  <c r="B329" i="21" s="1"/>
  <c r="B406" i="21" s="1"/>
  <c r="B483" i="21" s="1"/>
  <c r="B560" i="21" s="1"/>
  <c r="B637" i="21" s="1"/>
  <c r="B714" i="21" s="1"/>
  <c r="B791" i="21" s="1"/>
  <c r="B868" i="21" s="1"/>
  <c r="B945" i="21" s="1"/>
  <c r="B1022" i="21" s="1"/>
  <c r="B1099" i="21" s="1"/>
  <c r="B1176" i="21" s="1"/>
  <c r="B1253" i="21" s="1"/>
  <c r="B1330" i="21" s="1"/>
  <c r="B1407" i="21" s="1"/>
  <c r="B1484" i="21" s="1"/>
  <c r="C20" i="21"/>
  <c r="B20" i="21"/>
  <c r="B97" i="21" s="1"/>
  <c r="B174" i="21" s="1"/>
  <c r="B251" i="21" s="1"/>
  <c r="B328" i="21" s="1"/>
  <c r="B405" i="21" s="1"/>
  <c r="B482" i="21" s="1"/>
  <c r="B559" i="21" s="1"/>
  <c r="B636" i="21" s="1"/>
  <c r="B713" i="21" s="1"/>
  <c r="B790" i="21" s="1"/>
  <c r="B867" i="21" s="1"/>
  <c r="B944" i="21" s="1"/>
  <c r="B1021" i="21" s="1"/>
  <c r="B1098" i="21" s="1"/>
  <c r="B1175" i="21" s="1"/>
  <c r="B1252" i="21" s="1"/>
  <c r="B1329" i="21" s="1"/>
  <c r="B1406" i="21" s="1"/>
  <c r="B1483" i="21" s="1"/>
  <c r="C19" i="21"/>
  <c r="B19" i="21"/>
  <c r="B96" i="21" s="1"/>
  <c r="B173" i="21" s="1"/>
  <c r="B250" i="21" s="1"/>
  <c r="B327" i="21" s="1"/>
  <c r="B404" i="21" s="1"/>
  <c r="B481" i="21" s="1"/>
  <c r="B558" i="21" s="1"/>
  <c r="B635" i="21" s="1"/>
  <c r="B712" i="21" s="1"/>
  <c r="B789" i="21" s="1"/>
  <c r="B866" i="21" s="1"/>
  <c r="B943" i="21" s="1"/>
  <c r="B1020" i="21" s="1"/>
  <c r="B1097" i="21" s="1"/>
  <c r="B1174" i="21" s="1"/>
  <c r="B1251" i="21" s="1"/>
  <c r="B1328" i="21" s="1"/>
  <c r="B1405" i="21" s="1"/>
  <c r="B1482" i="21" s="1"/>
  <c r="C18" i="21"/>
  <c r="B18" i="21"/>
  <c r="B95" i="21" s="1"/>
  <c r="B172" i="21" s="1"/>
  <c r="B249" i="21" s="1"/>
  <c r="B326" i="21" s="1"/>
  <c r="B403" i="21" s="1"/>
  <c r="B480" i="21" s="1"/>
  <c r="B557" i="21" s="1"/>
  <c r="B634" i="21" s="1"/>
  <c r="B711" i="21" s="1"/>
  <c r="B788" i="21" s="1"/>
  <c r="B865" i="21" s="1"/>
  <c r="B942" i="21" s="1"/>
  <c r="B1019" i="21" s="1"/>
  <c r="B1096" i="21" s="1"/>
  <c r="B1173" i="21" s="1"/>
  <c r="B1250" i="21" s="1"/>
  <c r="B1327" i="21" s="1"/>
  <c r="B1404" i="21" s="1"/>
  <c r="B1481" i="21" s="1"/>
  <c r="C17" i="21"/>
  <c r="B17" i="21"/>
  <c r="B94" i="21" s="1"/>
  <c r="B171" i="21" s="1"/>
  <c r="B248" i="21" s="1"/>
  <c r="B325" i="21" s="1"/>
  <c r="B402" i="21" s="1"/>
  <c r="B479" i="21" s="1"/>
  <c r="B556" i="21" s="1"/>
  <c r="B633" i="21" s="1"/>
  <c r="B710" i="21" s="1"/>
  <c r="B787" i="21" s="1"/>
  <c r="B864" i="21" s="1"/>
  <c r="B941" i="21" s="1"/>
  <c r="B1018" i="21" s="1"/>
  <c r="B1095" i="21" s="1"/>
  <c r="B1172" i="21" s="1"/>
  <c r="B1249" i="21" s="1"/>
  <c r="B1326" i="21" s="1"/>
  <c r="B1403" i="21" s="1"/>
  <c r="B1480" i="21" s="1"/>
  <c r="B16" i="21"/>
  <c r="B93" i="21" s="1"/>
  <c r="B170" i="21" s="1"/>
  <c r="B247" i="21" s="1"/>
  <c r="B324" i="21" s="1"/>
  <c r="B401" i="21" s="1"/>
  <c r="B478" i="21" s="1"/>
  <c r="B555" i="21" s="1"/>
  <c r="B632" i="21" s="1"/>
  <c r="B709" i="21" s="1"/>
  <c r="B786" i="21" s="1"/>
  <c r="B863" i="21" s="1"/>
  <c r="B940" i="21" s="1"/>
  <c r="B1017" i="21" s="1"/>
  <c r="B1094" i="21" s="1"/>
  <c r="B1171" i="21" s="1"/>
  <c r="B1248" i="21" s="1"/>
  <c r="B1325" i="21" s="1"/>
  <c r="B1402" i="21" s="1"/>
  <c r="B1479" i="21" s="1"/>
  <c r="B15" i="21"/>
  <c r="B92" i="21" s="1"/>
  <c r="B169" i="21" s="1"/>
  <c r="B246" i="21" s="1"/>
  <c r="B323" i="21" s="1"/>
  <c r="B400" i="21" s="1"/>
  <c r="B477" i="21" s="1"/>
  <c r="B554" i="21" s="1"/>
  <c r="B631" i="21" s="1"/>
  <c r="B708" i="21" s="1"/>
  <c r="B785" i="21" s="1"/>
  <c r="B862" i="21" s="1"/>
  <c r="B939" i="21" s="1"/>
  <c r="B1016" i="21" s="1"/>
  <c r="B1093" i="21" s="1"/>
  <c r="B1170" i="21" s="1"/>
  <c r="B1247" i="21" s="1"/>
  <c r="B1324" i="21" s="1"/>
  <c r="B1401" i="21" s="1"/>
  <c r="B1478" i="21" s="1"/>
  <c r="C14" i="21"/>
  <c r="B14" i="21"/>
  <c r="B91" i="21" s="1"/>
  <c r="B168" i="21" s="1"/>
  <c r="B245" i="21" s="1"/>
  <c r="B322" i="21" s="1"/>
  <c r="B399" i="21" s="1"/>
  <c r="B476" i="21" s="1"/>
  <c r="B553" i="21" s="1"/>
  <c r="B630" i="21" s="1"/>
  <c r="B707" i="21" s="1"/>
  <c r="B784" i="21" s="1"/>
  <c r="B861" i="21" s="1"/>
  <c r="B938" i="21" s="1"/>
  <c r="B1015" i="21" s="1"/>
  <c r="B1092" i="21" s="1"/>
  <c r="B1169" i="21" s="1"/>
  <c r="B1246" i="21" s="1"/>
  <c r="B1323" i="21" s="1"/>
  <c r="B1400" i="21" s="1"/>
  <c r="B1477" i="21" s="1"/>
  <c r="C13" i="21"/>
  <c r="B13" i="21"/>
  <c r="C12" i="21"/>
  <c r="B12" i="21"/>
  <c r="C11" i="21"/>
  <c r="B11" i="21"/>
  <c r="B88" i="21" s="1"/>
  <c r="B165" i="21" s="1"/>
  <c r="B242" i="21" s="1"/>
  <c r="B319" i="21" s="1"/>
  <c r="B396" i="21" s="1"/>
  <c r="B473" i="21" s="1"/>
  <c r="B550" i="21" s="1"/>
  <c r="B627" i="21" s="1"/>
  <c r="B704" i="21" s="1"/>
  <c r="B781" i="21" s="1"/>
  <c r="B858" i="21" s="1"/>
  <c r="B935" i="21" s="1"/>
  <c r="B1012" i="21" s="1"/>
  <c r="B1089" i="21" s="1"/>
  <c r="B1166" i="21" s="1"/>
  <c r="B1243" i="21" s="1"/>
  <c r="B1320" i="21" s="1"/>
  <c r="B1397" i="21" s="1"/>
  <c r="B1474" i="21" s="1"/>
  <c r="C10" i="21"/>
  <c r="B10" i="21"/>
  <c r="B87" i="21" s="1"/>
  <c r="B164" i="21" s="1"/>
  <c r="B241" i="21" s="1"/>
  <c r="B318" i="21" s="1"/>
  <c r="B395" i="21" s="1"/>
  <c r="B472" i="21" s="1"/>
  <c r="B549" i="21" s="1"/>
  <c r="B626" i="21" s="1"/>
  <c r="B703" i="21" s="1"/>
  <c r="B780" i="21" s="1"/>
  <c r="B857" i="21" s="1"/>
  <c r="B934" i="21" s="1"/>
  <c r="B1011" i="21" s="1"/>
  <c r="B1088" i="21" s="1"/>
  <c r="B1165" i="21" s="1"/>
  <c r="B1242" i="21" s="1"/>
  <c r="B1319" i="21" s="1"/>
  <c r="B1396" i="21" s="1"/>
  <c r="B1473" i="21" s="1"/>
  <c r="B9" i="21"/>
  <c r="B86" i="21" s="1"/>
  <c r="B163" i="21" s="1"/>
  <c r="B240" i="21" s="1"/>
  <c r="B317" i="21" s="1"/>
  <c r="B394" i="21" s="1"/>
  <c r="B471" i="21" s="1"/>
  <c r="B548" i="21" s="1"/>
  <c r="B625" i="21" s="1"/>
  <c r="B702" i="21" s="1"/>
  <c r="B779" i="21" s="1"/>
  <c r="B856" i="21" s="1"/>
  <c r="B933" i="21" s="1"/>
  <c r="B1010" i="21" s="1"/>
  <c r="B1087" i="21" s="1"/>
  <c r="B1164" i="21" s="1"/>
  <c r="B1241" i="21" s="1"/>
  <c r="B1318" i="21" s="1"/>
  <c r="B1395" i="21" s="1"/>
  <c r="B1472" i="21" s="1"/>
  <c r="B8" i="21"/>
  <c r="B7" i="21"/>
  <c r="B84" i="21" s="1"/>
  <c r="B161" i="21" s="1"/>
  <c r="B238" i="21" s="1"/>
  <c r="B315" i="21" s="1"/>
  <c r="B392" i="21" s="1"/>
  <c r="B469" i="21" s="1"/>
  <c r="B546" i="21" s="1"/>
  <c r="B623" i="21" s="1"/>
  <c r="B700" i="21" s="1"/>
  <c r="B777" i="21" s="1"/>
  <c r="B854" i="21" s="1"/>
  <c r="B931" i="21" s="1"/>
  <c r="B1008" i="21" s="1"/>
  <c r="B1085" i="21" s="1"/>
  <c r="B1162" i="21" s="1"/>
  <c r="B1239" i="21" s="1"/>
  <c r="B1316" i="21" s="1"/>
  <c r="B1393" i="21" s="1"/>
  <c r="B1470" i="21" s="1"/>
  <c r="B6" i="21"/>
  <c r="C5" i="21"/>
  <c r="C3" i="21"/>
  <c r="B1" i="21"/>
  <c r="A1" i="21"/>
  <c r="C343" i="20"/>
  <c r="C342" i="20"/>
  <c r="C341" i="20"/>
  <c r="C340" i="20"/>
  <c r="C339" i="20"/>
  <c r="C338" i="20"/>
  <c r="C337" i="20"/>
  <c r="C336" i="20"/>
  <c r="C334" i="20"/>
  <c r="C333" i="20"/>
  <c r="C332" i="20"/>
  <c r="C331" i="20"/>
  <c r="C330" i="20"/>
  <c r="C328" i="20"/>
  <c r="C326" i="20"/>
  <c r="C325" i="20"/>
  <c r="C324" i="20"/>
  <c r="C323" i="20"/>
  <c r="C322" i="20"/>
  <c r="C321" i="20"/>
  <c r="C320" i="20"/>
  <c r="C319" i="20"/>
  <c r="C317" i="20"/>
  <c r="C316" i="20"/>
  <c r="C315" i="20"/>
  <c r="C314" i="20"/>
  <c r="C313" i="20"/>
  <c r="C311" i="20"/>
  <c r="C309" i="20"/>
  <c r="C308" i="20"/>
  <c r="C307" i="20"/>
  <c r="C306" i="20"/>
  <c r="C305" i="20"/>
  <c r="C304" i="20"/>
  <c r="C303" i="20"/>
  <c r="C302" i="20"/>
  <c r="C300" i="20"/>
  <c r="C299" i="20"/>
  <c r="C298" i="20"/>
  <c r="C297" i="20"/>
  <c r="C296" i="20"/>
  <c r="C294" i="20"/>
  <c r="C292" i="20"/>
  <c r="C291" i="20"/>
  <c r="C290" i="20"/>
  <c r="C289" i="20"/>
  <c r="C288" i="20"/>
  <c r="C287" i="20"/>
  <c r="C286" i="20"/>
  <c r="C285" i="20"/>
  <c r="C283" i="20"/>
  <c r="C282" i="20"/>
  <c r="C281" i="20"/>
  <c r="C280" i="20"/>
  <c r="C279" i="20"/>
  <c r="C277" i="20"/>
  <c r="C275" i="20"/>
  <c r="C274" i="20"/>
  <c r="C273" i="20"/>
  <c r="C272" i="20"/>
  <c r="C271" i="20"/>
  <c r="C270" i="20"/>
  <c r="C269" i="20"/>
  <c r="C268" i="20"/>
  <c r="C266" i="20"/>
  <c r="C265" i="20"/>
  <c r="C264" i="20"/>
  <c r="C263" i="20"/>
  <c r="C262" i="20"/>
  <c r="C260" i="20"/>
  <c r="C258" i="20"/>
  <c r="C257" i="20"/>
  <c r="C256" i="20"/>
  <c r="C255" i="20"/>
  <c r="C254" i="20"/>
  <c r="C253" i="20"/>
  <c r="C252" i="20"/>
  <c r="C251" i="20"/>
  <c r="C249" i="20"/>
  <c r="C248" i="20"/>
  <c r="C247" i="20"/>
  <c r="C246" i="20"/>
  <c r="C245" i="20"/>
  <c r="C243" i="20"/>
  <c r="C241" i="20"/>
  <c r="C240" i="20"/>
  <c r="C239" i="20"/>
  <c r="C238" i="20"/>
  <c r="C237" i="20"/>
  <c r="C236" i="20"/>
  <c r="C235" i="20"/>
  <c r="C234" i="20"/>
  <c r="C232" i="20"/>
  <c r="C231" i="20"/>
  <c r="C230" i="20"/>
  <c r="C229" i="20"/>
  <c r="C228" i="20"/>
  <c r="C226" i="20"/>
  <c r="C224" i="20"/>
  <c r="C223" i="20"/>
  <c r="C222" i="20"/>
  <c r="C221" i="20"/>
  <c r="C220" i="20"/>
  <c r="C219" i="20"/>
  <c r="C218" i="20"/>
  <c r="C217" i="20"/>
  <c r="C215" i="20"/>
  <c r="C214" i="20"/>
  <c r="C213" i="20"/>
  <c r="C212" i="20"/>
  <c r="C211" i="20"/>
  <c r="C209" i="20"/>
  <c r="C207" i="20"/>
  <c r="C206" i="20"/>
  <c r="C205" i="20"/>
  <c r="C204" i="20"/>
  <c r="C203" i="20"/>
  <c r="C202" i="20"/>
  <c r="C201" i="20"/>
  <c r="C200" i="20"/>
  <c r="C198" i="20"/>
  <c r="C197" i="20"/>
  <c r="C196" i="20"/>
  <c r="C195" i="20"/>
  <c r="C194" i="20"/>
  <c r="C192" i="20"/>
  <c r="C190" i="20"/>
  <c r="C189" i="20"/>
  <c r="C188" i="20"/>
  <c r="C187" i="20"/>
  <c r="C186" i="20"/>
  <c r="C185" i="20"/>
  <c r="C184" i="20"/>
  <c r="C183" i="20"/>
  <c r="C181" i="20"/>
  <c r="C180" i="20"/>
  <c r="C179" i="20"/>
  <c r="C178" i="20"/>
  <c r="C177" i="20"/>
  <c r="C175" i="20"/>
  <c r="C173" i="20"/>
  <c r="C172" i="20"/>
  <c r="C171" i="20"/>
  <c r="C170" i="20"/>
  <c r="C169" i="20"/>
  <c r="C168" i="20"/>
  <c r="C167" i="20"/>
  <c r="C166" i="20"/>
  <c r="C164" i="20"/>
  <c r="C163" i="20"/>
  <c r="C162" i="20"/>
  <c r="C161" i="20"/>
  <c r="C160" i="20"/>
  <c r="C158" i="20"/>
  <c r="C156" i="20"/>
  <c r="C155" i="20"/>
  <c r="C154" i="20"/>
  <c r="C153" i="20"/>
  <c r="C152" i="20"/>
  <c r="C151" i="20"/>
  <c r="C150" i="20"/>
  <c r="C149" i="20"/>
  <c r="C147" i="20"/>
  <c r="C146" i="20"/>
  <c r="C145" i="20"/>
  <c r="C144" i="20"/>
  <c r="C143" i="20"/>
  <c r="C141" i="20"/>
  <c r="C139" i="20"/>
  <c r="C138" i="20"/>
  <c r="C137" i="20"/>
  <c r="C136" i="20"/>
  <c r="C135" i="20"/>
  <c r="C134" i="20"/>
  <c r="C133" i="20"/>
  <c r="C132" i="20"/>
  <c r="C130" i="20"/>
  <c r="C129" i="20"/>
  <c r="C128" i="20"/>
  <c r="C127" i="20"/>
  <c r="C126" i="20"/>
  <c r="C124" i="20"/>
  <c r="C122" i="20"/>
  <c r="C121" i="20"/>
  <c r="C120" i="20"/>
  <c r="C119" i="20"/>
  <c r="C118" i="20"/>
  <c r="C117" i="20"/>
  <c r="C116" i="20"/>
  <c r="C115" i="20"/>
  <c r="C113" i="20"/>
  <c r="C112" i="20"/>
  <c r="C111" i="20"/>
  <c r="C110" i="20"/>
  <c r="C109" i="20"/>
  <c r="C107" i="20"/>
  <c r="C105" i="20"/>
  <c r="C104" i="20"/>
  <c r="C103" i="20"/>
  <c r="C102" i="20"/>
  <c r="C101" i="20"/>
  <c r="C100" i="20"/>
  <c r="C99" i="20"/>
  <c r="C98" i="20"/>
  <c r="C96" i="20"/>
  <c r="C95" i="20"/>
  <c r="C94" i="20"/>
  <c r="C93" i="20"/>
  <c r="C92" i="20"/>
  <c r="C90" i="20"/>
  <c r="C88" i="20"/>
  <c r="C87" i="20"/>
  <c r="C86" i="20"/>
  <c r="C85" i="20"/>
  <c r="C84" i="20"/>
  <c r="C83" i="20"/>
  <c r="C82" i="20"/>
  <c r="C81" i="20"/>
  <c r="C79" i="20"/>
  <c r="C78" i="20"/>
  <c r="C77" i="20"/>
  <c r="C76" i="20"/>
  <c r="C75" i="20"/>
  <c r="C73" i="20"/>
  <c r="C71" i="20"/>
  <c r="C70" i="20"/>
  <c r="C69" i="20"/>
  <c r="B69" i="20"/>
  <c r="B86" i="20" s="1"/>
  <c r="B103" i="20" s="1"/>
  <c r="B120" i="20" s="1"/>
  <c r="B137" i="20" s="1"/>
  <c r="B154" i="20" s="1"/>
  <c r="B171" i="20" s="1"/>
  <c r="B188" i="20" s="1"/>
  <c r="B205" i="20" s="1"/>
  <c r="B222" i="20" s="1"/>
  <c r="B239" i="20" s="1"/>
  <c r="B256" i="20" s="1"/>
  <c r="B273" i="20" s="1"/>
  <c r="B290" i="20" s="1"/>
  <c r="B307" i="20" s="1"/>
  <c r="B324" i="20" s="1"/>
  <c r="B341" i="20" s="1"/>
  <c r="C68" i="20"/>
  <c r="C67" i="20"/>
  <c r="C66" i="20"/>
  <c r="C65" i="20"/>
  <c r="B65" i="20"/>
  <c r="B82" i="20" s="1"/>
  <c r="B99" i="20" s="1"/>
  <c r="B116" i="20" s="1"/>
  <c r="B133" i="20" s="1"/>
  <c r="B150" i="20" s="1"/>
  <c r="B167" i="20" s="1"/>
  <c r="B184" i="20" s="1"/>
  <c r="B201" i="20" s="1"/>
  <c r="B218" i="20" s="1"/>
  <c r="B235" i="20" s="1"/>
  <c r="B252" i="20" s="1"/>
  <c r="B269" i="20" s="1"/>
  <c r="B286" i="20" s="1"/>
  <c r="B303" i="20" s="1"/>
  <c r="B320" i="20" s="1"/>
  <c r="B337" i="20" s="1"/>
  <c r="C64" i="20"/>
  <c r="C62" i="20"/>
  <c r="C61" i="20"/>
  <c r="B61" i="20"/>
  <c r="B78" i="20" s="1"/>
  <c r="B95" i="20" s="1"/>
  <c r="B112" i="20" s="1"/>
  <c r="B129" i="20" s="1"/>
  <c r="B146" i="20" s="1"/>
  <c r="B163" i="20" s="1"/>
  <c r="B180" i="20" s="1"/>
  <c r="B197" i="20" s="1"/>
  <c r="B214" i="20" s="1"/>
  <c r="B231" i="20" s="1"/>
  <c r="B248" i="20" s="1"/>
  <c r="B265" i="20" s="1"/>
  <c r="B282" i="20" s="1"/>
  <c r="B299" i="20" s="1"/>
  <c r="B316" i="20" s="1"/>
  <c r="B333" i="20" s="1"/>
  <c r="C60" i="20"/>
  <c r="C59" i="20"/>
  <c r="C58" i="20"/>
  <c r="B57" i="20"/>
  <c r="B74" i="20" s="1"/>
  <c r="B91" i="20" s="1"/>
  <c r="B108" i="20" s="1"/>
  <c r="B125" i="20" s="1"/>
  <c r="B142" i="20" s="1"/>
  <c r="B159" i="20" s="1"/>
  <c r="B176" i="20" s="1"/>
  <c r="B193" i="20" s="1"/>
  <c r="B210" i="20" s="1"/>
  <c r="B227" i="20" s="1"/>
  <c r="B244" i="20" s="1"/>
  <c r="B261" i="20" s="1"/>
  <c r="B278" i="20" s="1"/>
  <c r="B295" i="20" s="1"/>
  <c r="B312" i="20" s="1"/>
  <c r="B329" i="20" s="1"/>
  <c r="C56" i="20"/>
  <c r="C54" i="20"/>
  <c r="C53" i="20"/>
  <c r="C52" i="20"/>
  <c r="B52" i="20"/>
  <c r="C51" i="20"/>
  <c r="C50" i="20"/>
  <c r="C49" i="20"/>
  <c r="C48" i="20"/>
  <c r="B48" i="20"/>
  <c r="C47" i="20"/>
  <c r="C45" i="20"/>
  <c r="C44" i="20"/>
  <c r="B44" i="20"/>
  <c r="C43" i="20"/>
  <c r="C42" i="20"/>
  <c r="C41" i="20"/>
  <c r="B40" i="20"/>
  <c r="C39" i="20"/>
  <c r="C37" i="20"/>
  <c r="C36" i="20"/>
  <c r="C35" i="20"/>
  <c r="B35" i="20"/>
  <c r="C34" i="20"/>
  <c r="B34" i="20"/>
  <c r="B51" i="20" s="1"/>
  <c r="B68" i="20" s="1"/>
  <c r="B85" i="20" s="1"/>
  <c r="B102" i="20" s="1"/>
  <c r="B119" i="20" s="1"/>
  <c r="B136" i="20" s="1"/>
  <c r="B153" i="20" s="1"/>
  <c r="B170" i="20" s="1"/>
  <c r="B187" i="20" s="1"/>
  <c r="B204" i="20" s="1"/>
  <c r="B221" i="20" s="1"/>
  <c r="B238" i="20" s="1"/>
  <c r="B255" i="20" s="1"/>
  <c r="B272" i="20" s="1"/>
  <c r="B289" i="20" s="1"/>
  <c r="B306" i="20" s="1"/>
  <c r="B323" i="20" s="1"/>
  <c r="B340" i="20" s="1"/>
  <c r="C33" i="20"/>
  <c r="C32" i="20"/>
  <c r="C31" i="20"/>
  <c r="B31" i="20"/>
  <c r="C30" i="20"/>
  <c r="B30" i="20"/>
  <c r="B47" i="20" s="1"/>
  <c r="B64" i="20" s="1"/>
  <c r="B81" i="20" s="1"/>
  <c r="B98" i="20" s="1"/>
  <c r="B115" i="20" s="1"/>
  <c r="B132" i="20" s="1"/>
  <c r="B149" i="20" s="1"/>
  <c r="B166" i="20" s="1"/>
  <c r="B183" i="20" s="1"/>
  <c r="B200" i="20" s="1"/>
  <c r="B217" i="20" s="1"/>
  <c r="B234" i="20" s="1"/>
  <c r="B251" i="20" s="1"/>
  <c r="B268" i="20" s="1"/>
  <c r="B285" i="20" s="1"/>
  <c r="B302" i="20" s="1"/>
  <c r="B319" i="20" s="1"/>
  <c r="B336" i="20" s="1"/>
  <c r="C28" i="20"/>
  <c r="C27" i="20"/>
  <c r="B27" i="20"/>
  <c r="C26" i="20"/>
  <c r="C25" i="20"/>
  <c r="C24" i="20"/>
  <c r="B23" i="20"/>
  <c r="C22" i="20"/>
  <c r="C20" i="20"/>
  <c r="B20" i="20"/>
  <c r="B37" i="20" s="1"/>
  <c r="B54" i="20" s="1"/>
  <c r="B71" i="20" s="1"/>
  <c r="B88" i="20" s="1"/>
  <c r="B105" i="20" s="1"/>
  <c r="B122" i="20" s="1"/>
  <c r="B139" i="20" s="1"/>
  <c r="B156" i="20" s="1"/>
  <c r="B173" i="20" s="1"/>
  <c r="B190" i="20" s="1"/>
  <c r="B207" i="20" s="1"/>
  <c r="B224" i="20" s="1"/>
  <c r="B241" i="20" s="1"/>
  <c r="B258" i="20" s="1"/>
  <c r="B275" i="20" s="1"/>
  <c r="B292" i="20" s="1"/>
  <c r="B309" i="20" s="1"/>
  <c r="B326" i="20" s="1"/>
  <c r="B343" i="20" s="1"/>
  <c r="C19" i="20"/>
  <c r="B19" i="20"/>
  <c r="B36" i="20" s="1"/>
  <c r="B53" i="20" s="1"/>
  <c r="B70" i="20" s="1"/>
  <c r="B87" i="20" s="1"/>
  <c r="B104" i="20" s="1"/>
  <c r="B121" i="20" s="1"/>
  <c r="B138" i="20" s="1"/>
  <c r="B155" i="20" s="1"/>
  <c r="B172" i="20" s="1"/>
  <c r="B189" i="20" s="1"/>
  <c r="B206" i="20" s="1"/>
  <c r="B223" i="20" s="1"/>
  <c r="B240" i="20" s="1"/>
  <c r="B257" i="20" s="1"/>
  <c r="B274" i="20" s="1"/>
  <c r="B291" i="20" s="1"/>
  <c r="B308" i="20" s="1"/>
  <c r="B325" i="20" s="1"/>
  <c r="B342" i="20" s="1"/>
  <c r="C18" i="20"/>
  <c r="B18" i="20"/>
  <c r="C17" i="20"/>
  <c r="B17" i="20"/>
  <c r="C16" i="20"/>
  <c r="B16" i="20"/>
  <c r="B33" i="20" s="1"/>
  <c r="B50" i="20" s="1"/>
  <c r="B67" i="20" s="1"/>
  <c r="B84" i="20" s="1"/>
  <c r="B101" i="20" s="1"/>
  <c r="B118" i="20" s="1"/>
  <c r="B135" i="20" s="1"/>
  <c r="B152" i="20" s="1"/>
  <c r="B169" i="20" s="1"/>
  <c r="B186" i="20" s="1"/>
  <c r="B203" i="20" s="1"/>
  <c r="B220" i="20" s="1"/>
  <c r="B237" i="20" s="1"/>
  <c r="B254" i="20" s="1"/>
  <c r="B271" i="20" s="1"/>
  <c r="B288" i="20" s="1"/>
  <c r="B305" i="20" s="1"/>
  <c r="B322" i="20" s="1"/>
  <c r="B339" i="20" s="1"/>
  <c r="C15" i="20"/>
  <c r="B15" i="20"/>
  <c r="B32" i="20" s="1"/>
  <c r="B49" i="20" s="1"/>
  <c r="B66" i="20" s="1"/>
  <c r="B83" i="20" s="1"/>
  <c r="B100" i="20" s="1"/>
  <c r="B117" i="20" s="1"/>
  <c r="B134" i="20" s="1"/>
  <c r="B151" i="20" s="1"/>
  <c r="B168" i="20" s="1"/>
  <c r="B185" i="20" s="1"/>
  <c r="B202" i="20" s="1"/>
  <c r="B219" i="20" s="1"/>
  <c r="B236" i="20" s="1"/>
  <c r="B253" i="20" s="1"/>
  <c r="B270" i="20" s="1"/>
  <c r="B287" i="20" s="1"/>
  <c r="B304" i="20" s="1"/>
  <c r="B321" i="20" s="1"/>
  <c r="B338" i="20" s="1"/>
  <c r="C14" i="20"/>
  <c r="B14" i="20"/>
  <c r="C13" i="20"/>
  <c r="B13" i="20"/>
  <c r="B12" i="20"/>
  <c r="B29" i="20" s="1"/>
  <c r="B46" i="20" s="1"/>
  <c r="B63" i="20" s="1"/>
  <c r="B80" i="20" s="1"/>
  <c r="B97" i="20" s="1"/>
  <c r="B114" i="20" s="1"/>
  <c r="B131" i="20" s="1"/>
  <c r="B148" i="20" s="1"/>
  <c r="B165" i="20" s="1"/>
  <c r="B182" i="20" s="1"/>
  <c r="B199" i="20" s="1"/>
  <c r="B216" i="20" s="1"/>
  <c r="B233" i="20" s="1"/>
  <c r="B250" i="20" s="1"/>
  <c r="B267" i="20" s="1"/>
  <c r="B284" i="20" s="1"/>
  <c r="B301" i="20" s="1"/>
  <c r="B318" i="20" s="1"/>
  <c r="B335" i="20" s="1"/>
  <c r="C11" i="20"/>
  <c r="B11" i="20"/>
  <c r="B28" i="20" s="1"/>
  <c r="B45" i="20" s="1"/>
  <c r="B62" i="20" s="1"/>
  <c r="B79" i="20" s="1"/>
  <c r="B96" i="20" s="1"/>
  <c r="B113" i="20" s="1"/>
  <c r="B130" i="20" s="1"/>
  <c r="B147" i="20" s="1"/>
  <c r="B164" i="20" s="1"/>
  <c r="B181" i="20" s="1"/>
  <c r="B198" i="20" s="1"/>
  <c r="B215" i="20" s="1"/>
  <c r="B232" i="20" s="1"/>
  <c r="B249" i="20" s="1"/>
  <c r="B266" i="20" s="1"/>
  <c r="B283" i="20" s="1"/>
  <c r="B300" i="20" s="1"/>
  <c r="B317" i="20" s="1"/>
  <c r="B334" i="20" s="1"/>
  <c r="C10" i="20"/>
  <c r="B10" i="20"/>
  <c r="C9" i="20"/>
  <c r="B9" i="20"/>
  <c r="B26" i="20" s="1"/>
  <c r="B43" i="20" s="1"/>
  <c r="B60" i="20" s="1"/>
  <c r="B77" i="20" s="1"/>
  <c r="B94" i="20" s="1"/>
  <c r="B111" i="20" s="1"/>
  <c r="B128" i="20" s="1"/>
  <c r="B145" i="20" s="1"/>
  <c r="B162" i="20" s="1"/>
  <c r="B179" i="20" s="1"/>
  <c r="B196" i="20" s="1"/>
  <c r="B213" i="20" s="1"/>
  <c r="B230" i="20" s="1"/>
  <c r="B247" i="20" s="1"/>
  <c r="B264" i="20" s="1"/>
  <c r="B281" i="20" s="1"/>
  <c r="B298" i="20" s="1"/>
  <c r="B315" i="20" s="1"/>
  <c r="B332" i="20" s="1"/>
  <c r="C8" i="20"/>
  <c r="B8" i="20"/>
  <c r="B25" i="20" s="1"/>
  <c r="B42" i="20" s="1"/>
  <c r="B59" i="20" s="1"/>
  <c r="B76" i="20" s="1"/>
  <c r="B93" i="20" s="1"/>
  <c r="B110" i="20" s="1"/>
  <c r="B127" i="20" s="1"/>
  <c r="B144" i="20" s="1"/>
  <c r="B161" i="20" s="1"/>
  <c r="B178" i="20" s="1"/>
  <c r="B195" i="20" s="1"/>
  <c r="B212" i="20" s="1"/>
  <c r="B229" i="20" s="1"/>
  <c r="B246" i="20" s="1"/>
  <c r="B263" i="20" s="1"/>
  <c r="B280" i="20" s="1"/>
  <c r="B297" i="20" s="1"/>
  <c r="B314" i="20" s="1"/>
  <c r="B331" i="20" s="1"/>
  <c r="C7" i="20"/>
  <c r="B7" i="20"/>
  <c r="B24" i="20" s="1"/>
  <c r="B41" i="20" s="1"/>
  <c r="B58" i="20" s="1"/>
  <c r="B75" i="20" s="1"/>
  <c r="B92" i="20" s="1"/>
  <c r="B109" i="20" s="1"/>
  <c r="B126" i="20" s="1"/>
  <c r="B143" i="20" s="1"/>
  <c r="B160" i="20" s="1"/>
  <c r="B177" i="20" s="1"/>
  <c r="B194" i="20" s="1"/>
  <c r="B211" i="20" s="1"/>
  <c r="B228" i="20" s="1"/>
  <c r="B245" i="20" s="1"/>
  <c r="B262" i="20" s="1"/>
  <c r="B279" i="20" s="1"/>
  <c r="B296" i="20" s="1"/>
  <c r="B313" i="20" s="1"/>
  <c r="B330" i="20" s="1"/>
  <c r="B6" i="20"/>
  <c r="C5" i="20"/>
  <c r="C3" i="20"/>
  <c r="B1" i="20"/>
  <c r="A1" i="20"/>
  <c r="E24" i="19"/>
  <c r="C24" i="19"/>
  <c r="D23" i="19" s="1"/>
  <c r="D24" i="19" s="1"/>
  <c r="D22" i="19"/>
  <c r="D21" i="19"/>
  <c r="C18" i="19"/>
  <c r="D16" i="19" s="1"/>
  <c r="C13" i="19"/>
  <c r="E13" i="19" s="1"/>
  <c r="D12" i="19"/>
  <c r="D11" i="19"/>
  <c r="D10" i="19"/>
  <c r="D9" i="19"/>
  <c r="D13" i="19" s="1"/>
  <c r="C3" i="19"/>
  <c r="K15" i="18"/>
  <c r="J15" i="18"/>
  <c r="C15" i="18"/>
  <c r="J14" i="18"/>
  <c r="C14" i="18"/>
  <c r="K14" i="18" s="1"/>
  <c r="C3" i="18"/>
  <c r="AD28" i="17"/>
  <c r="K77" i="24" s="1"/>
  <c r="AC28" i="17"/>
  <c r="J77" i="24" s="1"/>
  <c r="AB28" i="17"/>
  <c r="I77" i="24" s="1"/>
  <c r="AA28" i="17"/>
  <c r="H77" i="24" s="1"/>
  <c r="Z28" i="17"/>
  <c r="G77" i="24" s="1"/>
  <c r="Y28" i="17"/>
  <c r="F77" i="24" s="1"/>
  <c r="X28" i="17"/>
  <c r="E77" i="24" s="1"/>
  <c r="W28" i="17"/>
  <c r="D77" i="24" s="1"/>
  <c r="V28" i="17"/>
  <c r="K52" i="24" s="1"/>
  <c r="U28" i="17"/>
  <c r="J52" i="24" s="1"/>
  <c r="T28" i="17"/>
  <c r="I52" i="24" s="1"/>
  <c r="S28" i="17"/>
  <c r="H52" i="24" s="1"/>
  <c r="R28" i="17"/>
  <c r="G52" i="24" s="1"/>
  <c r="Q28" i="17"/>
  <c r="F52" i="24" s="1"/>
  <c r="P28" i="17"/>
  <c r="E52" i="24" s="1"/>
  <c r="O28" i="17"/>
  <c r="D52" i="24" s="1"/>
  <c r="N28" i="17"/>
  <c r="K27" i="24" s="1"/>
  <c r="M28" i="17"/>
  <c r="J27" i="24" s="1"/>
  <c r="L28" i="17"/>
  <c r="I27" i="24" s="1"/>
  <c r="K28" i="17"/>
  <c r="H27" i="24" s="1"/>
  <c r="J28" i="17"/>
  <c r="G27" i="24" s="1"/>
  <c r="I28" i="17"/>
  <c r="F27" i="24" s="1"/>
  <c r="H28" i="17"/>
  <c r="E27" i="24" s="1"/>
  <c r="G28" i="17"/>
  <c r="D27" i="24" s="1"/>
  <c r="F27" i="17"/>
  <c r="E27" i="17"/>
  <c r="C27" i="17"/>
  <c r="F26" i="17"/>
  <c r="E26" i="17"/>
  <c r="C26" i="17"/>
  <c r="F25" i="17"/>
  <c r="E25" i="17"/>
  <c r="C25" i="17"/>
  <c r="F24" i="17"/>
  <c r="E24" i="17"/>
  <c r="T29" i="16" s="1"/>
  <c r="C1260" i="21" s="1"/>
  <c r="C24" i="17"/>
  <c r="F23" i="17"/>
  <c r="E23" i="17"/>
  <c r="S29" i="16" s="1"/>
  <c r="C1183" i="21" s="1"/>
  <c r="C23" i="17"/>
  <c r="F22" i="17"/>
  <c r="E22" i="17"/>
  <c r="C22" i="17"/>
  <c r="F21" i="17"/>
  <c r="E21" i="17"/>
  <c r="C21" i="17"/>
  <c r="F20" i="17"/>
  <c r="E20" i="17"/>
  <c r="C20" i="17"/>
  <c r="F19" i="17"/>
  <c r="E19" i="17"/>
  <c r="C19" i="17"/>
  <c r="F18" i="17"/>
  <c r="E18" i="17"/>
  <c r="C18" i="17"/>
  <c r="F17" i="17"/>
  <c r="E17" i="17"/>
  <c r="C17" i="17"/>
  <c r="F16" i="17"/>
  <c r="E16" i="17"/>
  <c r="L29" i="16" s="1"/>
  <c r="C644" i="21" s="1"/>
  <c r="C16" i="17"/>
  <c r="F15" i="17"/>
  <c r="E15" i="17"/>
  <c r="K29" i="16" s="1"/>
  <c r="C567" i="21" s="1"/>
  <c r="C15" i="17"/>
  <c r="F14" i="17"/>
  <c r="E14" i="17"/>
  <c r="C14" i="17"/>
  <c r="F13" i="17"/>
  <c r="E13" i="17"/>
  <c r="C13" i="17"/>
  <c r="F12" i="17"/>
  <c r="E12" i="17"/>
  <c r="C12" i="17"/>
  <c r="F11" i="17"/>
  <c r="E11" i="17"/>
  <c r="C11" i="17"/>
  <c r="F10" i="17"/>
  <c r="F28" i="17" s="1"/>
  <c r="E10" i="17"/>
  <c r="F29" i="16" s="1"/>
  <c r="C182" i="21" s="1"/>
  <c r="C10" i="17"/>
  <c r="F9" i="17"/>
  <c r="E9" i="17"/>
  <c r="E29" i="16" s="1"/>
  <c r="C105" i="21" s="1"/>
  <c r="C9" i="17"/>
  <c r="F8" i="17"/>
  <c r="E8" i="17"/>
  <c r="D29" i="16" s="1"/>
  <c r="C28" i="21" s="1"/>
  <c r="C8" i="17"/>
  <c r="C3" i="17"/>
  <c r="B59" i="16"/>
  <c r="B58" i="16"/>
  <c r="B57" i="21" s="1"/>
  <c r="B134" i="21" s="1"/>
  <c r="B211" i="21" s="1"/>
  <c r="B288" i="21" s="1"/>
  <c r="B365" i="21" s="1"/>
  <c r="B442" i="21" s="1"/>
  <c r="B519" i="21" s="1"/>
  <c r="B596" i="21" s="1"/>
  <c r="B673" i="21" s="1"/>
  <c r="B750" i="21" s="1"/>
  <c r="B827" i="21" s="1"/>
  <c r="B904" i="21" s="1"/>
  <c r="B981" i="21" s="1"/>
  <c r="B1058" i="21" s="1"/>
  <c r="B1135" i="21" s="1"/>
  <c r="B1212" i="21" s="1"/>
  <c r="B1289" i="21" s="1"/>
  <c r="B1366" i="21" s="1"/>
  <c r="B1443" i="21" s="1"/>
  <c r="B1520" i="21" s="1"/>
  <c r="B57" i="16"/>
  <c r="B56" i="21" s="1"/>
  <c r="B133" i="21" s="1"/>
  <c r="B210" i="21" s="1"/>
  <c r="B287" i="21" s="1"/>
  <c r="B364" i="21" s="1"/>
  <c r="B441" i="21" s="1"/>
  <c r="B518" i="21" s="1"/>
  <c r="B595" i="21" s="1"/>
  <c r="B672" i="21" s="1"/>
  <c r="B749" i="21" s="1"/>
  <c r="B826" i="21" s="1"/>
  <c r="B903" i="21" s="1"/>
  <c r="B980" i="21" s="1"/>
  <c r="B1057" i="21" s="1"/>
  <c r="B1134" i="21" s="1"/>
  <c r="B1211" i="21" s="1"/>
  <c r="B1288" i="21" s="1"/>
  <c r="B1365" i="21" s="1"/>
  <c r="B1442" i="21" s="1"/>
  <c r="B1519" i="21" s="1"/>
  <c r="B56" i="16"/>
  <c r="B55" i="21" s="1"/>
  <c r="B132" i="21" s="1"/>
  <c r="B209" i="21" s="1"/>
  <c r="B286" i="21" s="1"/>
  <c r="B363" i="21" s="1"/>
  <c r="B440" i="21" s="1"/>
  <c r="B517" i="21" s="1"/>
  <c r="B594" i="21" s="1"/>
  <c r="B671" i="21" s="1"/>
  <c r="B748" i="21" s="1"/>
  <c r="B825" i="21" s="1"/>
  <c r="B902" i="21" s="1"/>
  <c r="B979" i="21" s="1"/>
  <c r="B1056" i="21" s="1"/>
  <c r="B1133" i="21" s="1"/>
  <c r="B1210" i="21" s="1"/>
  <c r="B1287" i="21" s="1"/>
  <c r="B1364" i="21" s="1"/>
  <c r="B1441" i="21" s="1"/>
  <c r="B1518" i="21" s="1"/>
  <c r="B55" i="16"/>
  <c r="B54" i="21" s="1"/>
  <c r="B131" i="21" s="1"/>
  <c r="B208" i="21" s="1"/>
  <c r="B285" i="21" s="1"/>
  <c r="B362" i="21" s="1"/>
  <c r="B439" i="21" s="1"/>
  <c r="B516" i="21" s="1"/>
  <c r="B593" i="21" s="1"/>
  <c r="B670" i="21" s="1"/>
  <c r="B747" i="21" s="1"/>
  <c r="B824" i="21" s="1"/>
  <c r="B901" i="21" s="1"/>
  <c r="B978" i="21" s="1"/>
  <c r="B1055" i="21" s="1"/>
  <c r="B1132" i="21" s="1"/>
  <c r="B1209" i="21" s="1"/>
  <c r="B1286" i="21" s="1"/>
  <c r="B1363" i="21" s="1"/>
  <c r="B1440" i="21" s="1"/>
  <c r="B1517" i="21" s="1"/>
  <c r="C51" i="16"/>
  <c r="C44" i="16"/>
  <c r="W29" i="16"/>
  <c r="C1491" i="21" s="1"/>
  <c r="V29" i="16"/>
  <c r="C1414" i="21" s="1"/>
  <c r="U29" i="16"/>
  <c r="C1337" i="21" s="1"/>
  <c r="R29" i="16"/>
  <c r="C1106" i="21" s="1"/>
  <c r="Q29" i="16"/>
  <c r="C1029" i="21" s="1"/>
  <c r="P29" i="16"/>
  <c r="C952" i="21" s="1"/>
  <c r="O29" i="16"/>
  <c r="C875" i="21" s="1"/>
  <c r="N29" i="16"/>
  <c r="C798" i="21" s="1"/>
  <c r="M29" i="16"/>
  <c r="C721" i="21" s="1"/>
  <c r="J29" i="16"/>
  <c r="C490" i="21" s="1"/>
  <c r="I29" i="16"/>
  <c r="C413" i="21" s="1"/>
  <c r="H29" i="16"/>
  <c r="C336" i="21" s="1"/>
  <c r="G29" i="16"/>
  <c r="C259" i="21" s="1"/>
  <c r="W8" i="16"/>
  <c r="C1470" i="21" s="1"/>
  <c r="V8" i="16"/>
  <c r="C1393" i="21" s="1"/>
  <c r="U8" i="16"/>
  <c r="C1316" i="21" s="1"/>
  <c r="T8" i="16"/>
  <c r="C1239" i="21" s="1"/>
  <c r="S8" i="16"/>
  <c r="C1162" i="21" s="1"/>
  <c r="R8" i="16"/>
  <c r="C1085" i="21" s="1"/>
  <c r="Q8" i="16"/>
  <c r="C1008" i="21" s="1"/>
  <c r="P8" i="16"/>
  <c r="C931" i="21" s="1"/>
  <c r="O8" i="16"/>
  <c r="C854" i="21" s="1"/>
  <c r="N8" i="16"/>
  <c r="C777" i="21" s="1"/>
  <c r="M8" i="16"/>
  <c r="C700" i="21" s="1"/>
  <c r="L8" i="16"/>
  <c r="C623" i="21" s="1"/>
  <c r="K8" i="16"/>
  <c r="C546" i="21" s="1"/>
  <c r="J8" i="16"/>
  <c r="C469" i="21" s="1"/>
  <c r="I8" i="16"/>
  <c r="C392" i="21" s="1"/>
  <c r="H8" i="16"/>
  <c r="C315" i="21" s="1"/>
  <c r="G8" i="16"/>
  <c r="C238" i="21" s="1"/>
  <c r="F8" i="16"/>
  <c r="C161" i="21" s="1"/>
  <c r="E8" i="16"/>
  <c r="C84" i="21" s="1"/>
  <c r="D8" i="16"/>
  <c r="C7" i="21" s="1"/>
  <c r="W7" i="16"/>
  <c r="V7" i="16"/>
  <c r="U7" i="16"/>
  <c r="T7" i="16"/>
  <c r="S7" i="16"/>
  <c r="R7" i="16"/>
  <c r="Q7" i="16"/>
  <c r="P7" i="16"/>
  <c r="O7" i="16"/>
  <c r="N7" i="16"/>
  <c r="M7" i="16"/>
  <c r="L7" i="16"/>
  <c r="K7" i="16"/>
  <c r="J7" i="16"/>
  <c r="I7" i="16"/>
  <c r="H7" i="16"/>
  <c r="G7" i="16"/>
  <c r="F7" i="16"/>
  <c r="E7" i="16"/>
  <c r="D3" i="16"/>
  <c r="D18" i="15"/>
  <c r="C18" i="15"/>
  <c r="D17" i="15"/>
  <c r="C17" i="15"/>
  <c r="D16" i="15"/>
  <c r="C16" i="15"/>
  <c r="D15" i="15"/>
  <c r="C15" i="15"/>
  <c r="D14" i="15"/>
  <c r="C14" i="15"/>
  <c r="D13" i="15"/>
  <c r="C13" i="15"/>
  <c r="D12" i="15"/>
  <c r="C12" i="15"/>
  <c r="D11" i="15"/>
  <c r="C11" i="15"/>
  <c r="D10" i="15"/>
  <c r="C10" i="15"/>
  <c r="D9" i="15"/>
  <c r="C9" i="15"/>
  <c r="D8" i="15"/>
  <c r="C8" i="15"/>
  <c r="D7" i="15"/>
  <c r="C7" i="15"/>
  <c r="C3" i="15"/>
  <c r="E159" i="14"/>
  <c r="D159" i="14"/>
  <c r="E151" i="14"/>
  <c r="D151" i="14"/>
  <c r="E143" i="14"/>
  <c r="D143" i="14"/>
  <c r="E135" i="14"/>
  <c r="D135" i="14"/>
  <c r="E127" i="14"/>
  <c r="D127" i="14"/>
  <c r="E119" i="14"/>
  <c r="D119" i="14"/>
  <c r="E111" i="14"/>
  <c r="D111" i="14"/>
  <c r="E103" i="14"/>
  <c r="D103" i="14"/>
  <c r="E95" i="14"/>
  <c r="D95" i="14"/>
  <c r="E87" i="14"/>
  <c r="D87" i="14"/>
  <c r="E79" i="14"/>
  <c r="D79" i="14"/>
  <c r="E71" i="14"/>
  <c r="D71" i="14"/>
  <c r="E63" i="14"/>
  <c r="D63" i="14"/>
  <c r="E55" i="14"/>
  <c r="D55" i="14"/>
  <c r="E47" i="14"/>
  <c r="D47" i="14"/>
  <c r="E39" i="14"/>
  <c r="D39" i="14"/>
  <c r="E31" i="14"/>
  <c r="D31" i="14"/>
  <c r="E23" i="14"/>
  <c r="D23" i="14"/>
  <c r="D15" i="14"/>
  <c r="E7" i="14"/>
  <c r="D7" i="14"/>
  <c r="C3" i="14"/>
  <c r="K22" i="13"/>
  <c r="H22" i="13"/>
  <c r="V21" i="13"/>
  <c r="P21" i="13"/>
  <c r="N21" i="13"/>
  <c r="P20" i="13"/>
  <c r="M20" i="13"/>
  <c r="I20" i="13"/>
  <c r="W19" i="13"/>
  <c r="S18" i="13"/>
  <c r="N18" i="13"/>
  <c r="W16" i="13"/>
  <c r="V16" i="13"/>
  <c r="P16" i="13"/>
  <c r="O16" i="13"/>
  <c r="K16" i="13"/>
  <c r="H16" i="13"/>
  <c r="F15" i="13"/>
  <c r="E15" i="13"/>
  <c r="D15" i="13"/>
  <c r="P13" i="13"/>
  <c r="K13" i="13"/>
  <c r="F11" i="13"/>
  <c r="E11" i="13"/>
  <c r="D11" i="13"/>
  <c r="W10" i="13"/>
  <c r="W21" i="13" s="1"/>
  <c r="V10" i="13"/>
  <c r="V22" i="13" s="1"/>
  <c r="U10" i="13"/>
  <c r="U21" i="13" s="1"/>
  <c r="T10" i="13"/>
  <c r="T16" i="13" s="1"/>
  <c r="S10" i="13"/>
  <c r="S22" i="13" s="1"/>
  <c r="R10" i="13"/>
  <c r="R17" i="13" s="1"/>
  <c r="Q10" i="13"/>
  <c r="Q22" i="13" s="1"/>
  <c r="P10" i="13"/>
  <c r="P18" i="13" s="1"/>
  <c r="O10" i="13"/>
  <c r="O21" i="13" s="1"/>
  <c r="N10" i="13"/>
  <c r="N16" i="13" s="1"/>
  <c r="M10" i="13"/>
  <c r="M21" i="13" s="1"/>
  <c r="L10" i="13"/>
  <c r="L16" i="13" s="1"/>
  <c r="K10" i="13"/>
  <c r="K21" i="13" s="1"/>
  <c r="J10" i="13"/>
  <c r="J17" i="13" s="1"/>
  <c r="I10" i="13"/>
  <c r="I22" i="13" s="1"/>
  <c r="H10" i="13"/>
  <c r="H18" i="13" s="1"/>
  <c r="G10" i="13"/>
  <c r="G18" i="13" s="1"/>
  <c r="F10" i="13"/>
  <c r="F21" i="13" s="1"/>
  <c r="E10" i="13"/>
  <c r="E21" i="13" s="1"/>
  <c r="D10" i="13"/>
  <c r="D22" i="13" s="1"/>
  <c r="B10" i="13"/>
  <c r="W9" i="13"/>
  <c r="W12" i="13" s="1"/>
  <c r="V9" i="13"/>
  <c r="V19" i="13" s="1"/>
  <c r="U9" i="13"/>
  <c r="U13" i="13" s="1"/>
  <c r="T9" i="13"/>
  <c r="T13" i="13" s="1"/>
  <c r="S9" i="13"/>
  <c r="S19" i="13" s="1"/>
  <c r="R9" i="13"/>
  <c r="R20" i="13" s="1"/>
  <c r="Q9" i="13"/>
  <c r="Q20" i="13" s="1"/>
  <c r="P9" i="13"/>
  <c r="P19" i="13" s="1"/>
  <c r="O9" i="13"/>
  <c r="O12" i="13" s="1"/>
  <c r="N9" i="13"/>
  <c r="N12" i="13" s="1"/>
  <c r="M9" i="13"/>
  <c r="M13" i="13" s="1"/>
  <c r="L9" i="13"/>
  <c r="L13" i="13" s="1"/>
  <c r="K9" i="13"/>
  <c r="K19" i="13" s="1"/>
  <c r="J9" i="13"/>
  <c r="J20" i="13" s="1"/>
  <c r="I9" i="13"/>
  <c r="I19" i="13" s="1"/>
  <c r="H9" i="13"/>
  <c r="H20" i="13" s="1"/>
  <c r="G9" i="13"/>
  <c r="G12" i="13" s="1"/>
  <c r="F9" i="13"/>
  <c r="F20" i="13" s="1"/>
  <c r="E9" i="13"/>
  <c r="E20" i="13" s="1"/>
  <c r="D9" i="13"/>
  <c r="D20" i="13" s="1"/>
  <c r="B9" i="13"/>
  <c r="W8" i="13"/>
  <c r="V8" i="13"/>
  <c r="U8" i="13"/>
  <c r="T8" i="13"/>
  <c r="S8" i="13"/>
  <c r="R8" i="13"/>
  <c r="Q8" i="13"/>
  <c r="P8" i="13"/>
  <c r="O8" i="13"/>
  <c r="N8" i="13"/>
  <c r="M8" i="13"/>
  <c r="L8" i="13"/>
  <c r="K8" i="13"/>
  <c r="J8" i="13"/>
  <c r="I8" i="13"/>
  <c r="H8" i="13"/>
  <c r="G8" i="13"/>
  <c r="F8" i="13"/>
  <c r="E8" i="13"/>
  <c r="D8" i="13"/>
  <c r="C8" i="13"/>
  <c r="W7" i="13"/>
  <c r="V7" i="13"/>
  <c r="T7" i="13"/>
  <c r="S7" i="13"/>
  <c r="Q7" i="13"/>
  <c r="P7" i="13"/>
  <c r="O7" i="13"/>
  <c r="N7" i="13"/>
  <c r="L7" i="13"/>
  <c r="K7" i="13"/>
  <c r="I7" i="13"/>
  <c r="H7" i="13"/>
  <c r="G7" i="13"/>
  <c r="F7" i="13"/>
  <c r="D7" i="13"/>
  <c r="C3" i="13"/>
  <c r="G111" i="12"/>
  <c r="D111" i="12"/>
  <c r="F111" i="12" s="1"/>
  <c r="C111" i="12"/>
  <c r="G110" i="12"/>
  <c r="D110" i="12"/>
  <c r="F110" i="12" s="1"/>
  <c r="C110" i="12"/>
  <c r="G109" i="12"/>
  <c r="D109" i="12"/>
  <c r="F109" i="12" s="1"/>
  <c r="C109" i="12"/>
  <c r="G108" i="12"/>
  <c r="D108" i="12"/>
  <c r="F108" i="12" s="1"/>
  <c r="C108" i="12"/>
  <c r="G107" i="12"/>
  <c r="D107" i="12"/>
  <c r="F107" i="12" s="1"/>
  <c r="C107" i="12"/>
  <c r="G106" i="12"/>
  <c r="D106" i="12"/>
  <c r="F106" i="12" s="1"/>
  <c r="C106" i="12"/>
  <c r="G105" i="12"/>
  <c r="D105" i="12"/>
  <c r="F105" i="12" s="1"/>
  <c r="C105" i="12"/>
  <c r="G104" i="12"/>
  <c r="D104" i="12"/>
  <c r="F104" i="12" s="1"/>
  <c r="C104" i="12"/>
  <c r="G103" i="12"/>
  <c r="D103" i="12"/>
  <c r="F103" i="12" s="1"/>
  <c r="C103" i="12"/>
  <c r="G102" i="12"/>
  <c r="D102" i="12"/>
  <c r="F102" i="12" s="1"/>
  <c r="C102" i="12"/>
  <c r="G101" i="12"/>
  <c r="D101" i="12"/>
  <c r="F101" i="12" s="1"/>
  <c r="C101" i="12"/>
  <c r="G100" i="12"/>
  <c r="D100" i="12"/>
  <c r="F100" i="12" s="1"/>
  <c r="C100" i="12"/>
  <c r="G99" i="12"/>
  <c r="D99" i="12"/>
  <c r="F99" i="12" s="1"/>
  <c r="C99" i="12"/>
  <c r="G98" i="12"/>
  <c r="D98" i="12"/>
  <c r="F98" i="12" s="1"/>
  <c r="C98" i="12"/>
  <c r="G97" i="12"/>
  <c r="D97" i="12"/>
  <c r="F97" i="12" s="1"/>
  <c r="C97" i="12"/>
  <c r="G96" i="12"/>
  <c r="D96" i="12"/>
  <c r="F96" i="12" s="1"/>
  <c r="C96" i="12"/>
  <c r="G95" i="12"/>
  <c r="D95" i="12"/>
  <c r="F95" i="12" s="1"/>
  <c r="C95" i="12"/>
  <c r="G94" i="12"/>
  <c r="D94" i="12"/>
  <c r="F94" i="12" s="1"/>
  <c r="C94" i="12"/>
  <c r="G93" i="12"/>
  <c r="D93" i="12"/>
  <c r="F93" i="12" s="1"/>
  <c r="C93" i="12"/>
  <c r="G92" i="12"/>
  <c r="D92" i="12"/>
  <c r="F92" i="12" s="1"/>
  <c r="C92" i="12"/>
  <c r="G90" i="12"/>
  <c r="D90" i="12"/>
  <c r="F90" i="12" s="1"/>
  <c r="C90" i="12"/>
  <c r="G89" i="12"/>
  <c r="D89" i="12"/>
  <c r="F89" i="12" s="1"/>
  <c r="C89" i="12"/>
  <c r="G88" i="12"/>
  <c r="D88" i="12"/>
  <c r="F88" i="12" s="1"/>
  <c r="C88" i="12"/>
  <c r="G87" i="12"/>
  <c r="D87" i="12"/>
  <c r="F87" i="12" s="1"/>
  <c r="C87" i="12"/>
  <c r="G86" i="12"/>
  <c r="D86" i="12"/>
  <c r="F86" i="12" s="1"/>
  <c r="C86" i="12"/>
  <c r="G85" i="12"/>
  <c r="D85" i="12"/>
  <c r="F85" i="12" s="1"/>
  <c r="C85" i="12"/>
  <c r="G84" i="12"/>
  <c r="D84" i="12"/>
  <c r="F84" i="12" s="1"/>
  <c r="C84" i="12"/>
  <c r="G83" i="12"/>
  <c r="D83" i="12"/>
  <c r="F83" i="12" s="1"/>
  <c r="C83" i="12"/>
  <c r="G82" i="12"/>
  <c r="D82" i="12"/>
  <c r="F82" i="12" s="1"/>
  <c r="C82" i="12"/>
  <c r="G81" i="12"/>
  <c r="D81" i="12"/>
  <c r="F81" i="12" s="1"/>
  <c r="C81" i="12"/>
  <c r="G80" i="12"/>
  <c r="D80" i="12"/>
  <c r="F80" i="12" s="1"/>
  <c r="C80" i="12"/>
  <c r="G79" i="12"/>
  <c r="D79" i="12"/>
  <c r="F79" i="12" s="1"/>
  <c r="C79" i="12"/>
  <c r="G78" i="12"/>
  <c r="D78" i="12"/>
  <c r="F78" i="12" s="1"/>
  <c r="C78" i="12"/>
  <c r="G77" i="12"/>
  <c r="D77" i="12"/>
  <c r="F77" i="12" s="1"/>
  <c r="C77" i="12"/>
  <c r="G76" i="12"/>
  <c r="D76" i="12"/>
  <c r="F76" i="12" s="1"/>
  <c r="C76" i="12"/>
  <c r="G75" i="12"/>
  <c r="D75" i="12"/>
  <c r="F75" i="12" s="1"/>
  <c r="C75" i="12"/>
  <c r="G74" i="12"/>
  <c r="D74" i="12"/>
  <c r="F74" i="12" s="1"/>
  <c r="C74" i="12"/>
  <c r="G73" i="12"/>
  <c r="D73" i="12"/>
  <c r="F73" i="12" s="1"/>
  <c r="C73" i="12"/>
  <c r="G72" i="12"/>
  <c r="D72" i="12"/>
  <c r="F72" i="12" s="1"/>
  <c r="C72" i="12"/>
  <c r="G71" i="12"/>
  <c r="D71" i="12"/>
  <c r="F71" i="12" s="1"/>
  <c r="C71" i="12"/>
  <c r="C70" i="12"/>
  <c r="G69" i="12"/>
  <c r="D69" i="12"/>
  <c r="F69" i="12" s="1"/>
  <c r="C69" i="12"/>
  <c r="G68" i="12"/>
  <c r="D68" i="12"/>
  <c r="F68" i="12" s="1"/>
  <c r="C68" i="12"/>
  <c r="G67" i="12"/>
  <c r="D67" i="12"/>
  <c r="F67" i="12" s="1"/>
  <c r="C67" i="12"/>
  <c r="G66" i="12"/>
  <c r="D66" i="12"/>
  <c r="F66" i="12" s="1"/>
  <c r="C66" i="12"/>
  <c r="G65" i="12"/>
  <c r="D65" i="12"/>
  <c r="F65" i="12" s="1"/>
  <c r="C65" i="12"/>
  <c r="G64" i="12"/>
  <c r="D64" i="12"/>
  <c r="F64" i="12" s="1"/>
  <c r="C64" i="12"/>
  <c r="G63" i="12"/>
  <c r="D63" i="12"/>
  <c r="F63" i="12" s="1"/>
  <c r="C63" i="12"/>
  <c r="G62" i="12"/>
  <c r="D62" i="12"/>
  <c r="F62" i="12" s="1"/>
  <c r="C62" i="12"/>
  <c r="G61" i="12"/>
  <c r="D61" i="12"/>
  <c r="F61" i="12" s="1"/>
  <c r="C61" i="12"/>
  <c r="G60" i="12"/>
  <c r="D60" i="12"/>
  <c r="F60" i="12" s="1"/>
  <c r="C60" i="12"/>
  <c r="G59" i="12"/>
  <c r="D59" i="12"/>
  <c r="F59" i="12" s="1"/>
  <c r="C59" i="12"/>
  <c r="G58" i="12"/>
  <c r="D58" i="12"/>
  <c r="F58" i="12" s="1"/>
  <c r="C58" i="12"/>
  <c r="G57" i="12"/>
  <c r="D57" i="12"/>
  <c r="F57" i="12" s="1"/>
  <c r="C57" i="12"/>
  <c r="G56" i="12"/>
  <c r="D56" i="12"/>
  <c r="F56" i="12" s="1"/>
  <c r="C56" i="12"/>
  <c r="G55" i="12"/>
  <c r="D55" i="12"/>
  <c r="F55" i="12" s="1"/>
  <c r="C55" i="12"/>
  <c r="G54" i="12"/>
  <c r="D54" i="12"/>
  <c r="F54" i="12" s="1"/>
  <c r="C54" i="12"/>
  <c r="G53" i="12"/>
  <c r="D53" i="12"/>
  <c r="F53" i="12" s="1"/>
  <c r="C53" i="12"/>
  <c r="G52" i="12"/>
  <c r="D52" i="12"/>
  <c r="F52" i="12" s="1"/>
  <c r="C52" i="12"/>
  <c r="G51" i="12"/>
  <c r="D51" i="12"/>
  <c r="F51" i="12" s="1"/>
  <c r="C51" i="12"/>
  <c r="G50" i="12"/>
  <c r="D50" i="12"/>
  <c r="F50" i="12" s="1"/>
  <c r="C50" i="12"/>
  <c r="C49" i="12"/>
  <c r="G48" i="12"/>
  <c r="D48" i="12"/>
  <c r="F48" i="12" s="1"/>
  <c r="C48" i="12"/>
  <c r="G47" i="12"/>
  <c r="D47" i="12"/>
  <c r="F47" i="12" s="1"/>
  <c r="C47" i="12"/>
  <c r="G46" i="12"/>
  <c r="D46" i="12"/>
  <c r="F46" i="12" s="1"/>
  <c r="C46" i="12"/>
  <c r="G45" i="12"/>
  <c r="D45" i="12"/>
  <c r="F45" i="12" s="1"/>
  <c r="C45" i="12"/>
  <c r="G44" i="12"/>
  <c r="D44" i="12"/>
  <c r="F44" i="12" s="1"/>
  <c r="C44" i="12"/>
  <c r="G43" i="12"/>
  <c r="D43" i="12"/>
  <c r="F43" i="12" s="1"/>
  <c r="C43" i="12"/>
  <c r="G42" i="12"/>
  <c r="D42" i="12"/>
  <c r="F42" i="12" s="1"/>
  <c r="C42" i="12"/>
  <c r="G41" i="12"/>
  <c r="D41" i="12"/>
  <c r="F41" i="12" s="1"/>
  <c r="C41" i="12"/>
  <c r="G40" i="12"/>
  <c r="D40" i="12"/>
  <c r="F40" i="12" s="1"/>
  <c r="C40" i="12"/>
  <c r="G39" i="12"/>
  <c r="D39" i="12"/>
  <c r="F39" i="12" s="1"/>
  <c r="C39" i="12"/>
  <c r="G38" i="12"/>
  <c r="D38" i="12"/>
  <c r="F38" i="12" s="1"/>
  <c r="C38" i="12"/>
  <c r="G37" i="12"/>
  <c r="D37" i="12"/>
  <c r="F37" i="12" s="1"/>
  <c r="C37" i="12"/>
  <c r="G36" i="12"/>
  <c r="D36" i="12"/>
  <c r="F36" i="12" s="1"/>
  <c r="C36" i="12"/>
  <c r="G35" i="12"/>
  <c r="D35" i="12"/>
  <c r="F35" i="12" s="1"/>
  <c r="C35" i="12"/>
  <c r="G34" i="12"/>
  <c r="D34" i="12"/>
  <c r="F34" i="12" s="1"/>
  <c r="C34" i="12"/>
  <c r="G33" i="12"/>
  <c r="D33" i="12"/>
  <c r="F33" i="12" s="1"/>
  <c r="C33" i="12"/>
  <c r="G32" i="12"/>
  <c r="D32" i="12"/>
  <c r="F32" i="12" s="1"/>
  <c r="C32" i="12"/>
  <c r="G31" i="12"/>
  <c r="D31" i="12"/>
  <c r="F31" i="12" s="1"/>
  <c r="C31" i="12"/>
  <c r="G30" i="12"/>
  <c r="D30" i="12"/>
  <c r="F30" i="12" s="1"/>
  <c r="C30" i="12"/>
  <c r="G29" i="12"/>
  <c r="D29" i="12"/>
  <c r="F29" i="12" s="1"/>
  <c r="C29" i="12"/>
  <c r="C28" i="12"/>
  <c r="G27" i="12"/>
  <c r="D27" i="12"/>
  <c r="F27" i="12" s="1"/>
  <c r="C27" i="12"/>
  <c r="G26" i="12"/>
  <c r="D26" i="12"/>
  <c r="F26" i="12" s="1"/>
  <c r="C26" i="12"/>
  <c r="G25" i="12"/>
  <c r="D25" i="12"/>
  <c r="F25" i="12" s="1"/>
  <c r="C25" i="12"/>
  <c r="G24" i="12"/>
  <c r="D24" i="12"/>
  <c r="F24" i="12" s="1"/>
  <c r="C24" i="12"/>
  <c r="G23" i="12"/>
  <c r="D23" i="12"/>
  <c r="F23" i="12" s="1"/>
  <c r="C23" i="12"/>
  <c r="G22" i="12"/>
  <c r="D22" i="12"/>
  <c r="F22" i="12" s="1"/>
  <c r="C22" i="12"/>
  <c r="G21" i="12"/>
  <c r="D21" i="12"/>
  <c r="F21" i="12" s="1"/>
  <c r="C21" i="12"/>
  <c r="G20" i="12"/>
  <c r="D20" i="12"/>
  <c r="F20" i="12" s="1"/>
  <c r="C20" i="12"/>
  <c r="G19" i="12"/>
  <c r="D19" i="12"/>
  <c r="F19" i="12" s="1"/>
  <c r="C19" i="12"/>
  <c r="G18" i="12"/>
  <c r="D18" i="12"/>
  <c r="F18" i="12" s="1"/>
  <c r="C18" i="12"/>
  <c r="G17" i="12"/>
  <c r="D17" i="12"/>
  <c r="F17" i="12" s="1"/>
  <c r="C17" i="12"/>
  <c r="G16" i="12"/>
  <c r="D16" i="12"/>
  <c r="F16" i="12" s="1"/>
  <c r="C16" i="12"/>
  <c r="G15" i="12"/>
  <c r="D15" i="12"/>
  <c r="F15" i="12" s="1"/>
  <c r="C15" i="12"/>
  <c r="G14" i="12"/>
  <c r="D14" i="12"/>
  <c r="F14" i="12" s="1"/>
  <c r="C14" i="12"/>
  <c r="G13" i="12"/>
  <c r="D13" i="12"/>
  <c r="F13" i="12" s="1"/>
  <c r="C13" i="12"/>
  <c r="G12" i="12"/>
  <c r="D12" i="12"/>
  <c r="F12" i="12" s="1"/>
  <c r="C12" i="12"/>
  <c r="G11" i="12"/>
  <c r="D11" i="12"/>
  <c r="F11" i="12" s="1"/>
  <c r="C11" i="12"/>
  <c r="G10" i="12"/>
  <c r="F10" i="12"/>
  <c r="G9" i="12"/>
  <c r="F9" i="12"/>
  <c r="C7" i="12"/>
  <c r="C3" i="12"/>
  <c r="C245" i="11"/>
  <c r="C246" i="11" s="1"/>
  <c r="C235" i="11"/>
  <c r="W234" i="11"/>
  <c r="V234" i="11"/>
  <c r="U234" i="11"/>
  <c r="T234" i="11"/>
  <c r="S234" i="11"/>
  <c r="R234" i="11"/>
  <c r="Q234" i="11"/>
  <c r="P234" i="11"/>
  <c r="O234" i="11"/>
  <c r="N234" i="11"/>
  <c r="M234" i="11"/>
  <c r="L234" i="11"/>
  <c r="K234" i="11"/>
  <c r="J234" i="11"/>
  <c r="I234" i="11"/>
  <c r="H234" i="11"/>
  <c r="G234" i="11"/>
  <c r="F234" i="11"/>
  <c r="E234" i="11"/>
  <c r="D234" i="11"/>
  <c r="B234" i="11"/>
  <c r="C229" i="11"/>
  <c r="C219" i="11"/>
  <c r="C230" i="11" s="1"/>
  <c r="B219" i="11"/>
  <c r="W218" i="11"/>
  <c r="V218" i="11"/>
  <c r="U218" i="11"/>
  <c r="T218" i="11"/>
  <c r="S218" i="11"/>
  <c r="R218" i="11"/>
  <c r="Q218" i="11"/>
  <c r="P218" i="11"/>
  <c r="O218" i="11"/>
  <c r="N218" i="11"/>
  <c r="M218" i="11"/>
  <c r="L218" i="11"/>
  <c r="K218" i="11"/>
  <c r="J218" i="11"/>
  <c r="I218" i="11"/>
  <c r="H218" i="11"/>
  <c r="G218" i="11"/>
  <c r="F218" i="11"/>
  <c r="E218" i="11"/>
  <c r="D218" i="11"/>
  <c r="B218" i="11"/>
  <c r="C213" i="11"/>
  <c r="C203" i="11"/>
  <c r="C214" i="11" s="1"/>
  <c r="B203" i="11"/>
  <c r="W202" i="11"/>
  <c r="V202" i="11"/>
  <c r="U202" i="11"/>
  <c r="T202" i="11"/>
  <c r="S202" i="11"/>
  <c r="R202" i="11"/>
  <c r="Q202" i="11"/>
  <c r="P202" i="11"/>
  <c r="O202" i="11"/>
  <c r="N202" i="11"/>
  <c r="M202" i="11"/>
  <c r="L202" i="11"/>
  <c r="K202" i="11"/>
  <c r="J202" i="11"/>
  <c r="I202" i="11"/>
  <c r="H202" i="11"/>
  <c r="G202" i="11"/>
  <c r="F202" i="11"/>
  <c r="E202" i="11"/>
  <c r="D202" i="11"/>
  <c r="B202" i="11"/>
  <c r="C198" i="11"/>
  <c r="C197" i="11"/>
  <c r="C187" i="11"/>
  <c r="B187" i="11"/>
  <c r="W186" i="11"/>
  <c r="V186" i="11"/>
  <c r="U186" i="11"/>
  <c r="T186" i="11"/>
  <c r="S186" i="11"/>
  <c r="R186" i="11"/>
  <c r="Q186" i="11"/>
  <c r="P186" i="11"/>
  <c r="O186" i="11"/>
  <c r="N186" i="11"/>
  <c r="M186" i="11"/>
  <c r="L186" i="11"/>
  <c r="K186" i="11"/>
  <c r="J186" i="11"/>
  <c r="I186" i="11"/>
  <c r="H186" i="11"/>
  <c r="G186" i="11"/>
  <c r="F186" i="11"/>
  <c r="E186" i="11"/>
  <c r="D186" i="11"/>
  <c r="B186" i="11"/>
  <c r="C181" i="11"/>
  <c r="C171" i="11"/>
  <c r="C182" i="11" s="1"/>
  <c r="B171" i="11"/>
  <c r="W170" i="11"/>
  <c r="V170" i="11"/>
  <c r="U170" i="11"/>
  <c r="T170" i="11"/>
  <c r="S170" i="11"/>
  <c r="R170" i="11"/>
  <c r="Q170" i="11"/>
  <c r="P170" i="11"/>
  <c r="O170" i="11"/>
  <c r="N170" i="11"/>
  <c r="M170" i="11"/>
  <c r="L170" i="11"/>
  <c r="K170" i="11"/>
  <c r="J170" i="11"/>
  <c r="I170" i="11"/>
  <c r="H170" i="11"/>
  <c r="G170" i="11"/>
  <c r="F170" i="11"/>
  <c r="E170" i="11"/>
  <c r="D170" i="11"/>
  <c r="B170" i="11"/>
  <c r="C165" i="11"/>
  <c r="C155" i="11"/>
  <c r="D39" i="7" s="1"/>
  <c r="B155" i="11"/>
  <c r="W154" i="11"/>
  <c r="V154" i="11"/>
  <c r="U154" i="11"/>
  <c r="T154" i="11"/>
  <c r="S154" i="11"/>
  <c r="R154" i="11"/>
  <c r="Q154" i="11"/>
  <c r="P154" i="11"/>
  <c r="O154" i="11"/>
  <c r="N154" i="11"/>
  <c r="M154" i="11"/>
  <c r="L154" i="11"/>
  <c r="K154" i="11"/>
  <c r="J154" i="11"/>
  <c r="I154" i="11"/>
  <c r="H154" i="11"/>
  <c r="G154" i="11"/>
  <c r="F154" i="11"/>
  <c r="E154" i="11"/>
  <c r="D154" i="11"/>
  <c r="B154" i="11"/>
  <c r="C149" i="11"/>
  <c r="C150" i="11" s="1"/>
  <c r="C139" i="11"/>
  <c r="B139" i="11"/>
  <c r="W138" i="11"/>
  <c r="V138" i="11"/>
  <c r="U138" i="11"/>
  <c r="T138" i="11"/>
  <c r="S138" i="11"/>
  <c r="R138" i="11"/>
  <c r="Q138" i="11"/>
  <c r="P138" i="11"/>
  <c r="O138" i="11"/>
  <c r="N138" i="11"/>
  <c r="M138" i="11"/>
  <c r="L138" i="11"/>
  <c r="K138" i="11"/>
  <c r="J138" i="11"/>
  <c r="I138" i="11"/>
  <c r="H138" i="11"/>
  <c r="G138" i="11"/>
  <c r="F138" i="11"/>
  <c r="E138" i="11"/>
  <c r="D138" i="11"/>
  <c r="B138" i="11"/>
  <c r="C133" i="11"/>
  <c r="C134" i="11" s="1"/>
  <c r="C123" i="11"/>
  <c r="B123" i="11"/>
  <c r="W122" i="11"/>
  <c r="V122" i="11"/>
  <c r="U122" i="11"/>
  <c r="T122" i="11"/>
  <c r="S122" i="11"/>
  <c r="R122" i="11"/>
  <c r="Q122" i="11"/>
  <c r="P122" i="11"/>
  <c r="O122" i="11"/>
  <c r="N122" i="11"/>
  <c r="M122" i="11"/>
  <c r="L122" i="11"/>
  <c r="K122" i="11"/>
  <c r="J122" i="11"/>
  <c r="I122" i="11"/>
  <c r="H122" i="11"/>
  <c r="G122" i="11"/>
  <c r="F122" i="11"/>
  <c r="E122" i="11"/>
  <c r="D122" i="11"/>
  <c r="B122" i="11"/>
  <c r="C118" i="11"/>
  <c r="C117" i="11"/>
  <c r="C107" i="11"/>
  <c r="B107" i="11"/>
  <c r="W106" i="11"/>
  <c r="V106" i="11"/>
  <c r="U106" i="11"/>
  <c r="T106" i="11"/>
  <c r="S106" i="11"/>
  <c r="R106" i="11"/>
  <c r="Q106" i="11"/>
  <c r="P106" i="11"/>
  <c r="O106" i="11"/>
  <c r="N106" i="11"/>
  <c r="M106" i="11"/>
  <c r="L106" i="11"/>
  <c r="K106" i="11"/>
  <c r="J106" i="11"/>
  <c r="I106" i="11"/>
  <c r="H106" i="11"/>
  <c r="G106" i="11"/>
  <c r="F106" i="11"/>
  <c r="E106" i="11"/>
  <c r="D106" i="11"/>
  <c r="B106" i="11"/>
  <c r="C102" i="11"/>
  <c r="C101" i="11"/>
  <c r="C91" i="11"/>
  <c r="D35" i="7" s="1"/>
  <c r="B91" i="11"/>
  <c r="W90" i="11"/>
  <c r="V90" i="11"/>
  <c r="U90" i="11"/>
  <c r="T90" i="11"/>
  <c r="S90" i="11"/>
  <c r="R90" i="11"/>
  <c r="Q90" i="11"/>
  <c r="P90" i="11"/>
  <c r="O90" i="11"/>
  <c r="N90" i="11"/>
  <c r="M90" i="11"/>
  <c r="L90" i="11"/>
  <c r="K90" i="11"/>
  <c r="J90" i="11"/>
  <c r="I90" i="11"/>
  <c r="H90" i="11"/>
  <c r="G90" i="11"/>
  <c r="F90" i="11"/>
  <c r="E90" i="11"/>
  <c r="D90" i="11"/>
  <c r="B90" i="11"/>
  <c r="C85" i="11"/>
  <c r="C29" i="2"/>
  <c r="B75" i="11"/>
  <c r="W74" i="11"/>
  <c r="V74" i="11"/>
  <c r="U74" i="11"/>
  <c r="T74" i="11"/>
  <c r="S74" i="11"/>
  <c r="R74" i="11"/>
  <c r="Q74" i="11"/>
  <c r="P74" i="11"/>
  <c r="O74" i="11"/>
  <c r="N74" i="11"/>
  <c r="M74" i="11"/>
  <c r="L74" i="11"/>
  <c r="K74" i="11"/>
  <c r="J74" i="11"/>
  <c r="I74" i="11"/>
  <c r="H74" i="11"/>
  <c r="G74" i="11"/>
  <c r="F74" i="11"/>
  <c r="E74" i="11"/>
  <c r="D74" i="11"/>
  <c r="B74" i="11"/>
  <c r="C69" i="11"/>
  <c r="C59" i="11"/>
  <c r="D11" i="7" s="1"/>
  <c r="B59" i="11"/>
  <c r="W58" i="11"/>
  <c r="V58" i="11"/>
  <c r="U58" i="11"/>
  <c r="T58" i="11"/>
  <c r="S58" i="11"/>
  <c r="R58" i="11"/>
  <c r="Q58" i="11"/>
  <c r="P58" i="11"/>
  <c r="O58" i="11"/>
  <c r="N58" i="11"/>
  <c r="M58" i="11"/>
  <c r="L58" i="11"/>
  <c r="K58" i="11"/>
  <c r="J58" i="11"/>
  <c r="I58" i="11"/>
  <c r="H58" i="11"/>
  <c r="G58" i="11"/>
  <c r="F58" i="11"/>
  <c r="E58" i="11"/>
  <c r="D58" i="11"/>
  <c r="B58" i="11"/>
  <c r="C53" i="11"/>
  <c r="C54" i="11" s="1"/>
  <c r="C43" i="11"/>
  <c r="B43" i="11"/>
  <c r="W42" i="11"/>
  <c r="V42" i="11"/>
  <c r="U42" i="11"/>
  <c r="T42" i="11"/>
  <c r="S42" i="11"/>
  <c r="R42" i="11"/>
  <c r="Q42" i="11"/>
  <c r="P42" i="11"/>
  <c r="O42" i="11"/>
  <c r="N42" i="11"/>
  <c r="M42" i="11"/>
  <c r="L42" i="11"/>
  <c r="K42" i="11"/>
  <c r="J42" i="11"/>
  <c r="I42" i="11"/>
  <c r="H42" i="11"/>
  <c r="G42" i="11"/>
  <c r="F42" i="11"/>
  <c r="E42" i="11"/>
  <c r="D42" i="11"/>
  <c r="B42" i="11"/>
  <c r="C37" i="11"/>
  <c r="C25" i="11"/>
  <c r="C38" i="11" s="1"/>
  <c r="B25" i="11"/>
  <c r="W24" i="11"/>
  <c r="V24" i="11"/>
  <c r="U24" i="11"/>
  <c r="T24" i="11"/>
  <c r="S24" i="11"/>
  <c r="R24" i="11"/>
  <c r="Q24" i="11"/>
  <c r="P24" i="11"/>
  <c r="O24" i="11"/>
  <c r="N24" i="11"/>
  <c r="M24" i="11"/>
  <c r="L24" i="11"/>
  <c r="K24" i="11"/>
  <c r="J24" i="11"/>
  <c r="I24" i="11"/>
  <c r="H24" i="11"/>
  <c r="G24" i="11"/>
  <c r="F24" i="11"/>
  <c r="E24" i="11"/>
  <c r="D24" i="11"/>
  <c r="B24" i="11"/>
  <c r="C19" i="11"/>
  <c r="C9" i="11"/>
  <c r="C20" i="11" s="1"/>
  <c r="W8" i="11"/>
  <c r="V8" i="11"/>
  <c r="U8" i="11"/>
  <c r="T8" i="11"/>
  <c r="S8" i="11"/>
  <c r="R8" i="11"/>
  <c r="Q8" i="11"/>
  <c r="P8" i="11"/>
  <c r="O8" i="11"/>
  <c r="N8" i="11"/>
  <c r="M8" i="11"/>
  <c r="L8" i="11"/>
  <c r="K8" i="11"/>
  <c r="J8" i="11"/>
  <c r="I8" i="11"/>
  <c r="H8" i="11"/>
  <c r="G8" i="11"/>
  <c r="F8" i="11"/>
  <c r="E8" i="11"/>
  <c r="D8" i="11"/>
  <c r="W7" i="11"/>
  <c r="V7" i="11"/>
  <c r="U7" i="11"/>
  <c r="T7" i="11"/>
  <c r="S7" i="11"/>
  <c r="R7" i="11"/>
  <c r="Q7" i="11"/>
  <c r="P7" i="11"/>
  <c r="O7" i="11"/>
  <c r="N7" i="11"/>
  <c r="M7" i="11"/>
  <c r="L7" i="11"/>
  <c r="K7" i="11"/>
  <c r="J7" i="11"/>
  <c r="I7" i="11"/>
  <c r="H7" i="11"/>
  <c r="G7" i="11"/>
  <c r="F7" i="11"/>
  <c r="E7" i="11"/>
  <c r="D7" i="11"/>
  <c r="C3" i="11"/>
  <c r="Y27" i="10"/>
  <c r="D27" i="10"/>
  <c r="W9" i="16" s="1"/>
  <c r="C1471" i="21" s="1"/>
  <c r="C27" i="10"/>
  <c r="D26" i="10"/>
  <c r="C26" i="10"/>
  <c r="Y25" i="10"/>
  <c r="D25" i="10"/>
  <c r="C25" i="10"/>
  <c r="D24" i="10"/>
  <c r="T9" i="16" s="1"/>
  <c r="C1240" i="21" s="1"/>
  <c r="C24" i="10"/>
  <c r="D23" i="10"/>
  <c r="S9" i="16" s="1"/>
  <c r="C1163" i="21" s="1"/>
  <c r="C23" i="10"/>
  <c r="D22" i="10"/>
  <c r="Y22" i="10" s="1"/>
  <c r="C22" i="10"/>
  <c r="Y21" i="10"/>
  <c r="D21" i="10"/>
  <c r="Q9" i="16" s="1"/>
  <c r="C1009" i="21" s="1"/>
  <c r="C21" i="10"/>
  <c r="Y20" i="10"/>
  <c r="D20" i="10"/>
  <c r="D104" i="14" s="1"/>
  <c r="C20" i="10"/>
  <c r="Y19" i="10"/>
  <c r="D19" i="10"/>
  <c r="O9" i="16" s="1"/>
  <c r="C855" i="21" s="1"/>
  <c r="C19" i="10"/>
  <c r="D18" i="10"/>
  <c r="C18" i="10"/>
  <c r="Y17" i="10"/>
  <c r="D17" i="10"/>
  <c r="M9" i="16" s="1"/>
  <c r="C701" i="21" s="1"/>
  <c r="C17" i="10"/>
  <c r="D16" i="10"/>
  <c r="L9" i="16" s="1"/>
  <c r="C624" i="21" s="1"/>
  <c r="C16" i="10"/>
  <c r="D15" i="10"/>
  <c r="K9" i="16" s="1"/>
  <c r="C547" i="21" s="1"/>
  <c r="C15" i="10"/>
  <c r="D14" i="10"/>
  <c r="J9" i="16" s="1"/>
  <c r="C470" i="21" s="1"/>
  <c r="C14" i="10"/>
  <c r="Y13" i="10"/>
  <c r="D13" i="10"/>
  <c r="I9" i="16" s="1"/>
  <c r="C393" i="21" s="1"/>
  <c r="C13" i="10"/>
  <c r="Y12" i="10"/>
  <c r="D12" i="10"/>
  <c r="D40" i="14" s="1"/>
  <c r="C12" i="10"/>
  <c r="Y11" i="10"/>
  <c r="D11" i="10"/>
  <c r="D32" i="14" s="1"/>
  <c r="C11" i="10"/>
  <c r="D10" i="10"/>
  <c r="C10" i="10"/>
  <c r="Y9" i="10"/>
  <c r="D9" i="10"/>
  <c r="E9" i="16" s="1"/>
  <c r="C85" i="21" s="1"/>
  <c r="C9" i="10"/>
  <c r="D8" i="10"/>
  <c r="D9" i="16" s="1"/>
  <c r="C8" i="21" s="1"/>
  <c r="C8" i="10"/>
  <c r="X7" i="10"/>
  <c r="W7" i="10"/>
  <c r="V7" i="10"/>
  <c r="U7" i="10"/>
  <c r="T7" i="10"/>
  <c r="S7" i="10"/>
  <c r="R7" i="10"/>
  <c r="Q7" i="10"/>
  <c r="P7" i="10"/>
  <c r="O7" i="10"/>
  <c r="N7" i="10"/>
  <c r="M7" i="10"/>
  <c r="L7" i="10"/>
  <c r="K7" i="10"/>
  <c r="J7" i="10"/>
  <c r="I7" i="10"/>
  <c r="H7" i="10"/>
  <c r="G7" i="10"/>
  <c r="F7" i="10"/>
  <c r="E7" i="10"/>
  <c r="C3" i="10"/>
  <c r="D26" i="9"/>
  <c r="W10" i="16" s="1"/>
  <c r="C1472" i="21" s="1"/>
  <c r="C26" i="9"/>
  <c r="D25" i="9"/>
  <c r="V10" i="16" s="1"/>
  <c r="C1395" i="21" s="1"/>
  <c r="C25" i="9"/>
  <c r="D24" i="9"/>
  <c r="O24" i="9" s="1"/>
  <c r="C24" i="9"/>
  <c r="O23" i="9"/>
  <c r="D23" i="9"/>
  <c r="T10" i="16" s="1"/>
  <c r="C1241" i="21" s="1"/>
  <c r="C23" i="9"/>
  <c r="O22" i="9"/>
  <c r="D22" i="9"/>
  <c r="S10" i="16" s="1"/>
  <c r="C1164" i="21" s="1"/>
  <c r="C22" i="9"/>
  <c r="O21" i="9"/>
  <c r="D21" i="9"/>
  <c r="R10" i="16" s="1"/>
  <c r="C1087" i="21" s="1"/>
  <c r="C21" i="9"/>
  <c r="D20" i="9"/>
  <c r="Q10" i="16" s="1"/>
  <c r="C1010" i="21" s="1"/>
  <c r="C20" i="9"/>
  <c r="O19" i="9"/>
  <c r="D19" i="9"/>
  <c r="P10" i="16" s="1"/>
  <c r="C933" i="21" s="1"/>
  <c r="C19" i="9"/>
  <c r="D18" i="9"/>
  <c r="O10" i="16" s="1"/>
  <c r="C856" i="21" s="1"/>
  <c r="C18" i="9"/>
  <c r="D17" i="9"/>
  <c r="N10" i="16" s="1"/>
  <c r="C779" i="21" s="1"/>
  <c r="C17" i="9"/>
  <c r="D16" i="9"/>
  <c r="O16" i="9" s="1"/>
  <c r="C16" i="9"/>
  <c r="O15" i="9"/>
  <c r="D15" i="9"/>
  <c r="L10" i="16" s="1"/>
  <c r="C625" i="21" s="1"/>
  <c r="C15" i="9"/>
  <c r="O14" i="9"/>
  <c r="D14" i="9"/>
  <c r="K10" i="16" s="1"/>
  <c r="C548" i="21" s="1"/>
  <c r="C14" i="9"/>
  <c r="O13" i="9"/>
  <c r="D13" i="9"/>
  <c r="J10" i="16" s="1"/>
  <c r="C471" i="21" s="1"/>
  <c r="C13" i="9"/>
  <c r="D12" i="9"/>
  <c r="I10" i="16" s="1"/>
  <c r="C394" i="21" s="1"/>
  <c r="C12" i="9"/>
  <c r="O11" i="9"/>
  <c r="D11" i="9"/>
  <c r="H10" i="16" s="1"/>
  <c r="C317" i="21" s="1"/>
  <c r="C11" i="9"/>
  <c r="D10" i="9"/>
  <c r="G10" i="16" s="1"/>
  <c r="C240" i="21" s="1"/>
  <c r="C10" i="9"/>
  <c r="D9" i="9"/>
  <c r="F10" i="16" s="1"/>
  <c r="C163" i="21" s="1"/>
  <c r="C9" i="9"/>
  <c r="D8" i="9"/>
  <c r="O8" i="9" s="1"/>
  <c r="C8" i="9"/>
  <c r="O7" i="9"/>
  <c r="D7" i="9"/>
  <c r="D10" i="16" s="1"/>
  <c r="C9" i="21" s="1"/>
  <c r="C7" i="9"/>
  <c r="C3" i="9"/>
  <c r="H26" i="8"/>
  <c r="I26" i="8" s="1"/>
  <c r="F26" i="8"/>
  <c r="D27" i="17" s="1"/>
  <c r="AE27" i="17" s="1"/>
  <c r="E26" i="8"/>
  <c r="H25" i="8"/>
  <c r="J25" i="8" s="1"/>
  <c r="G25" i="8" s="1"/>
  <c r="F25" i="8"/>
  <c r="D26" i="17" s="1"/>
  <c r="AE26" i="17" s="1"/>
  <c r="E25" i="8"/>
  <c r="H24" i="8"/>
  <c r="J24" i="8" s="1"/>
  <c r="G24" i="8" s="1"/>
  <c r="F24" i="8"/>
  <c r="D25" i="17" s="1"/>
  <c r="AE25" i="17" s="1"/>
  <c r="E24" i="8"/>
  <c r="H23" i="8"/>
  <c r="J23" i="8" s="1"/>
  <c r="G23" i="8" s="1"/>
  <c r="F23" i="8"/>
  <c r="D24" i="17" s="1"/>
  <c r="AE24" i="17" s="1"/>
  <c r="E23" i="8"/>
  <c r="H22" i="8"/>
  <c r="I22" i="8" s="1"/>
  <c r="F22" i="8"/>
  <c r="D23" i="17" s="1"/>
  <c r="AE23" i="17" s="1"/>
  <c r="E22" i="8"/>
  <c r="H21" i="8"/>
  <c r="J21" i="8" s="1"/>
  <c r="G21" i="8" s="1"/>
  <c r="F21" i="8"/>
  <c r="D22" i="17" s="1"/>
  <c r="AE22" i="17" s="1"/>
  <c r="E21" i="8"/>
  <c r="H20" i="8"/>
  <c r="J20" i="8" s="1"/>
  <c r="G20" i="8" s="1"/>
  <c r="F20" i="8"/>
  <c r="D21" i="17" s="1"/>
  <c r="AE21" i="17" s="1"/>
  <c r="E20" i="8"/>
  <c r="H19" i="8"/>
  <c r="I19" i="8" s="1"/>
  <c r="F19" i="8"/>
  <c r="D20" i="17" s="1"/>
  <c r="AE20" i="17" s="1"/>
  <c r="E19" i="8"/>
  <c r="H18" i="8"/>
  <c r="I18" i="8" s="1"/>
  <c r="F18" i="8"/>
  <c r="D19" i="17" s="1"/>
  <c r="AE19" i="17" s="1"/>
  <c r="E18" i="8"/>
  <c r="J17" i="8"/>
  <c r="G17" i="8" s="1"/>
  <c r="H17" i="8"/>
  <c r="I17" i="8" s="1"/>
  <c r="F17" i="8"/>
  <c r="D18" i="17" s="1"/>
  <c r="AE18" i="17" s="1"/>
  <c r="E17" i="8"/>
  <c r="J16" i="8"/>
  <c r="G16" i="8" s="1"/>
  <c r="H16" i="8"/>
  <c r="I16" i="8" s="1"/>
  <c r="F16" i="8"/>
  <c r="D17" i="17" s="1"/>
  <c r="AE17" i="17" s="1"/>
  <c r="E16" i="8"/>
  <c r="H15" i="8"/>
  <c r="F15" i="8"/>
  <c r="D16" i="17" s="1"/>
  <c r="AE16" i="17" s="1"/>
  <c r="E15" i="8"/>
  <c r="H14" i="8"/>
  <c r="I14" i="8" s="1"/>
  <c r="F14" i="8"/>
  <c r="D15" i="17" s="1"/>
  <c r="AE15" i="17" s="1"/>
  <c r="E14" i="8"/>
  <c r="J13" i="8"/>
  <c r="G13" i="8" s="1"/>
  <c r="H13" i="8"/>
  <c r="I13" i="8" s="1"/>
  <c r="F13" i="8"/>
  <c r="D14" i="17" s="1"/>
  <c r="AE14" i="17" s="1"/>
  <c r="E13" i="8"/>
  <c r="J12" i="8"/>
  <c r="G12" i="8" s="1"/>
  <c r="H12" i="8"/>
  <c r="I12" i="8" s="1"/>
  <c r="F12" i="8"/>
  <c r="D13" i="17" s="1"/>
  <c r="AE13" i="17" s="1"/>
  <c r="E12" i="8"/>
  <c r="H11" i="8"/>
  <c r="F11" i="8"/>
  <c r="D12" i="17" s="1"/>
  <c r="AE12" i="17" s="1"/>
  <c r="E11" i="8"/>
  <c r="H10" i="8"/>
  <c r="I10" i="8" s="1"/>
  <c r="F10" i="8"/>
  <c r="D11" i="17" s="1"/>
  <c r="AE11" i="17" s="1"/>
  <c r="E10" i="8"/>
  <c r="H9" i="8"/>
  <c r="J9" i="8" s="1"/>
  <c r="F9" i="8"/>
  <c r="D10" i="17" s="1"/>
  <c r="AE10" i="17" s="1"/>
  <c r="E9" i="8"/>
  <c r="J8" i="8"/>
  <c r="H8" i="8"/>
  <c r="I8" i="8" s="1"/>
  <c r="F8" i="8"/>
  <c r="D9" i="17" s="1"/>
  <c r="AE9" i="17" s="1"/>
  <c r="E8" i="8"/>
  <c r="H7" i="8"/>
  <c r="F7" i="8"/>
  <c r="D8" i="17" s="1"/>
  <c r="E7" i="8"/>
  <c r="F6" i="8"/>
  <c r="D6" i="17" s="1"/>
  <c r="E6" i="8"/>
  <c r="C3" i="8"/>
  <c r="D44" i="7"/>
  <c r="B44" i="7"/>
  <c r="B43" i="7"/>
  <c r="B35" i="23" s="1"/>
  <c r="B48" i="23" s="1"/>
  <c r="B42" i="7"/>
  <c r="D41" i="7"/>
  <c r="B41" i="7"/>
  <c r="D40" i="7"/>
  <c r="B40" i="7"/>
  <c r="B39" i="7"/>
  <c r="D38" i="7"/>
  <c r="B38" i="7"/>
  <c r="B30" i="23" s="1"/>
  <c r="B43" i="23" s="1"/>
  <c r="D37" i="7"/>
  <c r="B37" i="7"/>
  <c r="D36" i="7"/>
  <c r="B36" i="7"/>
  <c r="B35" i="7"/>
  <c r="B27" i="23" s="1"/>
  <c r="B40" i="23" s="1"/>
  <c r="D32" i="7"/>
  <c r="D33" i="7" s="1"/>
  <c r="D28" i="7"/>
  <c r="D29" i="7" s="1"/>
  <c r="D15" i="7"/>
  <c r="C14" i="22" s="1"/>
  <c r="D14" i="7"/>
  <c r="C13" i="22" s="1"/>
  <c r="D10" i="7"/>
  <c r="C23" i="2" s="1"/>
  <c r="D9" i="7"/>
  <c r="C21" i="2" s="1"/>
  <c r="D8" i="7"/>
  <c r="C3" i="7"/>
  <c r="F19" i="6"/>
  <c r="E19" i="6"/>
  <c r="F18" i="6"/>
  <c r="E18" i="6"/>
  <c r="F17" i="6"/>
  <c r="E17" i="6"/>
  <c r="F16" i="6"/>
  <c r="E16" i="6"/>
  <c r="G14" i="6"/>
  <c r="F14" i="6"/>
  <c r="E14" i="6"/>
  <c r="G13" i="6"/>
  <c r="F13" i="6"/>
  <c r="E13" i="6"/>
  <c r="G12" i="6"/>
  <c r="F12" i="6"/>
  <c r="E12" i="6"/>
  <c r="G11" i="6"/>
  <c r="F11" i="6"/>
  <c r="E11" i="6"/>
  <c r="F9" i="6"/>
  <c r="F8" i="6"/>
  <c r="E8" i="6"/>
  <c r="C3" i="6"/>
  <c r="C21" i="5"/>
  <c r="C20" i="5"/>
  <c r="C19" i="5"/>
  <c r="C18" i="5"/>
  <c r="W13" i="5"/>
  <c r="C335" i="20" s="1"/>
  <c r="V13" i="5"/>
  <c r="C318" i="20" s="1"/>
  <c r="U13" i="5"/>
  <c r="C301" i="20" s="1"/>
  <c r="T13" i="5"/>
  <c r="C284" i="20" s="1"/>
  <c r="S13" i="5"/>
  <c r="C267" i="20" s="1"/>
  <c r="R13" i="5"/>
  <c r="C250" i="20" s="1"/>
  <c r="Q13" i="5"/>
  <c r="C233" i="20" s="1"/>
  <c r="P13" i="5"/>
  <c r="C216" i="20" s="1"/>
  <c r="O13" i="5"/>
  <c r="C199" i="20" s="1"/>
  <c r="N13" i="5"/>
  <c r="C182" i="20" s="1"/>
  <c r="M13" i="5"/>
  <c r="C165" i="20" s="1"/>
  <c r="L13" i="5"/>
  <c r="C148" i="20" s="1"/>
  <c r="K13" i="5"/>
  <c r="C131" i="20" s="1"/>
  <c r="J13" i="5"/>
  <c r="C114" i="20" s="1"/>
  <c r="I13" i="5"/>
  <c r="C97" i="20" s="1"/>
  <c r="H13" i="5"/>
  <c r="C80" i="20" s="1"/>
  <c r="G13" i="5"/>
  <c r="C63" i="20" s="1"/>
  <c r="F13" i="5"/>
  <c r="C46" i="20" s="1"/>
  <c r="E13" i="5"/>
  <c r="C29" i="20" s="1"/>
  <c r="D13" i="5"/>
  <c r="C12" i="20" s="1"/>
  <c r="V7" i="5"/>
  <c r="C312" i="20" s="1"/>
  <c r="T7" i="5"/>
  <c r="C278" i="20" s="1"/>
  <c r="R7" i="5"/>
  <c r="C244" i="20" s="1"/>
  <c r="P7" i="5"/>
  <c r="C210" i="20" s="1"/>
  <c r="N7" i="5"/>
  <c r="C176" i="20" s="1"/>
  <c r="L7" i="5"/>
  <c r="C142" i="20" s="1"/>
  <c r="J7" i="5"/>
  <c r="C108" i="20" s="1"/>
  <c r="H7" i="5"/>
  <c r="C74" i="20" s="1"/>
  <c r="D3" i="5"/>
  <c r="C3" i="4"/>
  <c r="E50" i="3"/>
  <c r="E49" i="3"/>
  <c r="E48" i="3"/>
  <c r="E47" i="3"/>
  <c r="E46" i="3"/>
  <c r="E45" i="3"/>
  <c r="E44" i="3"/>
  <c r="E43" i="3"/>
  <c r="E42" i="3"/>
  <c r="E41" i="3"/>
  <c r="E39" i="3"/>
  <c r="E38" i="3"/>
  <c r="E37" i="3"/>
  <c r="E36" i="3"/>
  <c r="E35" i="3"/>
  <c r="E34" i="3"/>
  <c r="E33" i="3"/>
  <c r="E32" i="3"/>
  <c r="E31" i="3"/>
  <c r="E30" i="3"/>
  <c r="E28" i="3"/>
  <c r="E27" i="3"/>
  <c r="E26" i="3"/>
  <c r="E25" i="3"/>
  <c r="E24" i="3"/>
  <c r="E23" i="3"/>
  <c r="E22" i="3"/>
  <c r="E21" i="3"/>
  <c r="E20" i="3"/>
  <c r="E19" i="3"/>
  <c r="D18" i="3"/>
  <c r="E17" i="3"/>
  <c r="E16" i="3"/>
  <c r="E15" i="3"/>
  <c r="E14" i="3"/>
  <c r="E13" i="3"/>
  <c r="E12" i="3"/>
  <c r="E11" i="3"/>
  <c r="E10" i="3"/>
  <c r="E9" i="3"/>
  <c r="E8" i="3"/>
  <c r="Y7" i="3"/>
  <c r="W7" i="5" s="1"/>
  <c r="C329" i="20" s="1"/>
  <c r="X7" i="3"/>
  <c r="W7" i="3"/>
  <c r="U7" i="5" s="1"/>
  <c r="C295" i="20" s="1"/>
  <c r="V7" i="3"/>
  <c r="U7" i="3"/>
  <c r="S7" i="5" s="1"/>
  <c r="C261" i="20" s="1"/>
  <c r="T7" i="3"/>
  <c r="S7" i="3"/>
  <c r="Q7" i="5" s="1"/>
  <c r="C227" i="20" s="1"/>
  <c r="R7" i="3"/>
  <c r="Q7" i="3"/>
  <c r="O7" i="5" s="1"/>
  <c r="C193" i="20" s="1"/>
  <c r="P7" i="3"/>
  <c r="O7" i="3"/>
  <c r="M7" i="5" s="1"/>
  <c r="C159" i="20" s="1"/>
  <c r="N7" i="3"/>
  <c r="M7" i="3"/>
  <c r="K7" i="5" s="1"/>
  <c r="C125" i="20" s="1"/>
  <c r="L7" i="3"/>
  <c r="K7" i="3"/>
  <c r="I7" i="5" s="1"/>
  <c r="C91" i="20" s="1"/>
  <c r="J7" i="3"/>
  <c r="I7" i="3"/>
  <c r="G7" i="5" s="1"/>
  <c r="C57" i="20" s="1"/>
  <c r="H7" i="3"/>
  <c r="F7" i="5" s="1"/>
  <c r="C40" i="20" s="1"/>
  <c r="G7" i="3"/>
  <c r="E7" i="5" s="1"/>
  <c r="C23" i="20" s="1"/>
  <c r="F7" i="3"/>
  <c r="D7" i="5" s="1"/>
  <c r="C6" i="20" s="1"/>
  <c r="C3" i="3"/>
  <c r="B28" i="2"/>
  <c r="C26" i="2"/>
  <c r="B25" i="2"/>
  <c r="B23" i="2"/>
  <c r="B21" i="2"/>
  <c r="C18" i="2"/>
  <c r="C19" i="2" s="1"/>
  <c r="B18" i="2"/>
  <c r="C15" i="2"/>
  <c r="C4" i="22" s="1"/>
  <c r="C14" i="2"/>
  <c r="C13" i="2"/>
  <c r="D46" i="1"/>
  <c r="D45" i="1"/>
  <c r="D44" i="1"/>
  <c r="D43" i="1"/>
  <c r="D42" i="1"/>
  <c r="D41" i="1"/>
  <c r="D40" i="1"/>
  <c r="D39" i="1"/>
  <c r="D38" i="1"/>
  <c r="D37" i="1"/>
  <c r="D36" i="1"/>
  <c r="D35" i="1"/>
  <c r="D34" i="1"/>
  <c r="D33" i="1"/>
  <c r="D32" i="1"/>
  <c r="D31" i="1"/>
  <c r="D30" i="1"/>
  <c r="D29" i="1"/>
  <c r="D28" i="1"/>
  <c r="D27" i="1"/>
  <c r="D26" i="1"/>
  <c r="D25" i="1"/>
  <c r="D24" i="1"/>
  <c r="M17" i="13" l="1"/>
  <c r="U17" i="13"/>
  <c r="D17" i="23"/>
  <c r="D29" i="23"/>
  <c r="D48" i="23"/>
  <c r="J12" i="13"/>
  <c r="R12" i="13"/>
  <c r="V17" i="13"/>
  <c r="H12" i="13"/>
  <c r="P12" i="13"/>
  <c r="H13" i="13"/>
  <c r="Q13" i="13"/>
  <c r="M16" i="13"/>
  <c r="S16" i="13"/>
  <c r="S15" i="13" s="1"/>
  <c r="K17" i="13"/>
  <c r="S17" i="13"/>
  <c r="K18" i="13"/>
  <c r="T18" i="13"/>
  <c r="K20" i="13"/>
  <c r="S20" i="13"/>
  <c r="R21" i="13"/>
  <c r="F22" i="13"/>
  <c r="N22" i="13"/>
  <c r="D9" i="23"/>
  <c r="D13" i="23"/>
  <c r="D33" i="23"/>
  <c r="D44" i="23"/>
  <c r="K12" i="13"/>
  <c r="S12" i="13"/>
  <c r="K15" i="13"/>
  <c r="N17" i="13"/>
  <c r="N15" i="13" s="1"/>
  <c r="E22" i="13"/>
  <c r="I12" i="13"/>
  <c r="Q12" i="13"/>
  <c r="I13" i="13"/>
  <c r="I11" i="13" s="1"/>
  <c r="S13" i="13"/>
  <c r="G16" i="13"/>
  <c r="U16" i="13"/>
  <c r="L17" i="13"/>
  <c r="L15" i="13" s="1"/>
  <c r="T17" i="13"/>
  <c r="T15" i="13" s="1"/>
  <c r="L18" i="13"/>
  <c r="V18" i="13"/>
  <c r="V15" i="13" s="1"/>
  <c r="L20" i="13"/>
  <c r="U20" i="13"/>
  <c r="S21" i="13"/>
  <c r="G22" i="13"/>
  <c r="P22" i="13"/>
  <c r="D28" i="23"/>
  <c r="D30" i="23"/>
  <c r="D41" i="23"/>
  <c r="D49" i="23"/>
  <c r="C70" i="11"/>
  <c r="D12" i="23"/>
  <c r="D17" i="19"/>
  <c r="D18" i="19"/>
  <c r="E18" i="19"/>
  <c r="C234" i="11"/>
  <c r="C106" i="11"/>
  <c r="C122" i="11"/>
  <c r="C138" i="11"/>
  <c r="C58" i="11"/>
  <c r="C154" i="11"/>
  <c r="C202" i="11"/>
  <c r="C24" i="11"/>
  <c r="C8" i="11"/>
  <c r="C90" i="11"/>
  <c r="C170" i="11"/>
  <c r="C186" i="11"/>
  <c r="C42" i="11"/>
  <c r="C218" i="11"/>
  <c r="C74" i="11"/>
  <c r="E27" i="8"/>
  <c r="B33" i="23"/>
  <c r="B46" i="23" s="1"/>
  <c r="B67" i="16"/>
  <c r="B66" i="21" s="1"/>
  <c r="B143" i="21" s="1"/>
  <c r="B220" i="21" s="1"/>
  <c r="B297" i="21" s="1"/>
  <c r="B374" i="21" s="1"/>
  <c r="B451" i="21" s="1"/>
  <c r="B528" i="21" s="1"/>
  <c r="B605" i="21" s="1"/>
  <c r="B682" i="21" s="1"/>
  <c r="B759" i="21" s="1"/>
  <c r="B836" i="21" s="1"/>
  <c r="B913" i="21" s="1"/>
  <c r="B990" i="21" s="1"/>
  <c r="B1067" i="21" s="1"/>
  <c r="B1144" i="21" s="1"/>
  <c r="B1221" i="21" s="1"/>
  <c r="B1298" i="21" s="1"/>
  <c r="B1375" i="21" s="1"/>
  <c r="B1452" i="21" s="1"/>
  <c r="B1529" i="21" s="1"/>
  <c r="C184" i="11"/>
  <c r="F11" i="15"/>
  <c r="I15" i="8"/>
  <c r="J15" i="8"/>
  <c r="G15" i="8" s="1"/>
  <c r="B29" i="23"/>
  <c r="B42" i="23" s="1"/>
  <c r="B63" i="16"/>
  <c r="B62" i="21" s="1"/>
  <c r="B139" i="21" s="1"/>
  <c r="B216" i="21" s="1"/>
  <c r="B293" i="21" s="1"/>
  <c r="B370" i="21" s="1"/>
  <c r="B447" i="21" s="1"/>
  <c r="B524" i="21" s="1"/>
  <c r="B601" i="21" s="1"/>
  <c r="B678" i="21" s="1"/>
  <c r="B755" i="21" s="1"/>
  <c r="B832" i="21" s="1"/>
  <c r="B909" i="21" s="1"/>
  <c r="B986" i="21" s="1"/>
  <c r="B1063" i="21" s="1"/>
  <c r="B1140" i="21" s="1"/>
  <c r="B1217" i="21" s="1"/>
  <c r="B1294" i="21" s="1"/>
  <c r="B1371" i="21" s="1"/>
  <c r="B1448" i="21" s="1"/>
  <c r="B1525" i="21" s="1"/>
  <c r="C120" i="11"/>
  <c r="B32" i="23"/>
  <c r="B45" i="23" s="1"/>
  <c r="B66" i="16"/>
  <c r="B65" i="21" s="1"/>
  <c r="B142" i="21" s="1"/>
  <c r="B219" i="21" s="1"/>
  <c r="B296" i="21" s="1"/>
  <c r="B373" i="21" s="1"/>
  <c r="B450" i="21" s="1"/>
  <c r="B527" i="21" s="1"/>
  <c r="B604" i="21" s="1"/>
  <c r="B681" i="21" s="1"/>
  <c r="B758" i="21" s="1"/>
  <c r="B835" i="21" s="1"/>
  <c r="B912" i="21" s="1"/>
  <c r="B989" i="21" s="1"/>
  <c r="B1066" i="21" s="1"/>
  <c r="B1143" i="21" s="1"/>
  <c r="B1220" i="21" s="1"/>
  <c r="B1297" i="21" s="1"/>
  <c r="B1374" i="21" s="1"/>
  <c r="B1451" i="21" s="1"/>
  <c r="B1528" i="21" s="1"/>
  <c r="C168" i="11"/>
  <c r="B28" i="23"/>
  <c r="B41" i="23" s="1"/>
  <c r="B62" i="16"/>
  <c r="B61" i="21" s="1"/>
  <c r="B138" i="21" s="1"/>
  <c r="B215" i="21" s="1"/>
  <c r="B292" i="21" s="1"/>
  <c r="B369" i="21" s="1"/>
  <c r="B446" i="21" s="1"/>
  <c r="B523" i="21" s="1"/>
  <c r="B600" i="21" s="1"/>
  <c r="B677" i="21" s="1"/>
  <c r="B754" i="21" s="1"/>
  <c r="B831" i="21" s="1"/>
  <c r="B908" i="21" s="1"/>
  <c r="B985" i="21" s="1"/>
  <c r="B1062" i="21" s="1"/>
  <c r="B1139" i="21" s="1"/>
  <c r="B1216" i="21" s="1"/>
  <c r="B1293" i="21" s="1"/>
  <c r="B1370" i="21" s="1"/>
  <c r="B1447" i="21" s="1"/>
  <c r="B1524" i="21" s="1"/>
  <c r="C104" i="11"/>
  <c r="I11" i="8"/>
  <c r="J11" i="8"/>
  <c r="G11" i="8" s="1"/>
  <c r="F15" i="15"/>
  <c r="E12" i="15"/>
  <c r="F7" i="15"/>
  <c r="F14" i="15"/>
  <c r="F12" i="15"/>
  <c r="E14" i="15"/>
  <c r="I7" i="8"/>
  <c r="E7" i="15"/>
  <c r="E15" i="15"/>
  <c r="E11" i="15"/>
  <c r="E9" i="15"/>
  <c r="E20" i="15"/>
  <c r="E17" i="15"/>
  <c r="E19" i="15"/>
  <c r="F10" i="15"/>
  <c r="E8" i="15"/>
  <c r="B36" i="23"/>
  <c r="B49" i="23" s="1"/>
  <c r="B70" i="16"/>
  <c r="B69" i="21" s="1"/>
  <c r="B146" i="21" s="1"/>
  <c r="B223" i="21" s="1"/>
  <c r="B300" i="21" s="1"/>
  <c r="B377" i="21" s="1"/>
  <c r="B454" i="21" s="1"/>
  <c r="B531" i="21" s="1"/>
  <c r="B608" i="21" s="1"/>
  <c r="B685" i="21" s="1"/>
  <c r="B762" i="21" s="1"/>
  <c r="B839" i="21" s="1"/>
  <c r="B916" i="21" s="1"/>
  <c r="B993" i="21" s="1"/>
  <c r="B1070" i="21" s="1"/>
  <c r="B1147" i="21" s="1"/>
  <c r="B1224" i="21" s="1"/>
  <c r="B1301" i="21" s="1"/>
  <c r="B1378" i="21" s="1"/>
  <c r="B1455" i="21" s="1"/>
  <c r="B1532" i="21" s="1"/>
  <c r="C232" i="11"/>
  <c r="J7" i="8"/>
  <c r="F9" i="15"/>
  <c r="F17" i="15"/>
  <c r="B34" i="23"/>
  <c r="B47" i="23" s="1"/>
  <c r="B68" i="16"/>
  <c r="B67" i="21" s="1"/>
  <c r="B144" i="21" s="1"/>
  <c r="B221" i="21" s="1"/>
  <c r="B298" i="21" s="1"/>
  <c r="B375" i="21" s="1"/>
  <c r="B452" i="21" s="1"/>
  <c r="B529" i="21" s="1"/>
  <c r="B606" i="21" s="1"/>
  <c r="B683" i="21" s="1"/>
  <c r="B760" i="21" s="1"/>
  <c r="B837" i="21" s="1"/>
  <c r="B914" i="21" s="1"/>
  <c r="B991" i="21" s="1"/>
  <c r="B1068" i="21" s="1"/>
  <c r="B1145" i="21" s="1"/>
  <c r="B1222" i="21" s="1"/>
  <c r="B1299" i="21" s="1"/>
  <c r="B1376" i="21" s="1"/>
  <c r="B1453" i="21" s="1"/>
  <c r="B1530" i="21" s="1"/>
  <c r="J10" i="8"/>
  <c r="G10" i="8" s="1"/>
  <c r="J14" i="8"/>
  <c r="G14" i="8" s="1"/>
  <c r="J18" i="8"/>
  <c r="G18" i="8" s="1"/>
  <c r="J22" i="8"/>
  <c r="G22" i="8" s="1"/>
  <c r="O17" i="9"/>
  <c r="F9" i="16"/>
  <c r="C162" i="21" s="1"/>
  <c r="D24" i="14"/>
  <c r="Y15" i="10"/>
  <c r="V9" i="16"/>
  <c r="C1394" i="21" s="1"/>
  <c r="D152" i="14"/>
  <c r="C166" i="11"/>
  <c r="N13" i="13"/>
  <c r="V13" i="13"/>
  <c r="L14" i="13"/>
  <c r="T14" i="13"/>
  <c r="I18" i="13"/>
  <c r="Q18" i="13"/>
  <c r="D19" i="13"/>
  <c r="L19" i="13"/>
  <c r="T19" i="13"/>
  <c r="G21" i="13"/>
  <c r="W22" i="13"/>
  <c r="D64" i="14"/>
  <c r="D112" i="14"/>
  <c r="D160" i="14"/>
  <c r="K7" i="23"/>
  <c r="K25" i="23"/>
  <c r="C468" i="21"/>
  <c r="S7" i="23"/>
  <c r="S25" i="23"/>
  <c r="C1084" i="21"/>
  <c r="M10" i="16"/>
  <c r="C702" i="21" s="1"/>
  <c r="J26" i="8"/>
  <c r="G26" i="8" s="1"/>
  <c r="O9" i="9"/>
  <c r="O25" i="9"/>
  <c r="N9" i="16"/>
  <c r="C778" i="21" s="1"/>
  <c r="D88" i="14"/>
  <c r="Y23" i="10"/>
  <c r="D42" i="7"/>
  <c r="I9" i="8"/>
  <c r="I21" i="8"/>
  <c r="I25" i="8"/>
  <c r="O12" i="9"/>
  <c r="O20" i="9"/>
  <c r="Y10" i="10"/>
  <c r="Y18" i="10"/>
  <c r="Y26" i="10"/>
  <c r="C86" i="11"/>
  <c r="G13" i="13"/>
  <c r="O13" i="13"/>
  <c r="W13" i="13"/>
  <c r="M14" i="13"/>
  <c r="U14" i="13"/>
  <c r="J18" i="13"/>
  <c r="R18" i="13"/>
  <c r="E19" i="13"/>
  <c r="M19" i="13"/>
  <c r="U19" i="13"/>
  <c r="T20" i="13"/>
  <c r="H21" i="13"/>
  <c r="Q21" i="13"/>
  <c r="O22" i="13"/>
  <c r="D136" i="14"/>
  <c r="F13" i="15"/>
  <c r="E13" i="15"/>
  <c r="R9" i="16"/>
  <c r="C1086" i="21" s="1"/>
  <c r="B31" i="23"/>
  <c r="B44" i="23" s="1"/>
  <c r="B65" i="16"/>
  <c r="B64" i="21" s="1"/>
  <c r="B141" i="21" s="1"/>
  <c r="B218" i="21" s="1"/>
  <c r="B295" i="21" s="1"/>
  <c r="B372" i="21" s="1"/>
  <c r="B449" i="21" s="1"/>
  <c r="B526" i="21" s="1"/>
  <c r="B603" i="21" s="1"/>
  <c r="B680" i="21" s="1"/>
  <c r="B757" i="21" s="1"/>
  <c r="B834" i="21" s="1"/>
  <c r="B911" i="21" s="1"/>
  <c r="B988" i="21" s="1"/>
  <c r="B1065" i="21" s="1"/>
  <c r="B1142" i="21" s="1"/>
  <c r="B1219" i="21" s="1"/>
  <c r="B1296" i="21" s="1"/>
  <c r="B1373" i="21" s="1"/>
  <c r="B1450" i="21" s="1"/>
  <c r="B1527" i="21" s="1"/>
  <c r="D28" i="17"/>
  <c r="F27" i="8"/>
  <c r="C88" i="11"/>
  <c r="C216" i="11"/>
  <c r="N14" i="13"/>
  <c r="V14" i="13"/>
  <c r="F19" i="13"/>
  <c r="N19" i="13"/>
  <c r="I21" i="13"/>
  <c r="D48" i="14"/>
  <c r="G9" i="16"/>
  <c r="C239" i="21" s="1"/>
  <c r="B61" i="16"/>
  <c r="B60" i="21" s="1"/>
  <c r="B137" i="21" s="1"/>
  <c r="B214" i="21" s="1"/>
  <c r="B291" i="21" s="1"/>
  <c r="B368" i="21" s="1"/>
  <c r="B445" i="21" s="1"/>
  <c r="B522" i="21" s="1"/>
  <c r="B599" i="21" s="1"/>
  <c r="B676" i="21" s="1"/>
  <c r="B753" i="21" s="1"/>
  <c r="B830" i="21" s="1"/>
  <c r="B907" i="21" s="1"/>
  <c r="B984" i="21" s="1"/>
  <c r="B1061" i="21" s="1"/>
  <c r="B1138" i="21" s="1"/>
  <c r="B1215" i="21" s="1"/>
  <c r="B1292" i="21" s="1"/>
  <c r="B1369" i="21" s="1"/>
  <c r="B1446" i="21" s="1"/>
  <c r="B1523" i="21" s="1"/>
  <c r="J19" i="8"/>
  <c r="G19" i="8" s="1"/>
  <c r="D43" i="7"/>
  <c r="I20" i="8"/>
  <c r="I24" i="8"/>
  <c r="O10" i="9"/>
  <c r="O18" i="9"/>
  <c r="O26" i="9"/>
  <c r="Y8" i="10"/>
  <c r="Y16" i="10"/>
  <c r="Y24" i="10"/>
  <c r="C136" i="11"/>
  <c r="G14" i="13"/>
  <c r="O14" i="13"/>
  <c r="W14" i="13"/>
  <c r="G19" i="13"/>
  <c r="O19" i="13"/>
  <c r="V20" i="13"/>
  <c r="J21" i="13"/>
  <c r="R22" i="13"/>
  <c r="D72" i="14"/>
  <c r="D96" i="14"/>
  <c r="D120" i="14"/>
  <c r="F25" i="23"/>
  <c r="F7" i="23"/>
  <c r="C83" i="21"/>
  <c r="N25" i="23"/>
  <c r="N7" i="23"/>
  <c r="C699" i="21"/>
  <c r="V25" i="23"/>
  <c r="C1315" i="21"/>
  <c r="V7" i="23"/>
  <c r="H9" i="16"/>
  <c r="C316" i="21" s="1"/>
  <c r="AE8" i="17"/>
  <c r="J7" i="13"/>
  <c r="R7" i="13"/>
  <c r="L12" i="13"/>
  <c r="L11" i="13" s="1"/>
  <c r="T12" i="13"/>
  <c r="T11" i="13" s="1"/>
  <c r="J13" i="13"/>
  <c r="R13" i="13"/>
  <c r="H14" i="13"/>
  <c r="H11" i="13" s="1"/>
  <c r="P14" i="13"/>
  <c r="P11" i="13" s="1"/>
  <c r="I16" i="13"/>
  <c r="Q16" i="13"/>
  <c r="G17" i="13"/>
  <c r="G15" i="13" s="1"/>
  <c r="O17" i="13"/>
  <c r="W17" i="13"/>
  <c r="W15" i="13" s="1"/>
  <c r="M18" i="13"/>
  <c r="M15" i="13" s="1"/>
  <c r="U18" i="13"/>
  <c r="U15" i="13" s="1"/>
  <c r="H19" i="13"/>
  <c r="N20" i="13"/>
  <c r="W20" i="13"/>
  <c r="T21" i="13"/>
  <c r="J22" i="13"/>
  <c r="D8" i="14"/>
  <c r="E10" i="16"/>
  <c r="C86" i="21" s="1"/>
  <c r="U10" i="16"/>
  <c r="C1318" i="21" s="1"/>
  <c r="B64" i="16"/>
  <c r="B63" i="21" s="1"/>
  <c r="B140" i="21" s="1"/>
  <c r="B217" i="21" s="1"/>
  <c r="B294" i="21" s="1"/>
  <c r="B371" i="21" s="1"/>
  <c r="B448" i="21" s="1"/>
  <c r="B525" i="21" s="1"/>
  <c r="B602" i="21" s="1"/>
  <c r="B679" i="21" s="1"/>
  <c r="B756" i="21" s="1"/>
  <c r="B833" i="21" s="1"/>
  <c r="B910" i="21" s="1"/>
  <c r="B987" i="21" s="1"/>
  <c r="B1064" i="21" s="1"/>
  <c r="B1141" i="21" s="1"/>
  <c r="B1218" i="21" s="1"/>
  <c r="B1295" i="21" s="1"/>
  <c r="B1372" i="21" s="1"/>
  <c r="B1449" i="21" s="1"/>
  <c r="B1526" i="21" s="1"/>
  <c r="C15" i="22"/>
  <c r="I23" i="8"/>
  <c r="Y14" i="10"/>
  <c r="U9" i="16"/>
  <c r="C1317" i="21" s="1"/>
  <c r="D144" i="14"/>
  <c r="M12" i="13"/>
  <c r="M11" i="13" s="1"/>
  <c r="U12" i="13"/>
  <c r="U11" i="13" s="1"/>
  <c r="I14" i="13"/>
  <c r="Q14" i="13"/>
  <c r="Q11" i="13" s="1"/>
  <c r="J16" i="13"/>
  <c r="J15" i="13" s="1"/>
  <c r="R16" i="13"/>
  <c r="R15" i="13" s="1"/>
  <c r="H17" i="13"/>
  <c r="H15" i="13" s="1"/>
  <c r="P17" i="13"/>
  <c r="P15" i="13" s="1"/>
  <c r="Q19" i="13"/>
  <c r="O20" i="13"/>
  <c r="L21" i="13"/>
  <c r="T22" i="13"/>
  <c r="D56" i="14"/>
  <c r="F16" i="15"/>
  <c r="E18" i="15"/>
  <c r="H25" i="23"/>
  <c r="C237" i="21"/>
  <c r="H7" i="23"/>
  <c r="P25" i="23"/>
  <c r="P7" i="23"/>
  <c r="C853" i="21"/>
  <c r="C1469" i="21"/>
  <c r="X7" i="23"/>
  <c r="X25" i="23"/>
  <c r="B69" i="16"/>
  <c r="B68" i="21" s="1"/>
  <c r="B145" i="21" s="1"/>
  <c r="B222" i="21" s="1"/>
  <c r="B299" i="21" s="1"/>
  <c r="B376" i="21" s="1"/>
  <c r="B453" i="21" s="1"/>
  <c r="B530" i="21" s="1"/>
  <c r="B607" i="21" s="1"/>
  <c r="B684" i="21" s="1"/>
  <c r="B761" i="21" s="1"/>
  <c r="B838" i="21" s="1"/>
  <c r="B915" i="21" s="1"/>
  <c r="B992" i="21" s="1"/>
  <c r="B1069" i="21" s="1"/>
  <c r="B1146" i="21" s="1"/>
  <c r="B1223" i="21" s="1"/>
  <c r="B1300" i="21" s="1"/>
  <c r="B1377" i="21" s="1"/>
  <c r="B1454" i="21" s="1"/>
  <c r="B1531" i="21" s="1"/>
  <c r="C152" i="11"/>
  <c r="V12" i="13"/>
  <c r="V11" i="13" s="1"/>
  <c r="J14" i="13"/>
  <c r="R14" i="13"/>
  <c r="I17" i="13"/>
  <c r="Q17" i="13"/>
  <c r="O18" i="13"/>
  <c r="W18" i="13"/>
  <c r="J19" i="13"/>
  <c r="R19" i="13"/>
  <c r="G20" i="13"/>
  <c r="D21" i="13"/>
  <c r="L22" i="13"/>
  <c r="U22" i="13"/>
  <c r="D80" i="14"/>
  <c r="D128" i="14"/>
  <c r="F8" i="15"/>
  <c r="E10" i="15"/>
  <c r="I25" i="23"/>
  <c r="I7" i="23"/>
  <c r="C314" i="21"/>
  <c r="Q25" i="23"/>
  <c r="Q7" i="23"/>
  <c r="C930" i="21"/>
  <c r="C200" i="11"/>
  <c r="E7" i="13"/>
  <c r="M7" i="13"/>
  <c r="U7" i="13"/>
  <c r="K14" i="13"/>
  <c r="K11" i="13" s="1"/>
  <c r="S14" i="13"/>
  <c r="S11" i="13" s="1"/>
  <c r="M22" i="13"/>
  <c r="D16" i="14"/>
  <c r="E16" i="15"/>
  <c r="F18" i="15"/>
  <c r="J25" i="23"/>
  <c r="J7" i="23"/>
  <c r="C391" i="21"/>
  <c r="R25" i="23"/>
  <c r="R7" i="23"/>
  <c r="C1007" i="21"/>
  <c r="P9" i="16"/>
  <c r="C932" i="21" s="1"/>
  <c r="G7" i="23"/>
  <c r="G25" i="23"/>
  <c r="O7" i="23"/>
  <c r="O25" i="23"/>
  <c r="C776" i="21"/>
  <c r="W7" i="23"/>
  <c r="W25" i="23"/>
  <c r="C1392" i="21"/>
  <c r="F8" i="18"/>
  <c r="G8" i="18"/>
  <c r="E28" i="17"/>
  <c r="H8" i="18"/>
  <c r="I8" i="18"/>
  <c r="L7" i="23"/>
  <c r="L25" i="23"/>
  <c r="C545" i="21"/>
  <c r="C1161" i="21"/>
  <c r="T7" i="23"/>
  <c r="T25" i="23"/>
  <c r="C160" i="21"/>
  <c r="E25" i="23"/>
  <c r="E7" i="23"/>
  <c r="M25" i="23"/>
  <c r="M7" i="23"/>
  <c r="C622" i="21"/>
  <c r="U25" i="23"/>
  <c r="U7" i="23"/>
  <c r="C1238" i="21"/>
  <c r="D8" i="18"/>
  <c r="E8" i="18"/>
  <c r="D35" i="23"/>
  <c r="D11" i="23"/>
  <c r="D21" i="23"/>
  <c r="D31" i="23"/>
  <c r="D43" i="23"/>
  <c r="D10" i="23"/>
  <c r="D20" i="23"/>
  <c r="D27" i="23"/>
  <c r="D34" i="23"/>
  <c r="D18" i="23"/>
  <c r="D40" i="23"/>
  <c r="D42" i="23"/>
  <c r="C76" i="24"/>
  <c r="C33" i="24"/>
  <c r="C41" i="24"/>
  <c r="C49" i="24"/>
  <c r="C61" i="24"/>
  <c r="C69" i="24"/>
  <c r="C63" i="24"/>
  <c r="C71" i="24"/>
  <c r="C64" i="24"/>
  <c r="C72" i="24"/>
  <c r="N11" i="13" l="1"/>
  <c r="Q15" i="13"/>
  <c r="R11" i="13"/>
  <c r="W11" i="13"/>
  <c r="I15" i="13"/>
  <c r="J11" i="13"/>
  <c r="O11" i="13"/>
  <c r="O15" i="13"/>
  <c r="C15" i="13" s="1"/>
  <c r="C21" i="13" s="1"/>
  <c r="C18" i="13"/>
  <c r="D24" i="7" s="1"/>
  <c r="F29" i="8"/>
  <c r="G7" i="8" s="1"/>
  <c r="E29" i="8"/>
  <c r="E28" i="8" s="1"/>
  <c r="F21" i="15"/>
  <c r="G13" i="15" s="1"/>
  <c r="C12" i="13"/>
  <c r="D18" i="7" s="1"/>
  <c r="C13" i="13"/>
  <c r="D19" i="7" s="1"/>
  <c r="G11" i="13"/>
  <c r="C11" i="13" s="1"/>
  <c r="C19" i="13" s="1"/>
  <c r="C16" i="13"/>
  <c r="D22" i="7" s="1"/>
  <c r="J8" i="18"/>
  <c r="F22" i="15"/>
  <c r="G17" i="15" s="1"/>
  <c r="C17" i="13"/>
  <c r="D23" i="7" s="1"/>
  <c r="C14" i="13"/>
  <c r="D20" i="7" s="1"/>
  <c r="D21" i="7" l="1"/>
  <c r="G16" i="15"/>
  <c r="G7" i="15"/>
  <c r="G12" i="15"/>
  <c r="G10" i="15"/>
  <c r="G8" i="15"/>
  <c r="G9" i="15"/>
  <c r="G11" i="15"/>
  <c r="G15" i="15"/>
  <c r="G14" i="15"/>
  <c r="F28" i="8"/>
  <c r="C10" i="18" s="1"/>
  <c r="G8" i="8"/>
  <c r="G9" i="8"/>
  <c r="G20" i="15"/>
  <c r="G19" i="15"/>
  <c r="D17" i="7"/>
  <c r="C8" i="18"/>
  <c r="F23" i="15"/>
  <c r="G21" i="15" s="1"/>
  <c r="G18" i="15"/>
  <c r="G22" i="15" l="1"/>
  <c r="G23" i="15" s="1"/>
  <c r="I22" i="15"/>
  <c r="I21" i="15"/>
  <c r="E10" i="18"/>
  <c r="D10" i="18"/>
  <c r="I10" i="18"/>
  <c r="H10" i="18"/>
  <c r="G10" i="18"/>
  <c r="F10" i="18"/>
  <c r="C9" i="18"/>
  <c r="C11" i="18" s="1"/>
  <c r="K8" i="18"/>
  <c r="D13" i="18"/>
  <c r="I13" i="18"/>
  <c r="I17" i="18" s="1"/>
  <c r="H13" i="18"/>
  <c r="H17" i="18" s="1"/>
  <c r="G13" i="18"/>
  <c r="G17" i="18" s="1"/>
  <c r="F13" i="18"/>
  <c r="F17" i="18" s="1"/>
  <c r="E13" i="18"/>
  <c r="E17" i="18" s="1"/>
  <c r="D9" i="18" l="1"/>
  <c r="D11" i="18" s="1"/>
  <c r="D16" i="18" s="1"/>
  <c r="I9" i="18"/>
  <c r="I11" i="18" s="1"/>
  <c r="I16" i="18" s="1"/>
  <c r="H9" i="18"/>
  <c r="H11" i="18" s="1"/>
  <c r="H16" i="18" s="1"/>
  <c r="G9" i="18"/>
  <c r="G11" i="18" s="1"/>
  <c r="G16" i="18" s="1"/>
  <c r="F9" i="18"/>
  <c r="F11" i="18" s="1"/>
  <c r="F16" i="18" s="1"/>
  <c r="E9" i="18"/>
  <c r="E11" i="18" s="1"/>
  <c r="E16" i="18" s="1"/>
  <c r="C13" i="18"/>
  <c r="K13" i="18" s="1"/>
  <c r="J13" i="18"/>
  <c r="D17" i="18"/>
  <c r="C16" i="18" l="1"/>
</calcChain>
</file>

<file path=xl/sharedStrings.xml><?xml version="1.0" encoding="utf-8"?>
<sst xmlns="http://schemas.openxmlformats.org/spreadsheetml/2006/main" count="7628" uniqueCount="1910">
  <si>
    <t>Spalvų reikšmės (langeliai):</t>
  </si>
  <si>
    <r>
      <rPr>
        <sz val="11"/>
        <color theme="1"/>
        <rFont val="Calibri"/>
      </rPr>
      <t>pildo VVG (laisvas tekstas su sufleriu arba be);</t>
    </r>
    <r>
      <rPr>
        <sz val="11"/>
        <color theme="8"/>
        <rFont val="Calibri"/>
      </rPr>
      <t xml:space="preserve"> melsva spalva pateiktas bandomasis tekstas (jį galima ištrinti)</t>
    </r>
  </si>
  <si>
    <t>pildo VVG (pasirinkimas iš sąrašo)</t>
  </si>
  <si>
    <t>užsipildo automatiškai, užrakinta</t>
  </si>
  <si>
    <t>užpildyta, užrakinta</t>
  </si>
  <si>
    <t>pildymo instrukcijos ir klaidų tikrinimo rezultatai (turi būti nurodyta "Gerai", kiti pranešimai rodo klaidą), užrakinta</t>
  </si>
  <si>
    <t>Spalvų reikšmės (lapai):</t>
  </si>
  <si>
    <t>Pildomi ir spausdinami arba perkeliami į Word</t>
  </si>
  <si>
    <t>Tik pildomi, bet nespausdinami ir neperkeliami į Word</t>
  </si>
  <si>
    <t>Nepildomi (užsipildo automatiškai), skirti spausdinti arba perkelti į Word.</t>
  </si>
  <si>
    <t>Bendra informacija (aktuali visiems Excel lapams):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</si>
  <si>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</si>
  <si>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</si>
  <si>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</si>
  <si>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Baltuose langeliuose simbolių skaičius yra ribojamas (jei simbolių per daug, metamas klaidos pranešimas).</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</si>
  <si>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</si>
  <si>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Kiekvieno lapo pildymo instrukcija pateikta to lapo apačioje, išskyrus 4 ir 10 lapus, kuriuose instrukcijos pateiktos prie kiekvienos eilutės.</t>
  </si>
  <si>
    <t>Lapai</t>
  </si>
  <si>
    <t>Pildymas, įvedamos informacijos kiekis</t>
  </si>
  <si>
    <t>Turinys (pavadinimai)</t>
  </si>
  <si>
    <t>Trumpa instrukcija</t>
  </si>
  <si>
    <t>Langelių, kuriuose reikia įvesti laisvą tekstą</t>
  </si>
  <si>
    <t>Teksto pobūdis</t>
  </si>
  <si>
    <t>Langelių, kuriuose reikia įvesti skaičius</t>
  </si>
  <si>
    <t>Langelių, kurių reikšmes reikia rinktis iš sąrašo</t>
  </si>
  <si>
    <t>Rekomenduojama puslapio padėtis spausdinant lapo turinį</t>
  </si>
  <si>
    <t>Puslapių skaičius pagal paruoštą maketą</t>
  </si>
  <si>
    <t>Ar aktualu fiksuoti eilutę ir stulpelį lapo pradžioje</t>
  </si>
  <si>
    <t>Galima įkelti į Word formą (derinant su bendruomene)</t>
  </si>
  <si>
    <t>Aktualu derinti su bendruomene</t>
  </si>
  <si>
    <t>Reikia konvertuoti į PDF</t>
  </si>
  <si>
    <t>Pastabos dėl perkėlimo į Wordą</t>
  </si>
  <si>
    <t>pildomas, mažai</t>
  </si>
  <si>
    <t>VVG užpildo 9 langelius (įvedami keli skaičiai, pasirenkama, ar VPS yra teminė).</t>
  </si>
  <si>
    <t>trumpas</t>
  </si>
  <si>
    <t>stačiai</t>
  </si>
  <si>
    <t>ne</t>
  </si>
  <si>
    <t>taip</t>
  </si>
  <si>
    <t>gal</t>
  </si>
  <si>
    <t>kelti į Word</t>
  </si>
  <si>
    <t>pildomas, vidutiniškai</t>
  </si>
  <si>
    <t>VVG nurodo SSGG teiginius (laisvas tekstas) ir susieja (taip, ne) juos su VVG teritorijos poreikiais (poreikiai pasirodo, kai užpildomas 3 lapas).</t>
  </si>
  <si>
    <t>iki 40</t>
  </si>
  <si>
    <t>iki 3 vienam SSGG teiginiui</t>
  </si>
  <si>
    <t>gulsčiai</t>
  </si>
  <si>
    <t>4 (jei poreikių ne daugiau kaip 12) arba 6</t>
  </si>
  <si>
    <t>kelti tik 1-4 stulpelius</t>
  </si>
  <si>
    <t>VVG pateikia poreikių sąrašą (laisvas tekstas). Poreikių pavadinimai automatiškai persikelia į visus lapus, kuriuose jie bus reikalingi.</t>
  </si>
  <si>
    <t>iki 20</t>
  </si>
  <si>
    <t>pildomas, daug</t>
  </si>
  <si>
    <t>Vienas iš dviejų lapų, kuriuose reikia pateikti daugiau informacijos (laisvo teksto).</t>
  </si>
  <si>
    <t>5 vienam poreikiui</t>
  </si>
  <si>
    <t>pagrindimai</t>
  </si>
  <si>
    <t>8 vienam poreikiui</t>
  </si>
  <si>
    <t>Lapas skirtas tik pildyti.</t>
  </si>
  <si>
    <t>Pasirenkama iš sąrašo (taip, ne), kurie BŽŪP tikslai aktualūs.</t>
  </si>
  <si>
    <t>nėra</t>
  </si>
  <si>
    <t>Užpildomi du langeliai ir (jei aktualu) sudaromas VPS rodiklių sąrašas (E dalis).</t>
  </si>
  <si>
    <t>0-10 (neprivalomi)</t>
  </si>
  <si>
    <t>VVG nurodo priemonių pavadinimus (laisvas tekstas) ir kiekvienos priemonės rūšį (rūšis pasirenkama iš sąrašo). Priemonių pavadinimai automatiškai persikelia į visus lapus, kuriuose jie bus reikalingi.</t>
  </si>
  <si>
    <t>Nurodomos priemonių ir tikslų sąsajos (taip, ne - iš sąrašo)</t>
  </si>
  <si>
    <t>iki 3 vienai priemonei</t>
  </si>
  <si>
    <t>Nurodomos priemonių ir poreikių sąsajos (taip, ne - iš sąrašo)</t>
  </si>
  <si>
    <t>jei nedaug poreikių (pvz., iki 10)</t>
  </si>
  <si>
    <t>iki 19 vienai priemonei</t>
  </si>
  <si>
    <t>3 vienai priemonei</t>
  </si>
  <si>
    <t>35 vienai priemonei</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</si>
  <si>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</si>
  <si>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apie 10 vienai lentelei</t>
  </si>
  <si>
    <t>iki 2 vienai priemonei</t>
  </si>
  <si>
    <t>VVG pateikia informaciją apie tai, kaip nustatytos siekiamos rodiklių reikšmės. Pavyzdžiui, jei R.37 taikomas 5 VPS priemonėms, pagrindimą reikia pateikti 5-iuose langeliuose - prie kiekvienos priemonės (iš viso 5 pagrindimai). Pagrindimas gali būti vienodas.</t>
  </si>
  <si>
    <t>3-5 vienam rodikliui (5 rodikliai)</t>
  </si>
  <si>
    <t>Pildoma, jei siekiama, kad būtų kuriamos darbo vietos tam tikros lyties ar amžiaus asmenims. Jei neaktualu, pildyti nereikia. Veikia sufleris, kai yra pilnai užpildyta 11 lapo 2 lentelė.</t>
  </si>
  <si>
    <t>6 vienai priemonei</t>
  </si>
  <si>
    <t>ištrinti neaktualius stulpelius (priemones)</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</si>
  <si>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</si>
  <si>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iki 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</si>
  <si>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</si>
  <si>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iki 5 vienai priemonei</t>
  </si>
  <si>
    <t>VVG užpildo du baltus langelius.</t>
  </si>
  <si>
    <t>VVG užpildo 12 baltų langelių - paskirsto išlaidas pamečiui (VVG bendradarbiavimo projektų ir VPS administravimo).</t>
  </si>
  <si>
    <t>VVG nurodo kolegialaus valdymo organo narių skaičių ir pasiskirstymą pagal sektorius, lytį, amžių). Įveda skaičius.</t>
  </si>
  <si>
    <t>4.1</t>
  </si>
  <si>
    <t>nepildomas, skirtas spausdinti</t>
  </si>
  <si>
    <t>Spausdinimui skirta 4 lapo versija.</t>
  </si>
  <si>
    <t>konvertuoti į PDF arba kelti į Word</t>
  </si>
  <si>
    <t>10.1</t>
  </si>
  <si>
    <t>Spausdinimui skirta 10 lapo versija.</t>
  </si>
  <si>
    <t>10.2</t>
  </si>
  <si>
    <t>nepildomas, skirtas apibendrinti</t>
  </si>
  <si>
    <t>Apibendrinimui skirta 10 dapo D dalies versija</t>
  </si>
  <si>
    <t>11.1</t>
  </si>
  <si>
    <t>Spausdinimui skirta 11 lapo versija.</t>
  </si>
  <si>
    <t>2 (jei priemonių ne daugiau kaip 9) arba 4</t>
  </si>
  <si>
    <t>atskirom lentelėm (3 ir 4 lentelės - jei aktualu)</t>
  </si>
  <si>
    <t>15.1</t>
  </si>
  <si>
    <t>Spausdinimui skirta 15 lapo versija.</t>
  </si>
  <si>
    <t>Sąrašai</t>
  </si>
  <si>
    <t>nepildomas</t>
  </si>
  <si>
    <t>Pateikti pasirinkimų sąrašai</t>
  </si>
  <si>
    <t>Lapas užrakintas, nepildomas. Lape pateiktą informaciją tikslinti gali tik formos rengėjai.</t>
  </si>
  <si>
    <t>nespausdinama</t>
  </si>
  <si>
    <t>neaktualu</t>
  </si>
  <si>
    <t>Lietuvos kaimo plėtros 2014–2020 m. programos priemonės „LEADER programa“ veiklos srities „Parengiamoji parama“ įgyvendinimo taisyklių, taikomų projektams, skirtiems 2023–2027 metų vietos plėtros strategijoms parengti, 4 priedas</t>
  </si>
  <si>
    <t>(Kaimo vietovių VPS formos II dalis ir jos pildymo instrukcija)</t>
  </si>
  <si>
    <t>1.</t>
  </si>
  <si>
    <t>Apibendrinta informacija apie VVG teritoriją, VPS turinį ir rezultatus</t>
  </si>
  <si>
    <t>1.1</t>
  </si>
  <si>
    <t>VVG pavadinimas</t>
  </si>
  <si>
    <t>Rokiškio rajono vietos veiklos grupė</t>
  </si>
  <si>
    <t>1.2</t>
  </si>
  <si>
    <t>VVG kodas (4 didžiosios raidės)</t>
  </si>
  <si>
    <t>ROKI</t>
  </si>
  <si>
    <t>1.3</t>
  </si>
  <si>
    <t>VVG teritorijos seniūnijų skaičius</t>
  </si>
  <si>
    <t>1.4</t>
  </si>
  <si>
    <t>VVG teritorijos kaimo gyvenamųjų vietovių skaičius</t>
  </si>
  <si>
    <t>1.5</t>
  </si>
  <si>
    <t>Parengta Vietos plėtros strategija (VPS) yra teminė</t>
  </si>
  <si>
    <t>Taip</t>
  </si>
  <si>
    <t>1.6</t>
  </si>
  <si>
    <t>VVG teritorijos poreikių skaičius</t>
  </si>
  <si>
    <t>1.7</t>
  </si>
  <si>
    <t>VVG teritorijai aktualių BŽŪP tikslų skaičius</t>
  </si>
  <si>
    <t>1.8</t>
  </si>
  <si>
    <t>VPS priemonių skaičius</t>
  </si>
  <si>
    <t>1.9</t>
  </si>
  <si>
    <t>Pagrindiniai rezultatai:</t>
  </si>
  <si>
    <t>Planuojama rodiklio reikšmė</t>
  </si>
  <si>
    <t>1.9.1</t>
  </si>
  <si>
    <t>1.9.2</t>
  </si>
  <si>
    <t>Dalis nuo visų ūkių VVG teritorijoje, proc.</t>
  </si>
  <si>
    <t>1.9.3</t>
  </si>
  <si>
    <t>1.9.4</t>
  </si>
  <si>
    <t>1.9.5</t>
  </si>
  <si>
    <t>1.9.6</t>
  </si>
  <si>
    <t>Dalis nuo visų VVG teritorijos gyventojų, proc.</t>
  </si>
  <si>
    <t>1.9.7</t>
  </si>
  <si>
    <t>1.9.9</t>
  </si>
  <si>
    <t>1.10</t>
  </si>
  <si>
    <t>Konteksto rodikliai:</t>
  </si>
  <si>
    <t>Pradinė rodiklio reikšmė</t>
  </si>
  <si>
    <t>Metai</t>
  </si>
  <si>
    <t>1.10.1</t>
  </si>
  <si>
    <t>Ūkių skaičius VVG teritorijoje</t>
  </si>
  <si>
    <t>1.10.2</t>
  </si>
  <si>
    <t>Gyventojų skaičius VVG teritorijoje</t>
  </si>
  <si>
    <t>Pildymo instrukcija (1 lapas)</t>
  </si>
  <si>
    <t>Užpildykite baltus langelius 1.1-1.4 bei 1.10.1-1.10.2 punktuose. Geltoname langelyje 1.5 punkte pasirinkite "Taip", jei VPS yra teminė.</t>
  </si>
  <si>
    <t xml:space="preserve">1.1 punkte nurodykite pilną VVG pavadinimą, 1.2 punkte - VVG kodą (4 didžiosios raidės). </t>
  </si>
  <si>
    <t>1.3-1.4 bei 1.10.1-1.10.2 punktuose įveskite tik sveikus skaičius be tarpų ir kitų simbolių. Metai nurodomi taip: 2022 (tik skaičius be raidės "m.").</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</si>
  <si>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</si>
  <si>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</si>
  <si>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2.</t>
  </si>
  <si>
    <t>VVG teritorijos stiprybės, silpnybės, galimybės ir grėsmės (SSGG) ir jų sąsajos su VVG teritorijos poreikiais</t>
  </si>
  <si>
    <t>VVG:</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</si>
  <si>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</si>
  <si>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</si>
  <si>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</si>
  <si>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</si>
  <si>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</si>
  <si>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</si>
  <si>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</si>
  <si>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</si>
  <si>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</si>
  <si>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</si>
  <si>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</si>
  <si>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</si>
  <si>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</si>
  <si>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</si>
  <si>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</si>
  <si>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</si>
  <si>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</si>
  <si>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</si>
  <si>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</si>
  <si>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</si>
  <si>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2.1</t>
  </si>
  <si>
    <t>Stiprybės</t>
  </si>
  <si>
    <t>Teiginį pagrindžiančio situacijos analizės rodiklio Nr.</t>
  </si>
  <si>
    <t>Susijusių VVG teritorijos poreikių skaičius</t>
  </si>
  <si>
    <t>2.1.1</t>
  </si>
  <si>
    <t>1 stiprybė</t>
  </si>
  <si>
    <t>Ne</t>
  </si>
  <si>
    <t>2.1.2</t>
  </si>
  <si>
    <t>2 stiprybė</t>
  </si>
  <si>
    <t>2.1.3</t>
  </si>
  <si>
    <t>3 stiprybė</t>
  </si>
  <si>
    <t>2.1.4</t>
  </si>
  <si>
    <t>4 stiprybė</t>
  </si>
  <si>
    <t>2.1.5</t>
  </si>
  <si>
    <t>5 stiprybė</t>
  </si>
  <si>
    <t>2.1.6</t>
  </si>
  <si>
    <t>6 stiprybė</t>
  </si>
  <si>
    <t>2.1.7</t>
  </si>
  <si>
    <t>7 stiprybė</t>
  </si>
  <si>
    <t>Patraukli gamtinė aplinka: Sartų regioninis parkas, didesnis miškingumas, piliakalniai, upės, ežerai.</t>
  </si>
  <si>
    <t>2.1.8</t>
  </si>
  <si>
    <t>8 stiprybė</t>
  </si>
  <si>
    <t>2.1.9</t>
  </si>
  <si>
    <t>9 stiprybė</t>
  </si>
  <si>
    <t>2.1.10</t>
  </si>
  <si>
    <t>10 stiprybė</t>
  </si>
  <si>
    <t>Savivaldybė remia bendruomenes (patalpos panauda, atleidimas nuo komunalinių mokesčių).</t>
  </si>
  <si>
    <t>2.2</t>
  </si>
  <si>
    <t>Silpnybės</t>
  </si>
  <si>
    <t>2.2.1</t>
  </si>
  <si>
    <t>1 silpnybė</t>
  </si>
  <si>
    <t>2.2.2</t>
  </si>
  <si>
    <t>2 silpnybė</t>
  </si>
  <si>
    <t>2.2.3</t>
  </si>
  <si>
    <t>3 silpnybė</t>
  </si>
  <si>
    <t>2.2.4</t>
  </si>
  <si>
    <t>4 silpnybė</t>
  </si>
  <si>
    <t>Lėtas, neefektyvus socialinių paslaugų teikimas, nestacionarių socialinių paslaugų trūkumas.</t>
  </si>
  <si>
    <t>2.2.5</t>
  </si>
  <si>
    <t>5 silpnybė</t>
  </si>
  <si>
    <t>Nuolat mažėjantis gyventojų (ypač jaunimo) skaičius, didėjantis pagyvenusių žmonių skaičius.</t>
  </si>
  <si>
    <t>2.2.6</t>
  </si>
  <si>
    <t>6 silpnybė</t>
  </si>
  <si>
    <t>2.2.7</t>
  </si>
  <si>
    <t>7 silpnybė</t>
  </si>
  <si>
    <t>2.2.8</t>
  </si>
  <si>
    <t>8 silpnybė</t>
  </si>
  <si>
    <t>2.2.9</t>
  </si>
  <si>
    <t>9 silpnybė</t>
  </si>
  <si>
    <t>Neužtikrintas vaikų ir paauglių užimtumas visą dieną kaimiškoje teritorijoje.</t>
  </si>
  <si>
    <t>2.2.10</t>
  </si>
  <si>
    <t>10 silpnybė</t>
  </si>
  <si>
    <t>2.3</t>
  </si>
  <si>
    <t>Galimybės</t>
  </si>
  <si>
    <t>Teiginį pagrindžiančio rodiklio Nr. ar kitas informacijos šaltinis</t>
  </si>
  <si>
    <t>2.3.1</t>
  </si>
  <si>
    <t>1 galimybė</t>
  </si>
  <si>
    <t>2.3.2</t>
  </si>
  <si>
    <t>2 galimybė</t>
  </si>
  <si>
    <t xml:space="preserve">Valstybės lygiu skatinama savivaldybių paslaugas perduoti nevyriausybinėms organizacijoms.
</t>
  </si>
  <si>
    <t>2.3.3</t>
  </si>
  <si>
    <t>3 galimybė</t>
  </si>
  <si>
    <t>2.3.4</t>
  </si>
  <si>
    <t>4 galimybė</t>
  </si>
  <si>
    <t xml:space="preserve">Kultūros paveldo ir kitų objektų pritaikymo turizmui ir turistinių iniciatyvų rėmimas. </t>
  </si>
  <si>
    <t>2.3.5</t>
  </si>
  <si>
    <t>5 galimybė</t>
  </si>
  <si>
    <t>2.3.6</t>
  </si>
  <si>
    <t>6 galimybė</t>
  </si>
  <si>
    <t>2.3.7</t>
  </si>
  <si>
    <t>7 galimybė</t>
  </si>
  <si>
    <t>2.3.8</t>
  </si>
  <si>
    <t>8 galimybė</t>
  </si>
  <si>
    <t>2.3.9</t>
  </si>
  <si>
    <t>9 galimybė</t>
  </si>
  <si>
    <t>2.3.10</t>
  </si>
  <si>
    <t>10 galimybė</t>
  </si>
  <si>
    <t>2.4</t>
  </si>
  <si>
    <t>Grėsmės</t>
  </si>
  <si>
    <t>2.4.1</t>
  </si>
  <si>
    <t>1 grėsmė</t>
  </si>
  <si>
    <t xml:space="preserve">Nuolatinė neigiama natūrali gyventojų kaita, gyventojų mažėjimas ir bendruomenės senėjimas. </t>
  </si>
  <si>
    <t>2.4.2</t>
  </si>
  <si>
    <t>2 grėsmė</t>
  </si>
  <si>
    <t>Žemas gyventojų pajamų lygis mažins paslaugų rinką, inovacijų diegimą.</t>
  </si>
  <si>
    <t>2.4.3</t>
  </si>
  <si>
    <t>3 grėsmė</t>
  </si>
  <si>
    <t>2.4.4</t>
  </si>
  <si>
    <t>4 grėsmė</t>
  </si>
  <si>
    <t>2.4.5</t>
  </si>
  <si>
    <t>5 grėsmė</t>
  </si>
  <si>
    <t>2.4.6</t>
  </si>
  <si>
    <t>6 grėsmė</t>
  </si>
  <si>
    <t>2.4.7</t>
  </si>
  <si>
    <t>7 grėsmė</t>
  </si>
  <si>
    <t>2.4.8</t>
  </si>
  <si>
    <t>8 grėsmė</t>
  </si>
  <si>
    <t>2.4.9</t>
  </si>
  <si>
    <t>9 grėsmė</t>
  </si>
  <si>
    <t>2.4.10</t>
  </si>
  <si>
    <t>10 grėsmė</t>
  </si>
  <si>
    <t>Pildymo instrukcija (2 lapas)</t>
  </si>
  <si>
    <t>Užpildykite baltus langelius 2 ir 3 stulpeliuose ir geltonus langelius 5-24 stulpeliuose.</t>
  </si>
  <si>
    <t>2 ir 3 stulpeliai užpildomi atlikus VVG teritorijos situacijos analizę (parengtus VPS I dalies 2 skyrių). Rekomenduojame SSGG teiginius formuluoti taip, kad visas teiginys tilptų į 1-2 eilutes. Maksimalus SSGG teiginio ilgis yra 100 simbolių.</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</si>
  <si>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</si>
  <si>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</si>
  <si>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</si>
  <si>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</si>
  <si>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</si>
  <si>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3.</t>
  </si>
  <si>
    <t>VVG teritorijos poreikiai</t>
  </si>
  <si>
    <t>Poreikio numeris</t>
  </si>
  <si>
    <t>Poreikis</t>
  </si>
  <si>
    <t>3.1</t>
  </si>
  <si>
    <t>g3 Skatinti verslų kūrimąsi kaime, žemės ūkio veiklos įvairinimą</t>
  </si>
  <si>
    <t>3.2</t>
  </si>
  <si>
    <t>h1 Skatinti kaimo gyventojų ir kaimo bendruomenių verslo iniciatyvas</t>
  </si>
  <si>
    <t>3.3</t>
  </si>
  <si>
    <t>h2 Didinti kaimo gyventojų užimtumą ir socialinę įtrauktį</t>
  </si>
  <si>
    <t>3.4</t>
  </si>
  <si>
    <t>h4 Modernizuoti kaimo vietoves didinant gyvenimo sąlygų jose patrauklumą</t>
  </si>
  <si>
    <t>3.5</t>
  </si>
  <si>
    <t>p1 Gerinti sąlygas atokiose teritorijose</t>
  </si>
  <si>
    <t>3.6</t>
  </si>
  <si>
    <t>3.7</t>
  </si>
  <si>
    <t>3.8</t>
  </si>
  <si>
    <t>3.9</t>
  </si>
  <si>
    <t>3.10</t>
  </si>
  <si>
    <t>3.11</t>
  </si>
  <si>
    <t>3.12</t>
  </si>
  <si>
    <t>3.13</t>
  </si>
  <si>
    <t>3.14</t>
  </si>
  <si>
    <t>3.15</t>
  </si>
  <si>
    <t>3.16</t>
  </si>
  <si>
    <t>3.17</t>
  </si>
  <si>
    <t>3.18</t>
  </si>
  <si>
    <t>3.19</t>
  </si>
  <si>
    <t>3.20</t>
  </si>
  <si>
    <t>Pildymo instrukcija (3 lapas)</t>
  </si>
  <si>
    <t>Šiame lape pateikiamas VVG teritorijos poreikių sąrašas. Ši informacija naudojama 2 lape, 4 lape ir 9 lape.</t>
  </si>
  <si>
    <t>Jei VPS įgyvendinimo metu iškyla poreikis įtraukti naujus poreikius, pakeitimai atliekami šiame lape (įrašomas naujas poreikis ir atitinkamai užpildomi 2, 4 ir 9 lapai bei patikslinama 13 lape pateikta informacija.</t>
  </si>
  <si>
    <t>Rekomenduojamas poreikio ilgis - ne daugiau kaip 70 simbolių (t. y., kad tilptų į vieną eilutę). Maksimalus leidžiamas ilgis - ne daugiau kaip 150 simbolių.</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</si>
  <si>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</si>
  <si>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 xml:space="preserve">Rekomenduojamas poreikių skaičius - ne daugiau kaip 5-10 poreikių. Gali būti ir mažiau nei 5 poreikiai. </t>
  </si>
  <si>
    <t>4.</t>
  </si>
  <si>
    <t>VVG teritorijos poreikių pagrindimas</t>
  </si>
  <si>
    <t>Pildymo instrukcija (4 lapas)</t>
  </si>
  <si>
    <t>Pagal šiame stulpelyje pateiktas instrukcijas užpildykite stulpelius nuo 2 iki 21 (vienas stulpelis skirtas vienam poreikiui pagrįsti). Užpildykite tiek stulpelių, kiek poreikių nurodėte 3 lape).</t>
  </si>
  <si>
    <t>Užsipildo automatiškai (naudojamas 2 lape pateiktas poreikių sąrašas).</t>
  </si>
  <si>
    <t>4.2</t>
  </si>
  <si>
    <t>Poreikio sąsaja su stiprybėmis ir (arba) galimybėmis</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</si>
  <si>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</si>
  <si>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4.3</t>
  </si>
  <si>
    <t>Poreikio sąsaja su silpnybėmis ir (arba) grėsmėmis</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</si>
  <si>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</si>
  <si>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4.4</t>
  </si>
  <si>
    <t>Poreikio sąsaja su situacijos analizės rodikliais (poreikio dydžio, problemos masto, intervencijos poreikio kiekybinis pagrindimas)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</si>
  <si>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</si>
  <si>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4.5</t>
  </si>
  <si>
    <t>Poreikio sąsaja su aukštesnio lygmens strateginiais dokumentais</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</si>
  <si>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</si>
  <si>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4.6</t>
  </si>
  <si>
    <t>Poreikio sąsaja su VVG teritorijos gyventojų nuomone</t>
  </si>
  <si>
    <t>Laisvas tekstas (ne daugiau kaip 300 simbolių). Ar formuluojant poreikį atsižvelgta į VVG teritorijos gyventojų nuomonę? Jei taip, pagrįskite.</t>
  </si>
  <si>
    <t>4.7</t>
  </si>
  <si>
    <t>Poreikį tenkinančių VPS priemonių skaičius</t>
  </si>
  <si>
    <t>Užsipildo automatiškai (naudojama 9 lape pateikta informacija apie VPS priemonių ir VVG teritorijos poreikių sąsajas)</t>
  </si>
  <si>
    <t>4.8</t>
  </si>
  <si>
    <t>Susijęs nacionalinis poreikis 1</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</si>
  <si>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</si>
  <si>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 xml:space="preserve">g.3 . Skatinti verslų kūrimąsi kaime, žemės ūkio veiklos įvairinimą </t>
  </si>
  <si>
    <t>h.1. Skatinti kaimo gyventojų ir kaimo bendruomenių verslo iniciatyvas</t>
  </si>
  <si>
    <t xml:space="preserve">h.2. Didinti kaimo gyventojų užimtumą ir  socialinę įtrauktį </t>
  </si>
  <si>
    <t xml:space="preserve">h.4 . Modernizuoti kaimo vietoves didinant gyvenimo sąlygų jose patrauklumą </t>
  </si>
  <si>
    <t>Pasirinkite</t>
  </si>
  <si>
    <t>4.9</t>
  </si>
  <si>
    <t>Susijęs nacionalinis poreikis 2</t>
  </si>
  <si>
    <t>Susijusį nacionalinį poreikį pasirinkite iš sąrašo. Jei sąsajų nėra, pasirinkite "Netaikoma".</t>
  </si>
  <si>
    <t>4.10</t>
  </si>
  <si>
    <t>Susijęs nacionalinis poreikis 3</t>
  </si>
  <si>
    <t>Netaikoma</t>
  </si>
  <si>
    <t>4.11</t>
  </si>
  <si>
    <t>Ar poreikis siejasi su rezultato rodikliu R.3 (skaitmeninės technologijos; pilnas rodiklio pavadinimas 6 lape)?</t>
  </si>
  <si>
    <t>Pasirinkite iš sąrašo (taip arba ne). Sąsaja nėra privaloma. Iš anksto nurodyta reikšmė "Ne". Pasirinkimas "Taip" reiškia, kad tenkinant poreikį bus siekiama atitinkamo rezultato rodiklio.</t>
  </si>
  <si>
    <t>4.12</t>
  </si>
  <si>
    <t>Ar poreikis siejasi su rezultato rodikliu R.37 (darbo vietos; pilnas rodiklio pavadinimas 6 lape)?</t>
  </si>
  <si>
    <t>4.13</t>
  </si>
  <si>
    <t>Poreikis siejasi su rezultato rodikliu R.39 (kaimo verslai; pilnas rodiklio pavadinimas 6 lape)</t>
  </si>
  <si>
    <t>4.14</t>
  </si>
  <si>
    <t>Poreikis siejasi su rezultato rodikliu R.41 (paslaugos ir infrastruktūra; pilnas rodiklio pavadinimas 6 lape)</t>
  </si>
  <si>
    <t>4.15</t>
  </si>
  <si>
    <t>Poreikis siejasi su rezultato rodikliu R.42 (socialinė įtrauktis; pilnas rodiklio pavadinimas 6 lape)</t>
  </si>
  <si>
    <t>5.</t>
  </si>
  <si>
    <t>VVG teritorijai aktualūs BŽŪP tikslai</t>
  </si>
  <si>
    <t>BŽŪP tikslas</t>
  </si>
  <si>
    <t>Ar tikslas įgyvendinamas VVG teritorijoje</t>
  </si>
  <si>
    <t>VPS tikslą įgyvendinančių priemonių skaičius</t>
  </si>
  <si>
    <t>Priemonių, kurioms tikslas yra pagrindinis, skaičius</t>
  </si>
  <si>
    <t>Priemonių, kurios tikslą įgyvendina horizontaliai, skaičius</t>
  </si>
  <si>
    <t>5.1</t>
  </si>
  <si>
    <t>A</t>
  </si>
  <si>
    <t>BIVP priemonei taikomi BŽŪP tikslai (privalomi)</t>
  </si>
  <si>
    <t>5.1.1</t>
  </si>
  <si>
    <t>8 konkretus tikslas (h punktas)</t>
  </si>
  <si>
    <t>SO8. Skatinti užimtumą, augimą, lyčių lygybę, įskaitant moterų dalyvavimą ūkininkavimo veikloje, socialinę įtrauktį ir vietos plėtrą kaimo vietovėse, įskaitant žiedinę bioekonomiką ir tvarią miškininkystę</t>
  </si>
  <si>
    <t>5.1.2</t>
  </si>
  <si>
    <t>Kompleksinis tikslas</t>
  </si>
  <si>
    <t>XCO. Modernizuoti sektorių skatinant žemės ūkio ir kaimo vietovių žinias, inovacijas ir skaitmeninimą bei dalijimąsi jomis, taip pat skatinant jų diegimą</t>
  </si>
  <si>
    <t>5.2</t>
  </si>
  <si>
    <t>B</t>
  </si>
  <si>
    <t>BŽŪP tikslai, kurie VPS gali būti įgyvendinami horizontaliai (pasirenkami)</t>
  </si>
  <si>
    <t>5.2.1</t>
  </si>
  <si>
    <t>4 konkretus tikslas (d punktas)</t>
  </si>
  <si>
    <t>SO4. Prisidėti prie klimato kaitos švelninimo ir prisitaikymo prie jos, be kita ko, mažinant išmetamą šiltnamio efektą sukeliančių dujų kiekį ir didinant anglies dioksido sekvestraciją, taip pat plėtoti tvariąją energetiką</t>
  </si>
  <si>
    <t>5.2.2</t>
  </si>
  <si>
    <t>5 konkretus tikslas (e punktas)</t>
  </si>
  <si>
    <t>SO5. Skatinti tvarų vystymąsi ir veiksmingą gamtos išteklių, pavyzdžiui, vandens, dirvožemio ir oro, valdymą, be kita ko, mažinant priklausomybę nuo cheminių medžiagų</t>
  </si>
  <si>
    <t>5.2.3</t>
  </si>
  <si>
    <t>6 konkretus tikslas (f punktas)</t>
  </si>
  <si>
    <t>SO6. Prisidėti prie biologinės įvairovės nykimo sustabdymo ir sustabdymo, gerinti ekosistemų funkcijas ir išsaugoti buveines bei kraštovaizdžius</t>
  </si>
  <si>
    <t>5.2.4</t>
  </si>
  <si>
    <t>9 konkretus tikslas (i punktas)</t>
  </si>
  <si>
    <t>SO9. Gerinti Sąjungos žemės ūkio atsaką į visuomenės poreikius, susijusius su maistu ir sveikata, mažinti maisto atliekų kiekį, gerinti gyvūnų gerovę ir kovoti su atsparumu antimikrobinėms medžiagoms</t>
  </si>
  <si>
    <t>5.3</t>
  </si>
  <si>
    <t>C</t>
  </si>
  <si>
    <t>Kiti BŽŪP tikslai (neprivalomi)</t>
  </si>
  <si>
    <t>5.3.1</t>
  </si>
  <si>
    <t>1 konkretus tikslas (a punktas)</t>
  </si>
  <si>
    <t>SO1. Remti perspektyvias ūkių pajamas ir žemės ūkio sektoriaus atsparumą visoje Sąjungoje, siekiant didinti ilgalaikį aprūpinimą maistu ir žemės ūkio įvairovę, taip pat užtikrinti žemės ūkio gamybos ekonominį tvarumą Sąjungoje</t>
  </si>
  <si>
    <t>5.3.2</t>
  </si>
  <si>
    <t>2 konkretus tikslas (b punktas)</t>
  </si>
  <si>
    <t>SO2. Labiau orientuotis į rinką ir didinti ūkių konkurencingumą tiek trumpuoju, tiek ilguoju laikotarpiu, be kita ko, daugiau dėmesio skiriant moksliniams tyrimams, technologijoms ir skaitmenizacijai</t>
  </si>
  <si>
    <t>5.3.3</t>
  </si>
  <si>
    <t>3 konkretus tikslas (c punktas)</t>
  </si>
  <si>
    <t>SO3. Gerinti ūkininko padėtį vertės grandinėje</t>
  </si>
  <si>
    <t>5.3.4</t>
  </si>
  <si>
    <t>7 konkretus tikslas (g punktas)</t>
  </si>
  <si>
    <t>SO7. Pritraukti jaunuosius ūkininkus ir kitus naujus ūkininkus, palaikyti jų veiklą ir palengvinti tvarią verslo plėtrą kaimo vietovėse</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</si>
  <si>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</si>
  <si>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Pildymo instrukcija (5 lapas):</t>
  </si>
  <si>
    <t>Užpildykite 3 stulpelį. Prie kiekvieno BŽŪP tikslo nurodykite, ar jis bus įgyvendinamas VVG teritorijoje (pasirinkite "Taip", jei bus įgyvendinamas).</t>
  </si>
  <si>
    <t xml:space="preserve">4 stulpelis užpildomas automatiškai, kai yra užpildytas 8 lapas. </t>
  </si>
  <si>
    <t>5 stulpelis užpildomas automatiškai, kai yra užpildytas 10 lapas (10.5 punktas).</t>
  </si>
  <si>
    <t>6 stulpelis užpildomas automatiškai, kai yra užpildytas 10 lapas (10.6-10.9 punktai).</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</si>
  <si>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</si>
  <si>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r>
      <rPr>
        <sz val="11"/>
        <color theme="1"/>
        <rFont val="Calibri"/>
      </rPr>
      <t xml:space="preserve">4-6 ir 9 tikslai gali būti pasirenkami įgyvendinti </t>
    </r>
    <r>
      <rPr>
        <b/>
        <sz val="11"/>
        <color theme="1"/>
        <rFont val="Calibri"/>
      </rPr>
      <t xml:space="preserve">horizontaliai </t>
    </r>
    <r>
      <rPr>
        <sz val="11"/>
        <color theme="1"/>
        <rFont val="Calibri"/>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rPr>
      <t>vertikaliai</t>
    </r>
    <r>
      <rPr>
        <sz val="11"/>
        <color theme="1"/>
        <rFont val="Calibri"/>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</si>
  <si>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</si>
  <si>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6.</t>
  </si>
  <si>
    <t>VPS produkto ir rezultato rodikliai (VPS lygiu)</t>
  </si>
  <si>
    <t>Rodiklio kodas</t>
  </si>
  <si>
    <t>Rodiklio pavadinimas</t>
  </si>
  <si>
    <t>Kiekybinis tikslas iki 2029 m.</t>
  </si>
  <si>
    <t>Rodklio tipas (R - rezultato, P - produkto)</t>
  </si>
  <si>
    <t>6.1</t>
  </si>
  <si>
    <t>ES bendrieji rezultato rodikliai:</t>
  </si>
  <si>
    <t>6.2</t>
  </si>
  <si>
    <t>R.3</t>
  </si>
  <si>
    <t>Žemės ūkio sektoriaus skaitmeninimas. Ūkių, pagal BŽŪP gaunančių paramą skaitmeninėms ūkininkavimo technologijoms plėtoti, skaičius</t>
  </si>
  <si>
    <t>6.3</t>
  </si>
  <si>
    <t>R.37</t>
  </si>
  <si>
    <t>Ekonomikos augimas ir darbo vietų kūrimas kaimo vietovėse. BŽŪP projektais remiamas naujų darbo vietų kūrimas</t>
  </si>
  <si>
    <t>6.4</t>
  </si>
  <si>
    <t>R.39</t>
  </si>
  <si>
    <t>Kaimo ekonomikos plėtojimas. Kaimo verslo įmonių, įskaitant bioekonomikos įmones, kuriamų naudojantis pagal BŽŪP skiriama parama, skaičius</t>
  </si>
  <si>
    <t>6.5</t>
  </si>
  <si>
    <t>R.41</t>
  </si>
  <si>
    <t>Europos kaimo tinklų kūrimas. Kaimo gyventojų, kuriems, naudojantis BŽŪP parama, sudarytos palankesnės sąlygos naudotis paslaugomis ir infrastruktūra, skaičius</t>
  </si>
  <si>
    <t>6.6</t>
  </si>
  <si>
    <t>R.42</t>
  </si>
  <si>
    <t>Socialinės įtraukties skatinimas. Asmenų, kuriems taikomi remiami socialinės įtraukties projektai, skaičius</t>
  </si>
  <si>
    <t>6.7</t>
  </si>
  <si>
    <t>ES bendrieji produkto rodikliai:</t>
  </si>
  <si>
    <t>6.8</t>
  </si>
  <si>
    <t>L700</t>
  </si>
  <si>
    <t>Vietos lygiu įgyvendintų projektų skaičius (apima vietos ir bendradarbiavimo projektus)</t>
  </si>
  <si>
    <t>6.9</t>
  </si>
  <si>
    <t>L710</t>
  </si>
  <si>
    <t>Vietos lygiu įgyvendintų projektų, skirtų vietos lygmens inovacijoms, skaičius</t>
  </si>
  <si>
    <t>6.10</t>
  </si>
  <si>
    <t>Nacionaliniai bendrieji rezultato rodikliai:</t>
  </si>
  <si>
    <t>6.11</t>
  </si>
  <si>
    <t>C.1</t>
  </si>
  <si>
    <t>Įgyvendinant vietos projektus sukurtų darbo vietų pasiskirstymas pagal lytį:</t>
  </si>
  <si>
    <t>6.12</t>
  </si>
  <si>
    <t>N-R.37.1</t>
  </si>
  <si>
    <t>Sukurtų darbo vietų skaičius moterims</t>
  </si>
  <si>
    <t>6.13</t>
  </si>
  <si>
    <t>N-R.37.2</t>
  </si>
  <si>
    <t>Sukurtų darbo vietų skaičius vyrams</t>
  </si>
  <si>
    <t>6.14</t>
  </si>
  <si>
    <t>N-R.37.3</t>
  </si>
  <si>
    <t>Sukurtų darbo vietų skaičius bet kurios lyties asmenims</t>
  </si>
  <si>
    <t>6.15</t>
  </si>
  <si>
    <t>C.2</t>
  </si>
  <si>
    <t>Įgyvendinant vietos projektus sukurtų darbo vietų pasiskirstymas pagal amžių:</t>
  </si>
  <si>
    <t>6.16</t>
  </si>
  <si>
    <t>N-R.37.4</t>
  </si>
  <si>
    <t>Sukurtų darbo vietų skaičius asmenims iki 40 m. (imtinai)</t>
  </si>
  <si>
    <t>6.17</t>
  </si>
  <si>
    <t>N-R.37.5</t>
  </si>
  <si>
    <t xml:space="preserve">Sukurtų darbo vietų skaičius asmenims nuo 41 m. </t>
  </si>
  <si>
    <t>6.18</t>
  </si>
  <si>
    <t>N-R.37.6</t>
  </si>
  <si>
    <t>Sukurtų darbo vietų skaičius bet kurio amžiaus asmenims</t>
  </si>
  <si>
    <t>6.19</t>
  </si>
  <si>
    <t>D</t>
  </si>
  <si>
    <t>Nacionaliniai bendrieji produkto rodikliai:</t>
  </si>
  <si>
    <t>6.20</t>
  </si>
  <si>
    <t>D.1</t>
  </si>
  <si>
    <t>Vietos projektų teritorinis pasiskirstymas (seniūnijos):</t>
  </si>
  <si>
    <t>6.21</t>
  </si>
  <si>
    <t>N-P.1</t>
  </si>
  <si>
    <t>VVG teritorijos seniūnijų, kuriose įgyvendinami vietos projektai, skaičius (PLANUOJAMAS)</t>
  </si>
  <si>
    <t>6.22</t>
  </si>
  <si>
    <t>N-P.2</t>
  </si>
  <si>
    <t>VVG teritorijos seniūnijų skaičius, iš viso</t>
  </si>
  <si>
    <t>6.23</t>
  </si>
  <si>
    <t>N-P.3</t>
  </si>
  <si>
    <t>VVG teritorijos seniūnijų, kuriose įgyvendinami vietos projektai, dalis, proc.</t>
  </si>
  <si>
    <t>6.24</t>
  </si>
  <si>
    <t>D.2</t>
  </si>
  <si>
    <t>Vietos projektų teritorinis pasiskirstymas (gyvenamosios vietovės):</t>
  </si>
  <si>
    <t>6.25</t>
  </si>
  <si>
    <t>N-P.4</t>
  </si>
  <si>
    <t>VVG teritorijos kaimo gyvenamųjų vietovių, kurių gyventojams sudarytos palankesnės sąlygos naudotis paslaugomis ir infrastruktūra, skaičius (PLANUOJAMAS)</t>
  </si>
  <si>
    <t>6.26</t>
  </si>
  <si>
    <t>N-P.5</t>
  </si>
  <si>
    <t>VVG teritorijos kaimo gyvenamųjų vietovių skaičius, iš viso</t>
  </si>
  <si>
    <t>6.27</t>
  </si>
  <si>
    <t>N-P.6</t>
  </si>
  <si>
    <t>VVG teritorijos kaimo gyvenamųjų vietovių, kurių gyventojams sudarytos palankesnės sąlygos naudotis paslaugomis ir infrastruktūra, dalis, proc.</t>
  </si>
  <si>
    <t>6.28</t>
  </si>
  <si>
    <t>E</t>
  </si>
  <si>
    <t>VPS rodikliai (produkto, rezultato):</t>
  </si>
  <si>
    <t>6.29</t>
  </si>
  <si>
    <t>P</t>
  </si>
  <si>
    <t>6.30</t>
  </si>
  <si>
    <t>6.31</t>
  </si>
  <si>
    <t>6.32</t>
  </si>
  <si>
    <t>6.33</t>
  </si>
  <si>
    <t>6.34</t>
  </si>
  <si>
    <t>6.35</t>
  </si>
  <si>
    <t>6.36</t>
  </si>
  <si>
    <t>6.37</t>
  </si>
  <si>
    <t>6.38</t>
  </si>
  <si>
    <t>Pildymo instrukcija (6 lapas)</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</si>
  <si>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</si>
  <si>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</si>
  <si>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</si>
  <si>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</si>
  <si>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</si>
  <si>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</si>
  <si>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</si>
  <si>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7.</t>
  </si>
  <si>
    <t>VPS priemonės</t>
  </si>
  <si>
    <t>(slėpti)</t>
  </si>
  <si>
    <t>VPS priemonės numeris</t>
  </si>
  <si>
    <t>VPS priemonė</t>
  </si>
  <si>
    <t>Priemonės rūšis (iš sąrašo)</t>
  </si>
  <si>
    <t>Išlaidų dalis, nuo vietos projektų įgyvendinimo išlaidų, proc.</t>
  </si>
  <si>
    <t>Priemonės kodas (bendras)</t>
  </si>
  <si>
    <t>Priemonės kodas (unikalus)</t>
  </si>
  <si>
    <t>Išlaidų kategorija</t>
  </si>
  <si>
    <t>Priemonės numeris (kodui)</t>
  </si>
  <si>
    <t>7.1</t>
  </si>
  <si>
    <t>1 priemonė</t>
  </si>
  <si>
    <t>Palankių sąlygų verslumui skatinimas per viešųjų paslaugų plėtojimą</t>
  </si>
  <si>
    <t>Viešųjų paslaugų prieinamumo didinimas (ne pelno)</t>
  </si>
  <si>
    <t>01</t>
  </si>
  <si>
    <t>7.2</t>
  </si>
  <si>
    <t>2 priemonė</t>
  </si>
  <si>
    <t>Privataus verslo stiprinimas VVG teritorijoje</t>
  </si>
  <si>
    <t>Ne žemės ūkio verslo kūrimas ir plėtra</t>
  </si>
  <si>
    <t>02</t>
  </si>
  <si>
    <t>7.3</t>
  </si>
  <si>
    <t>3 priemonė</t>
  </si>
  <si>
    <t>NVO socialinio verslo kūrimas ir plėtojimas</t>
  </si>
  <si>
    <t>Socialinis verslas</t>
  </si>
  <si>
    <t>03</t>
  </si>
  <si>
    <t>7.4</t>
  </si>
  <si>
    <t>4 priemonė</t>
  </si>
  <si>
    <t>04</t>
  </si>
  <si>
    <t>7.5</t>
  </si>
  <si>
    <t>5 priemonė</t>
  </si>
  <si>
    <t>05</t>
  </si>
  <si>
    <t>7.6</t>
  </si>
  <si>
    <t>6 priemonė</t>
  </si>
  <si>
    <t>06</t>
  </si>
  <si>
    <t>7.7</t>
  </si>
  <si>
    <t>7 priemonė</t>
  </si>
  <si>
    <t>07</t>
  </si>
  <si>
    <t>7.8</t>
  </si>
  <si>
    <t>8 priemonė</t>
  </si>
  <si>
    <t>08</t>
  </si>
  <si>
    <t>7.9</t>
  </si>
  <si>
    <t>9 priemonė</t>
  </si>
  <si>
    <t>09</t>
  </si>
  <si>
    <t>7.10</t>
  </si>
  <si>
    <t>10 priemonė</t>
  </si>
  <si>
    <t>7.11</t>
  </si>
  <si>
    <t>11 priemonė</t>
  </si>
  <si>
    <t>7.12</t>
  </si>
  <si>
    <t>12 priemonė</t>
  </si>
  <si>
    <t>7.13</t>
  </si>
  <si>
    <t>13 priemonė</t>
  </si>
  <si>
    <t>7.14</t>
  </si>
  <si>
    <t>14 priemonė</t>
  </si>
  <si>
    <t>7.15</t>
  </si>
  <si>
    <t>15 priemonė</t>
  </si>
  <si>
    <t>7.16</t>
  </si>
  <si>
    <t>16 priemonė</t>
  </si>
  <si>
    <t>7.17</t>
  </si>
  <si>
    <t>17 priemonė</t>
  </si>
  <si>
    <t>7.18</t>
  </si>
  <si>
    <t>18 priemonė</t>
  </si>
  <si>
    <t>7.19</t>
  </si>
  <si>
    <t>19 priemonė</t>
  </si>
  <si>
    <t>7.20</t>
  </si>
  <si>
    <t>20 priemonė</t>
  </si>
  <si>
    <t>7.21</t>
  </si>
  <si>
    <t>Visos VPS priemonės, iš viso</t>
  </si>
  <si>
    <t>-</t>
  </si>
  <si>
    <t>7.22</t>
  </si>
  <si>
    <t>VVG bendradarbiavimo projektams skirtos priemonės, iš viso</t>
  </si>
  <si>
    <t>7.23</t>
  </si>
  <si>
    <t>Vietos projektams skirtos priemonės, iš viso</t>
  </si>
  <si>
    <t>Pildymo instrukcija (7 lapas)</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</si>
  <si>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</si>
  <si>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Jei VPS įgyvendinimo metu iškyla poreikis įtraukti naujas VPS priemones, pakeitimai atliekami šiame lape (įrašoma nauja priemonė ir atitinkamai užpildomi 8-15 lapai).</t>
  </si>
  <si>
    <t>Rekomenduojamas VPS priemonės pavadinimo ilgis - ne daugiau kaip 70 simbolių (t. y., kad tilptų į vieną eilutę atitinkamame stulpelyje). Maksimalus leidžiamas VPS priemonės pavadinimo ilgis - ne daugiau kaip 100 simbolių.</t>
  </si>
  <si>
    <t xml:space="preserve">Rekomenduojamas priemonių skaičius - ne daugiau kaip 5-10 priemonių. Gali būti ir mažiau nei 5 priemonės. </t>
  </si>
  <si>
    <t>8.</t>
  </si>
  <si>
    <t>VPS priemonių sąsajos su BŽŪP tikslais</t>
  </si>
  <si>
    <t>Iš viso įgyvendina BŽŪP tikslų</t>
  </si>
  <si>
    <t>8 konkretus tikslas (h)</t>
  </si>
  <si>
    <t>Kompleksinis tikslas (k)</t>
  </si>
  <si>
    <t>4 konkretus tikslas (d)</t>
  </si>
  <si>
    <t>5 konkretus tikslas (e)</t>
  </si>
  <si>
    <t>6 konkretus tikslas (f)</t>
  </si>
  <si>
    <t>9 konkretus tikslas (i)</t>
  </si>
  <si>
    <t>1 konkretus tikslas (a)</t>
  </si>
  <si>
    <t>2 konkretus tikslas (b)</t>
  </si>
  <si>
    <t>3 konkretus tikslas (c)</t>
  </si>
  <si>
    <t>7 konkretus tikslas (g)</t>
  </si>
  <si>
    <t>Klaidų tikrinimas</t>
  </si>
  <si>
    <t>8.1</t>
  </si>
  <si>
    <t>8.2</t>
  </si>
  <si>
    <t>8.3</t>
  </si>
  <si>
    <t>8.4</t>
  </si>
  <si>
    <t>8.5</t>
  </si>
  <si>
    <t>8.6</t>
  </si>
  <si>
    <t>8.7</t>
  </si>
  <si>
    <t>8.8</t>
  </si>
  <si>
    <t>8.9</t>
  </si>
  <si>
    <t>8.10</t>
  </si>
  <si>
    <t>8.11</t>
  </si>
  <si>
    <t>8.12</t>
  </si>
  <si>
    <t>8.13</t>
  </si>
  <si>
    <t>8.14</t>
  </si>
  <si>
    <t>8.15</t>
  </si>
  <si>
    <t>8.16</t>
  </si>
  <si>
    <t>8.17</t>
  </si>
  <si>
    <t>8.18</t>
  </si>
  <si>
    <t>8.19</t>
  </si>
  <si>
    <t>8.20</t>
  </si>
  <si>
    <t>Pildymo instrukcija (8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</si>
  <si>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</si>
  <si>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Visuose langeliuose iš anksto nurodyta reikšmė "Ne".</t>
  </si>
  <si>
    <t>Įsitikinkite, kad klaidų tikrinimo stulpelyje nėra klaidų, t. y. 3 stulpelio reikšmė ne daugiau kaip 3.</t>
  </si>
  <si>
    <t>9.Palankių sąlygų verslumui skatinimas per viešųjų paslaugų plėtojimą</t>
  </si>
  <si>
    <t>VPS priemonių sąsajos su VVG teritorijos poreikiais</t>
  </si>
  <si>
    <t>Iš viso tenkina poreikių</t>
  </si>
  <si>
    <t>9.1</t>
  </si>
  <si>
    <t>9.2</t>
  </si>
  <si>
    <t>9.3</t>
  </si>
  <si>
    <t>9.4</t>
  </si>
  <si>
    <t>9.5</t>
  </si>
  <si>
    <t>9.6</t>
  </si>
  <si>
    <t>9.7</t>
  </si>
  <si>
    <t>9.8</t>
  </si>
  <si>
    <t>9.9</t>
  </si>
  <si>
    <t>9.10</t>
  </si>
  <si>
    <t>9.11</t>
  </si>
  <si>
    <t>9.12</t>
  </si>
  <si>
    <t>9.13</t>
  </si>
  <si>
    <t>9.14</t>
  </si>
  <si>
    <t>9.15</t>
  </si>
  <si>
    <t>9.16</t>
  </si>
  <si>
    <t>9.17</t>
  </si>
  <si>
    <t>9.18</t>
  </si>
  <si>
    <t>9.19</t>
  </si>
  <si>
    <t>9.20</t>
  </si>
  <si>
    <t>Pildymo instrukcija (9 lapas)</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</si>
  <si>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</si>
  <si>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</si>
  <si>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11.</t>
  </si>
  <si>
    <t>VPS priemonių rodikliai ir metiniai tikslai</t>
  </si>
  <si>
    <t>1 lentelė</t>
  </si>
  <si>
    <t>Adreso eilutė</t>
  </si>
  <si>
    <t>11.2</t>
  </si>
  <si>
    <t>Iš viso</t>
  </si>
  <si>
    <t>11.3</t>
  </si>
  <si>
    <t>Ar rodiklis taikomas VPS priemonei?</t>
  </si>
  <si>
    <t>11.4</t>
  </si>
  <si>
    <t>11.5</t>
  </si>
  <si>
    <t>Metiniai tikslai:</t>
  </si>
  <si>
    <t>11.6</t>
  </si>
  <si>
    <t>2024 m.</t>
  </si>
  <si>
    <t>11.7</t>
  </si>
  <si>
    <t>2025 m.</t>
  </si>
  <si>
    <t>11.8</t>
  </si>
  <si>
    <t>2026 m.</t>
  </si>
  <si>
    <t>11.9</t>
  </si>
  <si>
    <t>2027 m.</t>
  </si>
  <si>
    <t>11.10</t>
  </si>
  <si>
    <t>2028 m.</t>
  </si>
  <si>
    <t>11.11</t>
  </si>
  <si>
    <t>2029 m.</t>
  </si>
  <si>
    <t>11.12</t>
  </si>
  <si>
    <t>2030 m.</t>
  </si>
  <si>
    <t>11.13</t>
  </si>
  <si>
    <t>2031 m.</t>
  </si>
  <si>
    <t>11.14</t>
  </si>
  <si>
    <t>11.15</t>
  </si>
  <si>
    <t>11.16</t>
  </si>
  <si>
    <t>11.17</t>
  </si>
  <si>
    <t>2 lentelė</t>
  </si>
  <si>
    <t>11.18</t>
  </si>
  <si>
    <t>11.19</t>
  </si>
  <si>
    <t>11.20</t>
  </si>
  <si>
    <t>11.21</t>
  </si>
  <si>
    <t>Ar aktualus darbo vietų paskirstymas pagal lytį?</t>
  </si>
  <si>
    <t>11.22</t>
  </si>
  <si>
    <t>Ar aktualus darbo vietų paskirstymas pagal amžių?</t>
  </si>
  <si>
    <t>11.23</t>
  </si>
  <si>
    <t>11.24</t>
  </si>
  <si>
    <t>11.25</t>
  </si>
  <si>
    <t>11.26</t>
  </si>
  <si>
    <t>11.27</t>
  </si>
  <si>
    <t>11.28</t>
  </si>
  <si>
    <t>11.29</t>
  </si>
  <si>
    <t>11.30</t>
  </si>
  <si>
    <t>11.31</t>
  </si>
  <si>
    <t>11.32</t>
  </si>
  <si>
    <t>11.33</t>
  </si>
  <si>
    <t>11.34</t>
  </si>
  <si>
    <t>11.35</t>
  </si>
  <si>
    <t>3 lentelė</t>
  </si>
  <si>
    <t>11.36</t>
  </si>
  <si>
    <t>11.37</t>
  </si>
  <si>
    <t>11.38</t>
  </si>
  <si>
    <t>11.39</t>
  </si>
  <si>
    <t>11.40</t>
  </si>
  <si>
    <t>11.41</t>
  </si>
  <si>
    <t>11.42</t>
  </si>
  <si>
    <t>11.43</t>
  </si>
  <si>
    <t>11.44</t>
  </si>
  <si>
    <t>11.45</t>
  </si>
  <si>
    <t>11.46</t>
  </si>
  <si>
    <t>11.47</t>
  </si>
  <si>
    <t>11.48</t>
  </si>
  <si>
    <t>11.49</t>
  </si>
  <si>
    <t>11.50</t>
  </si>
  <si>
    <t>11.51</t>
  </si>
  <si>
    <t>4 lentelė</t>
  </si>
  <si>
    <t>11.52</t>
  </si>
  <si>
    <t>11.53</t>
  </si>
  <si>
    <t>11.54</t>
  </si>
  <si>
    <t>11.55</t>
  </si>
  <si>
    <t>11.56</t>
  </si>
  <si>
    <t>11.57</t>
  </si>
  <si>
    <t>11.58</t>
  </si>
  <si>
    <t>11.59</t>
  </si>
  <si>
    <t>11.60</t>
  </si>
  <si>
    <t>11.61</t>
  </si>
  <si>
    <t>11.62</t>
  </si>
  <si>
    <t>11.63</t>
  </si>
  <si>
    <t>11.64</t>
  </si>
  <si>
    <t>11.65</t>
  </si>
  <si>
    <t>11.66</t>
  </si>
  <si>
    <t>11.67</t>
  </si>
  <si>
    <t>5 lentelė</t>
  </si>
  <si>
    <t>11.68</t>
  </si>
  <si>
    <t>11.69</t>
  </si>
  <si>
    <t>11.70</t>
  </si>
  <si>
    <t>11.71</t>
  </si>
  <si>
    <t>11.72</t>
  </si>
  <si>
    <t>11.73</t>
  </si>
  <si>
    <t>11.74</t>
  </si>
  <si>
    <t>11.75</t>
  </si>
  <si>
    <t>11.76</t>
  </si>
  <si>
    <t>11.77</t>
  </si>
  <si>
    <t>11.78</t>
  </si>
  <si>
    <t>11.79</t>
  </si>
  <si>
    <t>11.80</t>
  </si>
  <si>
    <t>11.81</t>
  </si>
  <si>
    <t>11.82</t>
  </si>
  <si>
    <t>11.83</t>
  </si>
  <si>
    <t>6 lentelė</t>
  </si>
  <si>
    <t>11.84</t>
  </si>
  <si>
    <t>11.85</t>
  </si>
  <si>
    <t>11.86</t>
  </si>
  <si>
    <t>11.87</t>
  </si>
  <si>
    <t>11.88</t>
  </si>
  <si>
    <t>11.89</t>
  </si>
  <si>
    <t>11.90</t>
  </si>
  <si>
    <t>11.91</t>
  </si>
  <si>
    <t>11.92</t>
  </si>
  <si>
    <t>11.93</t>
  </si>
  <si>
    <t>11.94</t>
  </si>
  <si>
    <t>11.95</t>
  </si>
  <si>
    <t>11.96</t>
  </si>
  <si>
    <t>11.97</t>
  </si>
  <si>
    <t>11.98</t>
  </si>
  <si>
    <t>11.99</t>
  </si>
  <si>
    <t>7 lentelė</t>
  </si>
  <si>
    <t>11.100</t>
  </si>
  <si>
    <t>11.101</t>
  </si>
  <si>
    <t>11.102</t>
  </si>
  <si>
    <t>11.103</t>
  </si>
  <si>
    <t>11.104</t>
  </si>
  <si>
    <t>11.105</t>
  </si>
  <si>
    <t>11.106</t>
  </si>
  <si>
    <t>11.107</t>
  </si>
  <si>
    <t>11.108</t>
  </si>
  <si>
    <t>11.109</t>
  </si>
  <si>
    <t>11.110</t>
  </si>
  <si>
    <t>11.111</t>
  </si>
  <si>
    <t>11.112</t>
  </si>
  <si>
    <t>11.113</t>
  </si>
  <si>
    <t>11.114</t>
  </si>
  <si>
    <t>11.115</t>
  </si>
  <si>
    <t>8 lentelė</t>
  </si>
  <si>
    <t>11.116</t>
  </si>
  <si>
    <t>11.117</t>
  </si>
  <si>
    <t>11.118</t>
  </si>
  <si>
    <t>11.119</t>
  </si>
  <si>
    <t>11.120</t>
  </si>
  <si>
    <t>11.121</t>
  </si>
  <si>
    <t>11.122</t>
  </si>
  <si>
    <t>11.123</t>
  </si>
  <si>
    <t>11.124</t>
  </si>
  <si>
    <t>11.125</t>
  </si>
  <si>
    <t>11.126</t>
  </si>
  <si>
    <t>11.127</t>
  </si>
  <si>
    <t>11.128</t>
  </si>
  <si>
    <t>11.129</t>
  </si>
  <si>
    <t>11.130</t>
  </si>
  <si>
    <t>11.131</t>
  </si>
  <si>
    <t>9 lentelė</t>
  </si>
  <si>
    <t>11.132</t>
  </si>
  <si>
    <t>11.133</t>
  </si>
  <si>
    <t>11.134</t>
  </si>
  <si>
    <t>11.135</t>
  </si>
  <si>
    <t>11.136</t>
  </si>
  <si>
    <t>11.137</t>
  </si>
  <si>
    <t>11.138</t>
  </si>
  <si>
    <t>11.139</t>
  </si>
  <si>
    <t>11.140</t>
  </si>
  <si>
    <t>11.141</t>
  </si>
  <si>
    <t>11.142</t>
  </si>
  <si>
    <t>11.143</t>
  </si>
  <si>
    <t>11.144</t>
  </si>
  <si>
    <t>11.145</t>
  </si>
  <si>
    <t>11.146</t>
  </si>
  <si>
    <t>11.147</t>
  </si>
  <si>
    <t>10 lentelė</t>
  </si>
  <si>
    <t>11.148</t>
  </si>
  <si>
    <t>11.149</t>
  </si>
  <si>
    <t>11.150</t>
  </si>
  <si>
    <t>11.151</t>
  </si>
  <si>
    <t>11.152</t>
  </si>
  <si>
    <t>11.153</t>
  </si>
  <si>
    <t>11.154</t>
  </si>
  <si>
    <t>11.155</t>
  </si>
  <si>
    <t>11.156</t>
  </si>
  <si>
    <t>11.157</t>
  </si>
  <si>
    <t>11.158</t>
  </si>
  <si>
    <t>11.159</t>
  </si>
  <si>
    <t>11.160</t>
  </si>
  <si>
    <t>11.161</t>
  </si>
  <si>
    <t>11.162</t>
  </si>
  <si>
    <t>11.163</t>
  </si>
  <si>
    <t>11 lentelė</t>
  </si>
  <si>
    <t>11.164</t>
  </si>
  <si>
    <t>11.165</t>
  </si>
  <si>
    <t>11.166</t>
  </si>
  <si>
    <t>11.167</t>
  </si>
  <si>
    <t>11.168</t>
  </si>
  <si>
    <t>11.169</t>
  </si>
  <si>
    <t>11.170</t>
  </si>
  <si>
    <t>11.171</t>
  </si>
  <si>
    <t>11.172</t>
  </si>
  <si>
    <t>11.173</t>
  </si>
  <si>
    <t>11.174</t>
  </si>
  <si>
    <t>11.175</t>
  </si>
  <si>
    <t>11.176</t>
  </si>
  <si>
    <t>11.177</t>
  </si>
  <si>
    <t>11.178</t>
  </si>
  <si>
    <t>11.179</t>
  </si>
  <si>
    <t>12 lentelė</t>
  </si>
  <si>
    <t>11.180</t>
  </si>
  <si>
    <t>11.181</t>
  </si>
  <si>
    <t>11.182</t>
  </si>
  <si>
    <t>11.183</t>
  </si>
  <si>
    <t>11.184</t>
  </si>
  <si>
    <t>11.185</t>
  </si>
  <si>
    <t>11.186</t>
  </si>
  <si>
    <t>11.187</t>
  </si>
  <si>
    <t>11.188</t>
  </si>
  <si>
    <t>11.189</t>
  </si>
  <si>
    <t>11.190</t>
  </si>
  <si>
    <t>11.191</t>
  </si>
  <si>
    <t>11.192</t>
  </si>
  <si>
    <t>11.193</t>
  </si>
  <si>
    <t>11.194</t>
  </si>
  <si>
    <t>11.195</t>
  </si>
  <si>
    <t>13 lentelė</t>
  </si>
  <si>
    <t>11.196</t>
  </si>
  <si>
    <t>11.197</t>
  </si>
  <si>
    <t>11.198</t>
  </si>
  <si>
    <t>11.199</t>
  </si>
  <si>
    <t>11.200</t>
  </si>
  <si>
    <t>11.201</t>
  </si>
  <si>
    <t>11.202</t>
  </si>
  <si>
    <t>11.203</t>
  </si>
  <si>
    <t>11.204</t>
  </si>
  <si>
    <t>11.205</t>
  </si>
  <si>
    <t>11.206</t>
  </si>
  <si>
    <t>11.207</t>
  </si>
  <si>
    <t>11.208</t>
  </si>
  <si>
    <t>11.209</t>
  </si>
  <si>
    <t>11.210</t>
  </si>
  <si>
    <t>11.211</t>
  </si>
  <si>
    <t>14 lentelė</t>
  </si>
  <si>
    <t>11.212</t>
  </si>
  <si>
    <t>11.213</t>
  </si>
  <si>
    <t>11.214</t>
  </si>
  <si>
    <t>11.215</t>
  </si>
  <si>
    <t>11.216</t>
  </si>
  <si>
    <t>11.217</t>
  </si>
  <si>
    <t>11.218</t>
  </si>
  <si>
    <t>11.219</t>
  </si>
  <si>
    <t>11.220</t>
  </si>
  <si>
    <t>11.221</t>
  </si>
  <si>
    <t>11.222</t>
  </si>
  <si>
    <t>11.223</t>
  </si>
  <si>
    <t>11.224</t>
  </si>
  <si>
    <t>11.225</t>
  </si>
  <si>
    <t>11.226</t>
  </si>
  <si>
    <t>11.227</t>
  </si>
  <si>
    <t>15 lentelė</t>
  </si>
  <si>
    <t>11.228</t>
  </si>
  <si>
    <t>11.229</t>
  </si>
  <si>
    <t>11.230</t>
  </si>
  <si>
    <t>11.231</t>
  </si>
  <si>
    <t>11.232</t>
  </si>
  <si>
    <t>11.233</t>
  </si>
  <si>
    <t>11.234</t>
  </si>
  <si>
    <t>11.235</t>
  </si>
  <si>
    <t>11.236</t>
  </si>
  <si>
    <t>11.237</t>
  </si>
  <si>
    <t>11.238</t>
  </si>
  <si>
    <t>11.239</t>
  </si>
  <si>
    <t>11.240</t>
  </si>
  <si>
    <t>11.241</t>
  </si>
  <si>
    <t>Pildymo instrukcija (11 lapas)</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</si>
  <si>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</si>
  <si>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Kiekvienam rodikliui yra skirta atskira lentelė - iš viso 15 lentelių, nes VPS gali prisidėti prie 5-ių ES bendrųjų rezultato rodiklių (R.3, R.37, R.39, R.41, R.42) ir 10-ties VPS rodiklių. VPS rodikliai turi būti nurodyti 6 lape.</t>
  </si>
  <si>
    <t>ES bendriesiems rezultato rodikliams skirtos lentelės yra mėlynos, o VPS rodikliams skirtos lentelės yra žalios.</t>
  </si>
  <si>
    <t>Visos lentelės yra vienodos, išskyrus 2 lentelę, kurioje yra dvi papildomos eilutės (11.21 ir 11.22 punktai).</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</si>
  <si>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</si>
  <si>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 xml:space="preserve">Iš pradžių prašome užpildyti 3-22 stulpelius visų lentelių eilutėje "Kiekybinis tikslas iki 2029 m.". Pildomi tie eilutės langeliai, virš kurių esančioje eilutėje "Ar rodiklis taikomas VPS priemonei?" nurodyta "Taip". </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</si>
  <si>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</si>
  <si>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</si>
  <si>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 xml:space="preserve">Pabaigoje įsitikinkite, kad kiekvienos lentelės klaidų tikrinimo eilutėje nėra klaidų, t. y. eilutėje "Kiekybinis tikslas iki 2029 m." nurodyta reikšmė ir 2024-2029 m. rodiklio reikšmių suma eilutėje "Iš viso" sutampa. </t>
  </si>
  <si>
    <t>Skaičių įvedimo taisyklės:</t>
  </si>
  <si>
    <t>2 stulpelis, 1 lentelė ir 3-15 lentelės: Galima įvesti tik sveikus skaičius. Didžiausias galimas skaičius - 100 000.</t>
  </si>
  <si>
    <t>2 stulpelis, 2 lentelė: Galima įvesti ir dešimtainius skaičius. Didžiausias galimas skaičius yra 1000.</t>
  </si>
  <si>
    <t>3-22 stulpeliai, 1 ir 3 lentelės: Galima įvesti tik sveikus skaičius. Didžiausias galimas skaičius - 50.</t>
  </si>
  <si>
    <t>3-22 stulpeliai, 2 lentelė: Galima įvesti ir dešimtainius skaičius (pavyzdžiui, 5,5). Didžiausias galimas skaičius - 100.</t>
  </si>
  <si>
    <t>3-22 stulpeliai, 4-15 lentelės: Galima įvesti tik sveikus skaičius. Didžiausias galimas skaičius - 100 000.</t>
  </si>
  <si>
    <t>12.</t>
  </si>
  <si>
    <t>VPS priemonių rezultato rodiklių pagrindimas</t>
  </si>
  <si>
    <t>Kiekybinio tikslo pagrindimas</t>
  </si>
  <si>
    <t>Pagrindimo ilgis</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</si>
  <si>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</si>
  <si>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</si>
  <si>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</si>
  <si>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</si>
  <si>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</si>
  <si>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</si>
  <si>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</si>
  <si>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</si>
  <si>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</si>
  <si>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</si>
  <si>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</si>
  <si>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</si>
  <si>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</si>
  <si>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</si>
  <si>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</si>
  <si>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</si>
  <si>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</si>
  <si>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</si>
  <si>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</si>
  <si>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</si>
  <si>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</si>
  <si>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</si>
  <si>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</si>
  <si>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</si>
  <si>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Pagal priemonę planuojama paremti 7 projektus, maksimali projekto paramos suma 100 tūkst. Eur, iš viso priemonei 700 tūkst. Eur. Darbo vietos susietos su paramos suma proporcingai 50 tūkst. Eur - 1  darbo vieta. Vadinasi, iš viso 14.</t>
  </si>
  <si>
    <t>12.25</t>
  </si>
  <si>
    <t>Pagal priemonę planuojama paremti 4 projektus, kiekvieną iki 84 tūkst.Eur. Darbo vietos susietos su paramos suma: proporcingai 50 tūkst. Eur - 1  darbo vieta, kai parama iki 50 tūkst. Eur; kai didesnė yra reikalavimas sukurti bent vieną pilną darbo vietą. Vadinasi, 4 projektai - 4 darbo vietos.</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</si>
  <si>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</si>
  <si>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</si>
  <si>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</si>
  <si>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</si>
  <si>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</si>
  <si>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</si>
  <si>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</si>
  <si>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</si>
  <si>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</si>
  <si>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</si>
  <si>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</si>
  <si>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</si>
  <si>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</si>
  <si>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</si>
  <si>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</si>
  <si>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</si>
  <si>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</si>
  <si>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</si>
  <si>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</si>
  <si>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</si>
  <si>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</si>
  <si>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</si>
  <si>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</si>
  <si>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</si>
  <si>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</si>
  <si>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</si>
  <si>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</si>
  <si>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</si>
  <si>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</si>
  <si>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</si>
  <si>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</si>
  <si>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</si>
  <si>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</si>
  <si>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</si>
  <si>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</si>
  <si>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</si>
  <si>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</si>
  <si>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</si>
  <si>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</si>
  <si>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</si>
  <si>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</si>
  <si>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</si>
  <si>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</si>
  <si>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</si>
  <si>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</si>
  <si>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</si>
  <si>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</si>
  <si>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</si>
  <si>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</si>
  <si>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</si>
  <si>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</si>
  <si>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</si>
  <si>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</si>
  <si>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</si>
  <si>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</si>
  <si>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</si>
  <si>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</si>
  <si>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</si>
  <si>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</si>
  <si>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</si>
  <si>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</si>
  <si>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</si>
  <si>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</si>
  <si>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</si>
  <si>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</si>
  <si>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</si>
  <si>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</si>
  <si>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</si>
  <si>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</si>
  <si>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</si>
  <si>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</si>
  <si>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</si>
  <si>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</si>
  <si>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</si>
  <si>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</si>
  <si>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</si>
  <si>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</si>
  <si>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</si>
  <si>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</si>
  <si>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</si>
  <si>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Pildymo instrukcija (12 lapas)</t>
  </si>
  <si>
    <t xml:space="preserve">Šiame lape prašome pateikti informaciją apie tai, kaip apskaičiavote pasirinktų ES bendrųjų rezultato rodiklių (R.3, R.37, R.39, R.41 ir R.42) siekiamas reikšmes kiekvienos VPS priemonės lygiu. </t>
  </si>
  <si>
    <t>2 stulpelis užpildomas automatiškai (naudojami 7 lape pateikti VPS priemonių pavadinimai)</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</si>
  <si>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</si>
  <si>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 xml:space="preserve">Prašome užpildyti baltus langelius 4 stulpelyje (tiek langelių, kiek yra VPS priemonių, kurioms taikomas atitinkamas rodiklis). Pavyzdžiui, jei R.3 rodiklis taikomas vienai VPS priemonei, tai reikia užpildyti vieną langelį. </t>
  </si>
  <si>
    <r>
      <rPr>
        <sz val="11"/>
        <color theme="1"/>
        <rFont val="Calibri"/>
      </rPr>
      <t xml:space="preserve">Pagrindime prašome nurodyti, kaip nustatyti rodiklio siekiama reikšmė VPS priemonės lygiu. Pagrindimo pavyzdys (rodiklis R.3, siekiama reikšmė - 10 ūkių): </t>
    </r>
    <r>
      <rPr>
        <i/>
        <sz val="11"/>
        <color theme="1"/>
        <rFont val="Calibri"/>
      </rPr>
      <t>Pagal priemonę planuojama paremti 10 projektų. Vieną projektą įgyvendins vienas ūkis. Skaitmeninių ūkininkavimo technologijų diegimas yra privalomas visuose pagal priemonę finansuojamuose vietos projektuose, todėl 10 projektų reiškia 10 ūkių.</t>
    </r>
  </si>
  <si>
    <t>Pagrindimo ilgis ribojamas (leidžiama ne daugiau kaip 300 simbolių).</t>
  </si>
  <si>
    <t>Įsitikinkite, kad klaidų tikrinimo stulpelyje nėra klaidų, t. y. pagrindimai pateikti visiems rodikliams, kurių reikšmė 3 stulpelyje yra didesnė už 0.</t>
  </si>
  <si>
    <t>13.</t>
  </si>
  <si>
    <t>Įgyvendinant VPS planuojamų sukurti darbo vietų paskirstymas pagal amžių ir lytį</t>
  </si>
  <si>
    <t>13.1</t>
  </si>
  <si>
    <t>N.37</t>
  </si>
  <si>
    <t>13.2</t>
  </si>
  <si>
    <t>13.3</t>
  </si>
  <si>
    <t>Kiekybinis tikslas iki 2029 m. (rodiklis R.37)</t>
  </si>
  <si>
    <t>13.4</t>
  </si>
  <si>
    <t>13.5</t>
  </si>
  <si>
    <t>13.6</t>
  </si>
  <si>
    <t>Sukurtų DV pasiskirstymas pagal lytį:</t>
  </si>
  <si>
    <t>13.7</t>
  </si>
  <si>
    <t>13.8</t>
  </si>
  <si>
    <t>13.9</t>
  </si>
  <si>
    <t>13.10</t>
  </si>
  <si>
    <t>Sukurtų DV pasiskirstymas pagal amžių:</t>
  </si>
  <si>
    <t>13.11</t>
  </si>
  <si>
    <t>13.12</t>
  </si>
  <si>
    <t>13.13</t>
  </si>
  <si>
    <t>13.14</t>
  </si>
  <si>
    <t>Klaidų tikrinimas (lytis) - skaičiai</t>
  </si>
  <si>
    <t>13.15</t>
  </si>
  <si>
    <t>Klaidų tikrinimas (lytis) - pildymas</t>
  </si>
  <si>
    <t>13.17</t>
  </si>
  <si>
    <t>Klaidų tikrinimas (amžius) - skaičiai</t>
  </si>
  <si>
    <t>13.16</t>
  </si>
  <si>
    <t>Klaidų tikrinimas (amžius) - pildymas</t>
  </si>
  <si>
    <t>Pildymo instrukcija (13 lapas)</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</si>
  <si>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</si>
  <si>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</si>
  <si>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Jei "Taip" nurodyta 13.4 punkte, pildomi 13.7-13.9 punktai. Šių trijų eilučių suma turi sutapti su 13.3 punkte nurodytu bendru darbo vietų skaičiumi.</t>
  </si>
  <si>
    <t>Jei "Taip" nurodyta 13.5 punkte, pildomi 13.11-13.13 punktai. Šių trijų eilučių suma turi sutapti su 13.3 punkte nurodytu bendru darbo vietų skaičiumi.</t>
  </si>
  <si>
    <t>Pildant baltus langelius nurodomas tik skaičius. Skaičiai įvedami be tarpų ir kitų simbolių. Galimi dešimtainiai skaičiai (centai skiriami kableliu). Maksimali reikšmė - 100 darbo vietų.</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</si>
  <si>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</si>
  <si>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14.</t>
  </si>
  <si>
    <t>Pokyčiai, kurių siekiama VVG teritorijoje (kiekybine išraiška)</t>
  </si>
  <si>
    <t>VPS turinio elementas</t>
  </si>
  <si>
    <t>VPS priemonių pavadinimai, susiję poreikiai</t>
  </si>
  <si>
    <t>Pokyčio rodiklio pradinė reikšmė</t>
  </si>
  <si>
    <t>Pokyčio rodiklio pradinės reikšmės metai</t>
  </si>
  <si>
    <t>Pokyčio rodiklio siekiama reikšmė 2029 m.</t>
  </si>
  <si>
    <t>14.1</t>
  </si>
  <si>
    <t>Priemonės pavadinimas</t>
  </si>
  <si>
    <t>14.2</t>
  </si>
  <si>
    <t>Susijusių poreikių skaičius</t>
  </si>
  <si>
    <t>14.3</t>
  </si>
  <si>
    <t>Susijęs poreikis 1</t>
  </si>
  <si>
    <t>3 poreikis. h2 Didinti kaimo gyventojų užimtumą ir socialinę įtrauktį</t>
  </si>
  <si>
    <t>14.4</t>
  </si>
  <si>
    <t>Susijęs poreikis 2</t>
  </si>
  <si>
    <t>4 poreikis. h4 Modernizuoti kaimo vietoves didinant gyvenimo sąlygų jose patrauklumą</t>
  </si>
  <si>
    <t>14.5</t>
  </si>
  <si>
    <t>Susijęs poreikis 3</t>
  </si>
  <si>
    <t>5 poreikis. p1 Gerinti sąlygas atokiose teritorijose</t>
  </si>
  <si>
    <t>14.6</t>
  </si>
  <si>
    <t>Pokytį pagrindžiantis rodiklis 1</t>
  </si>
  <si>
    <t>14.7</t>
  </si>
  <si>
    <t>Pokytį pagrindžiantis rodiklis 2</t>
  </si>
  <si>
    <t>14.8</t>
  </si>
  <si>
    <t>Pokytį pagrindžiantis rodiklis 3</t>
  </si>
  <si>
    <t>14.9</t>
  </si>
  <si>
    <t>14.10</t>
  </si>
  <si>
    <t>14.11</t>
  </si>
  <si>
    <t>1 poreikis. g3 Skatinti verslų kūrimąsi kaime, žemės ūkio veiklos įvairinimą</t>
  </si>
  <si>
    <t>14.12</t>
  </si>
  <si>
    <t>14.13</t>
  </si>
  <si>
    <t>14.14</t>
  </si>
  <si>
    <t>14.15</t>
  </si>
  <si>
    <t>14.16</t>
  </si>
  <si>
    <t>14.17</t>
  </si>
  <si>
    <t>14.18</t>
  </si>
  <si>
    <t>14.19</t>
  </si>
  <si>
    <t>2 poreikis. h1 Skatinti kaimo gyventojų ir kaimo bendruomenių verslo iniciatyvas</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</si>
  <si>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</si>
  <si>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</si>
  <si>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</si>
  <si>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</si>
  <si>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</si>
  <si>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</si>
  <si>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</si>
  <si>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</si>
  <si>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</si>
  <si>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</si>
  <si>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</si>
  <si>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</si>
  <si>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</si>
  <si>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</si>
  <si>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</si>
  <si>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</si>
  <si>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</si>
  <si>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</si>
  <si>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</si>
  <si>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</si>
  <si>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</si>
  <si>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</si>
  <si>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D dalis. Priemonės indėlis į ES ir nacionalinių horizontaliųjų principų įgyvendinimą:</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</si>
  <si>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</si>
  <si>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</si>
  <si>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</si>
  <si>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</si>
  <si>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</si>
  <si>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</si>
  <si>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</si>
  <si>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</si>
  <si>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</si>
  <si>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</si>
  <si>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</si>
  <si>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</si>
  <si>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</si>
  <si>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</si>
  <si>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</si>
  <si>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</si>
  <si>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</si>
  <si>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</si>
  <si>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</si>
  <si>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</si>
  <si>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</si>
  <si>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</si>
  <si>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</si>
  <si>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</si>
  <si>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</si>
  <si>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</si>
  <si>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</si>
  <si>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</si>
  <si>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</si>
  <si>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</si>
  <si>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</si>
  <si>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</si>
  <si>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</si>
  <si>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</si>
  <si>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</si>
  <si>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</si>
  <si>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</si>
  <si>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</si>
  <si>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</si>
  <si>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</si>
  <si>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</si>
  <si>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</si>
  <si>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</si>
  <si>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</si>
  <si>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</si>
  <si>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</si>
  <si>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</si>
  <si>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</si>
  <si>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</si>
  <si>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</si>
  <si>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</si>
  <si>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</si>
  <si>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</si>
  <si>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</si>
  <si>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</si>
  <si>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</si>
  <si>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</si>
  <si>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</si>
  <si>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</si>
  <si>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</si>
  <si>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</si>
  <si>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</si>
  <si>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</si>
  <si>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</si>
  <si>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</si>
  <si>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</si>
  <si>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</si>
  <si>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</si>
  <si>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</si>
  <si>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</si>
  <si>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</si>
  <si>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</si>
  <si>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</si>
  <si>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</si>
  <si>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</si>
  <si>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</si>
  <si>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</si>
  <si>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</si>
  <si>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</si>
  <si>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</si>
  <si>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</si>
  <si>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</si>
  <si>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</si>
  <si>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</si>
  <si>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</si>
  <si>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</si>
  <si>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</si>
  <si>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</si>
  <si>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</si>
  <si>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</si>
  <si>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</si>
  <si>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</si>
  <si>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</si>
  <si>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</si>
  <si>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</si>
  <si>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</si>
  <si>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</si>
  <si>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</si>
  <si>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</si>
  <si>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</si>
  <si>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</si>
  <si>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</si>
  <si>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</si>
  <si>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</si>
  <si>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</si>
  <si>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</si>
  <si>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</si>
  <si>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</si>
  <si>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</si>
  <si>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</si>
  <si>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</si>
  <si>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</si>
  <si>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</si>
  <si>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</si>
  <si>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</si>
  <si>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</si>
  <si>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</si>
  <si>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</si>
  <si>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</si>
  <si>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Pildymo instrukcija (14 lapas)</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</si>
  <si>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</si>
  <si>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</si>
  <si>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</si>
  <si>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</si>
  <si>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3 stulpelis, geltoni langeliai: Pasirinkite iš sąrašo su konkrečia VPS priemone susijusius VVG teritorijos poreikius (iki 3 poreikių kiekvienai VPS priemonei). Svarbu pasirinkti tiek ir tuos poreikius, kurie 9 lape buvo susieti su konkrečia VPS priemone.</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</si>
  <si>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</si>
  <si>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NB! Pokyčių rodikliai turi būti susiję su VVG teritorijos situacijos analizės rodikliais, ypač rodikliais, kurie naudojami VVG teritorijos poreikiams pagrįsti (4 lape pateikto poreikių pagrindimo 4.4 punktas).</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</si>
  <si>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</si>
  <si>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16.</t>
  </si>
  <si>
    <t>VPS išlaidos pagal išlaidų kategorijas ir priemonių rūšis</t>
  </si>
  <si>
    <t>16.1</t>
  </si>
  <si>
    <t>Priemonės rūšis</t>
  </si>
  <si>
    <t>Planuojama paramos suma, Eur</t>
  </si>
  <si>
    <t>Išlaidų dalis, nuo atitinkamos kategorijos išlaidų, proc.</t>
  </si>
  <si>
    <t>Klaidų tikrinimas (veikia tik pilnai užpildžius 10 lapo 10.27 punktą - paskirsčius visas paramos lėšas VPS priemonėms)</t>
  </si>
  <si>
    <t>16.2</t>
  </si>
  <si>
    <t>Vietos projektų įgyvendinimo išlaidos</t>
  </si>
  <si>
    <t>16.3</t>
  </si>
  <si>
    <t>16.4</t>
  </si>
  <si>
    <t>16.5</t>
  </si>
  <si>
    <t>16.6</t>
  </si>
  <si>
    <t>16.7</t>
  </si>
  <si>
    <t>16.8</t>
  </si>
  <si>
    <t>16.9</t>
  </si>
  <si>
    <t>16.10</t>
  </si>
  <si>
    <t>16.11</t>
  </si>
  <si>
    <t>16.12</t>
  </si>
  <si>
    <t>VPS administravimo išlaidos</t>
  </si>
  <si>
    <t>16.13</t>
  </si>
  <si>
    <t>16.14</t>
  </si>
  <si>
    <t>VVG veiklos išlaidos</t>
  </si>
  <si>
    <t>16.15</t>
  </si>
  <si>
    <t>VVG teritorijos gyventojų aktyvumo skatinimo išlaidos</t>
  </si>
  <si>
    <t>16.16</t>
  </si>
  <si>
    <t>Vietos projektų įgyvendinimo išlaidos, iš viso</t>
  </si>
  <si>
    <t>16.17</t>
  </si>
  <si>
    <t>VPS administravimo išlaidos, iš viso</t>
  </si>
  <si>
    <t>16.18</t>
  </si>
  <si>
    <t>Pildymo instrukcija (16 lapas)</t>
  </si>
  <si>
    <t>Užpildykite baltus langelius 16.14 ir 16.15 punktuose.</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</si>
  <si>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</si>
  <si>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</si>
  <si>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</si>
  <si>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10.</t>
  </si>
  <si>
    <t>VPS priemonių aprašymas</t>
  </si>
  <si>
    <t>Pildymo instrukcija (10 lapas)</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</si>
  <si>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</si>
  <si>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Užsipildo automatiškai, kai yra užpildytas 7 lapas.</t>
  </si>
  <si>
    <t>10.3</t>
  </si>
  <si>
    <t>VVG teritorijos poreikių, kuriuos tenkina priemonė, skaičius</t>
  </si>
  <si>
    <t>Užsipildo automatiškai, kai yra užpildytas 9 lapas.</t>
  </si>
  <si>
    <t>10.4</t>
  </si>
  <si>
    <t>BŽŪP tikslų, kuriuos įgyvendina priemonė, skaičius</t>
  </si>
  <si>
    <t>Užsipildo automatiškai, kai yra užpildytas 8 lapas.</t>
  </si>
  <si>
    <t>10.5</t>
  </si>
  <si>
    <t>Pagrindinis BŽŪP tikslas, kurį įgyvendina VPS priemonė</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</si>
  <si>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</si>
  <si>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10.6</t>
  </si>
  <si>
    <t>Ar priemonė prisideda prie 4 konkretaus BŽŪP tikslo? (tikslas nurodytas 5 lape)</t>
  </si>
  <si>
    <t>Pasirinkite taip arba ne. Jei šis tikslas yra pagrindinis priemonės tikslas, kurį nurodėte 10.5 punkte, šioje eilutėje galima rinktis "Ne".</t>
  </si>
  <si>
    <t>10.7</t>
  </si>
  <si>
    <t>Ar priemonė prisideda prie 5 konkretaus BŽŪP tikslo? (tikslas nurodytas 5 lape)</t>
  </si>
  <si>
    <t>10.8</t>
  </si>
  <si>
    <t>Ar priemonė prisideda prie 6 konkretaus BŽŪP tikslo? (tikslas nurodytas 5 lape)</t>
  </si>
  <si>
    <t>10.9</t>
  </si>
  <si>
    <t>Ar priemonė prisideda prie 9 konkretaus BŽŪP tikslo? (tikslas nurodytas 5 lape)</t>
  </si>
  <si>
    <t>10.10</t>
  </si>
  <si>
    <t>A dalis. Priemonės intervencijos logika:</t>
  </si>
  <si>
    <t>EILUTĖ NEPILDOMA.</t>
  </si>
  <si>
    <t>10.11</t>
  </si>
  <si>
    <t>Priemonės tikslas, ryšys su pagrindiniu BŽŪP tikslu ir VVG teritorijos poreikiais (problemomis ir (arba) potencialu), ryšys su VPS tema (jei taikoma)</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</si>
  <si>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</si>
  <si>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10.12</t>
  </si>
  <si>
    <t>Pokytis, kurio siekiama VPS priemone</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</si>
  <si>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</si>
  <si>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10.13</t>
  </si>
  <si>
    <t>Kaip priemonė prisidės prie horizontalaus tikslo d įgyvendinimo? (pildoma, jei taikoma)</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</si>
  <si>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</si>
  <si>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</si>
  <si>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</si>
  <si>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t>
  </si>
  <si>
    <t>10.14</t>
  </si>
  <si>
    <t>Kaip priemonė prisidės prie horizontalaus tikslo e įgyvendinimo? (pildoma, jei 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</si>
  <si>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</si>
  <si>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10.15</t>
  </si>
  <si>
    <t>Kaip priemonė prisidės prie horizontalaus tikslo f įgyvendinimo? (pildoma, jei taikoma)</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</si>
  <si>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</si>
  <si>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Netaikoma.</t>
  </si>
  <si>
    <t>10.16</t>
  </si>
  <si>
    <t>Kaip priemonė prisidės prie horizontalaus tikslo i įgyvendinimo? (pildoma, jei 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</si>
  <si>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</si>
  <si>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10.17</t>
  </si>
  <si>
    <t>B dalis. Pareiškėjų ir projektų tinkamumo sąlygos, projektų atrankos principai:</t>
  </si>
  <si>
    <t>10.18</t>
  </si>
  <si>
    <t>Pagal priemonę remiamos veiklos</t>
  </si>
  <si>
    <t>Laisvas tekstas (ne daugiau kaip 300 simbolių). Nurodykite, kokios veiklos gali būti remiamos pagal priemonę (pavyzdžiui, įrangos įsigijimas, atnaujinimas, renginių, mokymų organizavimas ir kt.).</t>
  </si>
  <si>
    <t>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t>
  </si>
  <si>
    <t xml:space="preserve">Priemonė skirta fiziniams ir (arba) juridiniams asmenims, kuriantiems ir plėtojantiems  ne žemės ūkio verslą. Privaloma kurti ir išlaikyti darbo vietas VVG teritorijos gyventojams. Siekiama labiau remti paslaugų sektorių. </t>
  </si>
  <si>
    <t>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t>
  </si>
  <si>
    <t>10.19</t>
  </si>
  <si>
    <t>Tinkami pareiškėjai ir partneriai (jei taikomas reikalavimas projektus įgyvendinti su partneriais)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</si>
  <si>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</si>
  <si>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Pareiškėjai - nevyriausybinės organizacijos (įskaitant bendruomenines organizacijas). Partnerių apribojimų nėra.</t>
  </si>
  <si>
    <t>Privatūs fiziniai ir juridiniais asmenys (labai mažos ir mažos įmonės), pradedantys arba plėtojantys verslą.  Partnerių apribojimų nėra.</t>
  </si>
  <si>
    <t>Bendruomeninės organizacijos ir kitos nevyriausybinės organizacijos. Partnerių apribojimų nėra.</t>
  </si>
  <si>
    <t>10.20</t>
  </si>
  <si>
    <t>Priemonės tikslinė grupė (pildoma, jei nesutampa su tinkamais pareiškėjais ir (arba) partneriais)</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</si>
  <si>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</si>
  <si>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Teritorijos, kurioje vykdomas projektas, gyventojai.</t>
  </si>
  <si>
    <t>Nėra</t>
  </si>
  <si>
    <t>Socialiai pažeidžiami ir socialiai atskirti asmenys, bendruomeninės organizacijos.</t>
  </si>
  <si>
    <t>10.21</t>
  </si>
  <si>
    <t>Tinkamumo sąlygos pareiškėjams ir projektams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</si>
  <si>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</si>
  <si>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Tinkamumo sąlygos nurodytos Strateginiame plane ir LEADER priemonės vietos projektų administravimo taisyklėse.</t>
  </si>
  <si>
    <t>10.22</t>
  </si>
  <si>
    <t>Projektų atrankos principai</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</si>
  <si>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</si>
  <si>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t>
  </si>
  <si>
    <t>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t>
  </si>
  <si>
    <t>10.23</t>
  </si>
  <si>
    <t>Planuojamų kvietimų teikti paraiškas skaičius</t>
  </si>
  <si>
    <t>Užsipildo automatiškai, kai yra užpildytas 15 lapas.</t>
  </si>
  <si>
    <t>10.24</t>
  </si>
  <si>
    <t>C dalis. Paramos dydžiai:</t>
  </si>
  <si>
    <t>10.25</t>
  </si>
  <si>
    <t>Didžiausia paramos suma vietos projektui, Eur</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</si>
  <si>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</si>
  <si>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37 000,00 Eur</t>
  </si>
  <si>
    <t>100 000 Eur</t>
  </si>
  <si>
    <t>84 000 Eur</t>
  </si>
  <si>
    <t>10.26</t>
  </si>
  <si>
    <t xml:space="preserve">Paramos lyginamoji dalis, proc. </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</si>
  <si>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</si>
  <si>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iki 95 proc.</t>
  </si>
  <si>
    <t>iki 65 proc.</t>
  </si>
  <si>
    <t>10.27</t>
  </si>
  <si>
    <t>Planuojama paramos suma priemonei, Eur</t>
  </si>
  <si>
    <t>Nurodykite tik skaičių (sumą) be tarpų. Galimi dešimtainiai skaičiai (centai atskiriami kabeliu). Maksimali suma - 2 000 000. Šiame punkte pateikti duomenys naudojami 7 lape, o iš jo - ir kituose lapuose (15, 16, 17).</t>
  </si>
  <si>
    <t>10.28</t>
  </si>
  <si>
    <t>Planuojama paremti projektų (rodiklis L700)</t>
  </si>
  <si>
    <t>Nurodykite tik sveiką skaičių be tarpų. Maksimali reikšmė - 200. Šiame punkte pateikti duomenys naudojami 6 ir 7 lapuose.</t>
  </si>
  <si>
    <t>10.29</t>
  </si>
  <si>
    <t>Paaiškinimas, kaip nustatyta rodiklio L700 reikšmė</t>
  </si>
  <si>
    <t>Laisvas tekstas (ne daugiau kaip 300 simbolių). Nurodykite, kaip apskaičiavote pagal priemonę planuojamų paremti projektų skaičių (pavyzdžiui, pagal maksimalią arba vidutinę paramos sumą ar pan.). Paaiškinkite skaičiavimus.</t>
  </si>
  <si>
    <t>Pagal subalansuotą VPS galimą maksimalią paramos sumą darbo vietų nekuriantiems nevyriausybinių organizacijų paslaugų projektams (222 tūkst. Eur) ir susiformavusią dviejų strategijų praktiką (apie 40 tūkst.Eur). Įvertinta žaliojo kurso sąlyga ir inovacijų poreikis.</t>
  </si>
  <si>
    <t>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t>
  </si>
  <si>
    <t>10.30</t>
  </si>
  <si>
    <t>10.31</t>
  </si>
  <si>
    <t>Subregioninės vietovės principas:</t>
  </si>
  <si>
    <t>10.32</t>
  </si>
  <si>
    <t>Ar siekiama, kad pagal priemonę finansuojami projektai apimtų visas VVG teritorijos seniūnijas?</t>
  </si>
  <si>
    <t>Pasirinkite taip arba ne.</t>
  </si>
  <si>
    <t>10.33</t>
  </si>
  <si>
    <t>Pasirinkimo pagrindimas</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</si>
  <si>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</si>
  <si>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 xml:space="preserve">Privataus verslo iniciatyvoms labiau akcentuojamas kitas poveikis -  darbo vietos, paslaugos gyventojams. Verslo modelis pats savaime plečia klientų ratą į kuo didesnę teritoriją. </t>
  </si>
  <si>
    <t>10.34</t>
  </si>
  <si>
    <t>Partnerystės principas:</t>
  </si>
  <si>
    <t>10.35</t>
  </si>
  <si>
    <t>Ar siekiama, kad pagal priemonę finansuojami projektai būtų vykdomi su partneriais?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</si>
  <si>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</si>
  <si>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Taip, pasirinktinai</t>
  </si>
  <si>
    <t>10.36</t>
  </si>
  <si>
    <t>Laisvas tekstas (ne daugiau kaip 300 simbolių). Nurodykite, kokie vietos projektams taikomi reikalavimai užtikrins, kad projektai prisidėtų prie partnerystės principo įgyvendinimo.</t>
  </si>
  <si>
    <t>10.37</t>
  </si>
  <si>
    <t>Inovacijų principas:</t>
  </si>
  <si>
    <t>10.38</t>
  </si>
  <si>
    <t>Ar siekiama, kad pagal priemonę finansuojami projektai būtų skirti inovacijoms vietos lygiu diegti?</t>
  </si>
  <si>
    <t>10.39</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</si>
  <si>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</si>
  <si>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10.40</t>
  </si>
  <si>
    <t>Planuojama paremti projektų, skirtų inovacijoms vietos lygiu diegti (rodiklis L710)</t>
  </si>
  <si>
    <t xml:space="preserve">Nurodykite tik sveiką skaičių be tarpų. Maksimali reikšmė - 200. Šiame punkte pateikti duomenys naudojami 6 lape. Jei nebus remiami projektai, skirti inovacijoms vietos lygiu diegti, nurodykite 0. </t>
  </si>
  <si>
    <t>10.41</t>
  </si>
  <si>
    <t>Lyčių lygybė ir nediskriminavimas:</t>
  </si>
  <si>
    <t>10.42</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</si>
  <si>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</si>
  <si>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</si>
  <si>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10.43</t>
  </si>
  <si>
    <t>Pasirinkimo pagrindimas (jei taip, kaip bus užtikrinta)</t>
  </si>
  <si>
    <t>Laisvas tekstas (ne daugiau kaip 300 simbolių). Jei 10.42 punkte pasirinkote "Taip", nurodykite, kokie vietos projektams taikomi reikalavimai užtikrins šio horizontalaus principo įgyvendinimą. Jei pasirinkote "Ne", šioje eilutėje įrašykite "Netaikoma".</t>
  </si>
  <si>
    <t>10.44</t>
  </si>
  <si>
    <t>Jaunimas:</t>
  </si>
  <si>
    <t>10.45</t>
  </si>
  <si>
    <t>Ar pagal priemonę finansuojami projektai, skirti jaunimui?</t>
  </si>
  <si>
    <t>10.46</t>
  </si>
  <si>
    <t>Laisvas tekstas (ne daugiau kaip 300 simbolių). Jei 10.45 punkte pasirinkote "Taip", nurodykite, kokie vietos projektams taikomi reikalavimai užtikrins šio horizontalaus principo įgyvendinimą. Jei pasirinkote "Ne", šioje eilutėje įrašykite "Netaikoma".</t>
  </si>
  <si>
    <t>10.47</t>
  </si>
  <si>
    <t>E dalis. Priemonės rezultato rodikliai:</t>
  </si>
  <si>
    <t>10.48</t>
  </si>
  <si>
    <t>SP rezultato rodiklių taikymas priemonei:</t>
  </si>
  <si>
    <t>10.49</t>
  </si>
  <si>
    <t>Pasirinkite taip arba ne. Pasirinkus "Taip" reikia užpildyti atitinkamą 11 lapo lentelę (nurodyti planuojamas rodiklio reikšmes).</t>
  </si>
  <si>
    <t>10.50</t>
  </si>
  <si>
    <t>10.51</t>
  </si>
  <si>
    <t>10.52</t>
  </si>
  <si>
    <t>10.53</t>
  </si>
  <si>
    <t>10.54</t>
  </si>
  <si>
    <t>VPS rodiklių taikymas priemonei:</t>
  </si>
  <si>
    <t>10.55</t>
  </si>
  <si>
    <t>10.56</t>
  </si>
  <si>
    <t>10.57</t>
  </si>
  <si>
    <t>10.58</t>
  </si>
  <si>
    <t>10.59</t>
  </si>
  <si>
    <t>10.60</t>
  </si>
  <si>
    <t>10.61</t>
  </si>
  <si>
    <t>10.62</t>
  </si>
  <si>
    <t>10.63</t>
  </si>
  <si>
    <t>10.64</t>
  </si>
  <si>
    <t>10.65</t>
  </si>
  <si>
    <t>F dalis. Pagal priemonę remiamų projektų pobūdis:</t>
  </si>
  <si>
    <t>10.66</t>
  </si>
  <si>
    <t>Remiami pelno projektai</t>
  </si>
  <si>
    <t>10.67</t>
  </si>
  <si>
    <t>Remiami projektai, susiję su žinių perdavimu, įskaitant konsultacijas, mokymą ir keitimąsi žiniomis apie tvarią, ekonominę, socialinę, aplinką ir klimatą tausojančią veiklą (aktualu rodikliui L801)</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</si>
  <si>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</si>
  <si>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10.68</t>
  </si>
  <si>
    <t>Remiami projektai, susiję su gamintojų organizacijomis, vietinėmis rinkomis, trumpomis tiekimo grandinėmis ir kokybės schemomis, įskaitant paramą investicijoms, rinkodaros veiklą ir kt. (aktualu rodikliui L802)</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</si>
  <si>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</si>
  <si>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10.69</t>
  </si>
  <si>
    <t>Remiami projektai, susiję su atsinaujinančios energijos gamybos pajėgumais, įskaitant biologinę (aktualu rodikliui L803)</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</si>
  <si>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</si>
  <si>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10.70</t>
  </si>
  <si>
    <t>Remiami projektai, prisidedantys prie aplinkos tvarumo, klimato kaitos švelninimo bei prisitaikymo prie jos tikslų įgyvendinimo kaimo vietovėse (aktualu rodikliui L804)</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</si>
  <si>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</si>
  <si>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10.71</t>
  </si>
  <si>
    <t>Remiami projektai, kurie kuria darbo vietas (aktualu rodikliui L805)</t>
  </si>
  <si>
    <t>Pasirinkite taip arba ne. Šie projektai prisideda prie BŽŪP 8 konkretaus tikslo. Jei pagal VPS priemonę finansuojami tokie projektai, priemonė turėtų siekti rodiklio R.37.</t>
  </si>
  <si>
    <t>10.72</t>
  </si>
  <si>
    <t>Remiami kaimo verslų, įskaitant bioekonomiką, projektai (aktualu rodikliui L 806)</t>
  </si>
  <si>
    <t>Pasirinkite taip arba ne. Šie projektai prisideda prie BŽŪP 8 konkretaus tikslo. Jei pagal VPS priemonę finansuojami tokie projektai, priemonė turėtų siekti rodiklio R.39.</t>
  </si>
  <si>
    <t>10.73</t>
  </si>
  <si>
    <t>Remiami projektai, susiję su sumanių kaimų strategijomis (aktualu rodikliui L807)</t>
  </si>
  <si>
    <t>Pasirinkite taip arba ne. Šie projektai prisideda prie BŽŪP 8 konkretaus tikslo. Jei pagal VPS priemonę finansuojami tokie projektai, priemonė galėtų siekti rodiklio R.38 (žr. SP reglamento 1 priedą).</t>
  </si>
  <si>
    <t>10.74</t>
  </si>
  <si>
    <t>Remiami projektai, gerinantys paslaugų prieinamumą ir infrastruktūrą (aktualu rodikliui L808)</t>
  </si>
  <si>
    <t>Pasirinkite taip arba ne. Šie projektai prisideda prie BŽŪP 8 konkretaus tikslo. Jei pagal VPS priemonę finansuojami tokie projektai, priemonė turėtų siekti rodiklio R.41.</t>
  </si>
  <si>
    <t>10.75</t>
  </si>
  <si>
    <t>Remiami socialinės įtraukties projektai (aktualu rodikliui L809)</t>
  </si>
  <si>
    <t>Pasirinkite taip arba ne. Šie projektai prisideda prie BŽŪP 8 konkretaus tikslo. Jei pagal VPS priemonę finansuojami tokie projektai, priemonė turėtų siekti rodiklio R.42.</t>
  </si>
  <si>
    <t>15.</t>
  </si>
  <si>
    <t>Preliminarus VPS įgyvendinimo planas</t>
  </si>
  <si>
    <t>Planuojamas kvietimų skaičius</t>
  </si>
  <si>
    <t>Kvietimų suma, Eur</t>
  </si>
  <si>
    <t>I ketv.</t>
  </si>
  <si>
    <t>II ketv.</t>
  </si>
  <si>
    <t>III ketv.</t>
  </si>
  <si>
    <t>IV ketv.</t>
  </si>
  <si>
    <t>15.2</t>
  </si>
  <si>
    <t>15.3</t>
  </si>
  <si>
    <t>15.4</t>
  </si>
  <si>
    <t>15.5</t>
  </si>
  <si>
    <t>15.6</t>
  </si>
  <si>
    <t>15.7</t>
  </si>
  <si>
    <t>15.8</t>
  </si>
  <si>
    <t>15.9</t>
  </si>
  <si>
    <t>15.10</t>
  </si>
  <si>
    <t>15.11</t>
  </si>
  <si>
    <t>15.12</t>
  </si>
  <si>
    <t>15.13</t>
  </si>
  <si>
    <t>15.14</t>
  </si>
  <si>
    <t>15.15</t>
  </si>
  <si>
    <t>15.16</t>
  </si>
  <si>
    <t>15.17</t>
  </si>
  <si>
    <t>15.18</t>
  </si>
  <si>
    <t>15.19</t>
  </si>
  <si>
    <t>15.20</t>
  </si>
  <si>
    <t>15.21</t>
  </si>
  <si>
    <t>15.22</t>
  </si>
  <si>
    <t>Pastaba:</t>
  </si>
  <si>
    <t>Faktinis kvietimų skaičius konkrečiais metais gali nesutapti su lentelėje nurodytu. Konkrečių metų kvietimai suplanuojami rengiant metinį kvietimų grafiką, kuris skelbiamas VVG svetainėje.</t>
  </si>
  <si>
    <t>Pildymo instrukcija (15 lapas)</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</si>
  <si>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</si>
  <si>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</si>
  <si>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</si>
  <si>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2 ir 3 stulpeliai užpildomi automatiškai naudojant 7 lape pateiktą informaciją.</t>
  </si>
  <si>
    <t>4 ir 5 stulpeliai užpildomi automatiškai naudojant šio lapo 6-29 stulpeliuose pateiktą informaciją.</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</si>
  <si>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</si>
  <si>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17.</t>
  </si>
  <si>
    <t>Metinis VPS išlaidų planas</t>
  </si>
  <si>
    <t>17.1</t>
  </si>
  <si>
    <t>Planuojama išlaidų suma, iš viso, Eur</t>
  </si>
  <si>
    <t>Suma (patikrinimui)</t>
  </si>
  <si>
    <t>17.2</t>
  </si>
  <si>
    <t>Planuojama metinė išlaidų suma, Eur</t>
  </si>
  <si>
    <t>17.3</t>
  </si>
  <si>
    <t>17.4</t>
  </si>
  <si>
    <t>VPS administravimo išlaidos (be VVG bendradarbiavimo projektų išlaidų)</t>
  </si>
  <si>
    <t>17.5</t>
  </si>
  <si>
    <t>VVG bendradarbiavimo projektų išlaidos</t>
  </si>
  <si>
    <t>17.6</t>
  </si>
  <si>
    <t>17.7</t>
  </si>
  <si>
    <t>Planuojama metinė išlaidų dalis, proc.</t>
  </si>
  <si>
    <t>17.8</t>
  </si>
  <si>
    <t>17.9</t>
  </si>
  <si>
    <t>17.10</t>
  </si>
  <si>
    <t>17.11</t>
  </si>
  <si>
    <t>17.12</t>
  </si>
  <si>
    <t>Pildymo instrukcija (17 lapas)</t>
  </si>
  <si>
    <t xml:space="preserve">Užpildykite baltus langelius 17.9 ir 17.10 punktuose. Šių langelių reikšmių suma turi būti 100.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</si>
  <si>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</si>
  <si>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</si>
  <si>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18.</t>
  </si>
  <si>
    <t>Informacija apie VVG kolegialaus valdymo organo sudėtį</t>
  </si>
  <si>
    <t>18.1</t>
  </si>
  <si>
    <t>VVG kolegialaus valdymo organo narių skaičius, iš viso</t>
  </si>
  <si>
    <t>(teikiant VPS)</t>
  </si>
  <si>
    <t>18.3</t>
  </si>
  <si>
    <t>Narių pasiskirstymas pagal sektorius:</t>
  </si>
  <si>
    <t>18.4</t>
  </si>
  <si>
    <t>Sektorius, atstovaujami interesai</t>
  </si>
  <si>
    <t>Narių skaičius</t>
  </si>
  <si>
    <t xml:space="preserve">Narių dalis, proc. </t>
  </si>
  <si>
    <t>18.5</t>
  </si>
  <si>
    <t>Viešojo administravimo (valdžios) sektorius</t>
  </si>
  <si>
    <t>18.6</t>
  </si>
  <si>
    <t>Verslo sektorius (privatūs ekonominiai interesai)</t>
  </si>
  <si>
    <t>18.7</t>
  </si>
  <si>
    <t>Pilietinės visuomenės sektorius (socialiniai interesai)</t>
  </si>
  <si>
    <t>18.8</t>
  </si>
  <si>
    <t>Kita</t>
  </si>
  <si>
    <t>18.9</t>
  </si>
  <si>
    <t xml:space="preserve">Iš viso: </t>
  </si>
  <si>
    <t>18.10</t>
  </si>
  <si>
    <t>Narių pasiskirstymas pagal lytį:</t>
  </si>
  <si>
    <t>18.11</t>
  </si>
  <si>
    <t>Lytis</t>
  </si>
  <si>
    <t>18.12</t>
  </si>
  <si>
    <t>Moterys</t>
  </si>
  <si>
    <t>18.13</t>
  </si>
  <si>
    <t>Vyrai</t>
  </si>
  <si>
    <t>18.14</t>
  </si>
  <si>
    <t>18.15</t>
  </si>
  <si>
    <t>Narių pasiskirstymas pagal amžių:</t>
  </si>
  <si>
    <t>18.16</t>
  </si>
  <si>
    <t>Amžiaus grupė</t>
  </si>
  <si>
    <t>18.17</t>
  </si>
  <si>
    <t>Asmenys iki 29 m. (imtinai)</t>
  </si>
  <si>
    <t>18.18</t>
  </si>
  <si>
    <t>Asmenys nuo 30 iki 40 m. (imtinai)</t>
  </si>
  <si>
    <t>18.19</t>
  </si>
  <si>
    <t>Asmenys nuo 41 m.</t>
  </si>
  <si>
    <t>18.20</t>
  </si>
  <si>
    <t>Pildymo instrukcija (18 lapas)</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</si>
  <si>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</si>
  <si>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</si>
  <si>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Užsipildo automatiškai</t>
  </si>
  <si>
    <t>Šis lapas skirtas spausdinti arba konvertuoti į PDF.</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</si>
  <si>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</si>
  <si>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</si>
  <si>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</si>
  <si>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VPS priemonių indėlis į ES ir nacionalinių horizontaliųjų principų įgyvendinimą</t>
  </si>
  <si>
    <t>Lapas užsipildo automatiškai naudojant 7 ir 10 lapuose pateiktus duomenis.</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</si>
  <si>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</si>
  <si>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</si>
  <si>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</si>
  <si>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</si>
  <si>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</si>
  <si>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</si>
  <si>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</si>
  <si>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</si>
  <si>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</si>
  <si>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</si>
  <si>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11 lape pateiktus duomenis.</t>
  </si>
  <si>
    <t>Rodiklis</t>
  </si>
  <si>
    <t>Instrukcija:</t>
  </si>
  <si>
    <t>Lapas užsipildo automatiškai naudojant 15 lape pateiktus duomenis.</t>
  </si>
  <si>
    <t>Pastabos ŽŪM</t>
  </si>
  <si>
    <t>7 lape paslėptas L stulpelis (naudoja formulė F stulpelyje).</t>
  </si>
  <si>
    <t>11 lape paslėptas Y stulpelis (naudoja formulė D-W stulpeliuose).</t>
  </si>
  <si>
    <t>Šio lapo apačioje reikia atnaujinti nacionalinių poreikių sąrašą (įkelti iš patvirtinto SP į geltonus stulpelius).</t>
  </si>
  <si>
    <t>Priemonių kodai ir rūšys</t>
  </si>
  <si>
    <t>Kodas (bendras)</t>
  </si>
  <si>
    <t>Ne žemės ūkio verslo pradžia</t>
  </si>
  <si>
    <t>LEADER-20VVG-01</t>
  </si>
  <si>
    <t>Ne žemės ūkio verslo plėtra</t>
  </si>
  <si>
    <t>LEADER-20VVG-02</t>
  </si>
  <si>
    <t>LEADER-20VVG-03</t>
  </si>
  <si>
    <t>Ūkio subjektų (fizinių ir (arba) juridinių asmenų) bendradarbiavimas</t>
  </si>
  <si>
    <t>LEADER-20VVG-04</t>
  </si>
  <si>
    <t>Žemės ūkio verslas</t>
  </si>
  <si>
    <t>LEADER-20VVG-05</t>
  </si>
  <si>
    <t>LEADER-20VVG-06</t>
  </si>
  <si>
    <t>Bendruomeninis verslas</t>
  </si>
  <si>
    <t>LEADER-20VVG-07</t>
  </si>
  <si>
    <t>LEADER-20VVG-08</t>
  </si>
  <si>
    <t>Veiklos projektai</t>
  </si>
  <si>
    <t>LEADER-20VVG-09</t>
  </si>
  <si>
    <t>Mokymų projektai</t>
  </si>
  <si>
    <t>LEADER-20VVG-10</t>
  </si>
  <si>
    <t>Teritorinis VVG bendradarbiavimas</t>
  </si>
  <si>
    <t>LEADER-20VVG-11</t>
  </si>
  <si>
    <t>Tarptautinis VVG bendradarbiavimas</t>
  </si>
  <si>
    <t>LEADER-20VVG-12</t>
  </si>
  <si>
    <t>Pasirinkimai (2)</t>
  </si>
  <si>
    <t>Pasirinkimai (3)</t>
  </si>
  <si>
    <t>Taip, privalomai</t>
  </si>
  <si>
    <t>VPS rodiklių tipai</t>
  </si>
  <si>
    <t>R</t>
  </si>
  <si>
    <t>BŽŪP tikslai</t>
  </si>
  <si>
    <t>BŽŪP tikslų kodai</t>
  </si>
  <si>
    <t>Nacionaliniai poreikiai (iš SP)</t>
  </si>
  <si>
    <t>Atnaujinti poreikių sąrašą pagal patvirtintą SP versiją (B, C, D ir E stulpeliuose)</t>
  </si>
  <si>
    <t>BIVP priemonės poreikiai</t>
  </si>
  <si>
    <t xml:space="preserve">g.3 </t>
  </si>
  <si>
    <t xml:space="preserve">Skatinti verslų kūrimąsi kaime, žemės ūkio veiklos įvairinimą </t>
  </si>
  <si>
    <t>Vidutinis</t>
  </si>
  <si>
    <t>Iš dalies tinkami</t>
  </si>
  <si>
    <t>h.1</t>
  </si>
  <si>
    <t>Skatinti kaimo gyventojų ir kaimo bendruomenių verslo iniciatyvas</t>
  </si>
  <si>
    <t>Aukšts</t>
  </si>
  <si>
    <t>h.2</t>
  </si>
  <si>
    <t xml:space="preserve">Didinti kaimo gyventojų užimtumą ir  socialinę įtrauktį </t>
  </si>
  <si>
    <t>Aukštas</t>
  </si>
  <si>
    <t xml:space="preserve">h.4 </t>
  </si>
  <si>
    <t xml:space="preserve">Modernizuoti kaimo vietoves didinant gyvenimo sąlygų jose patrauklumą </t>
  </si>
  <si>
    <t>h.5</t>
  </si>
  <si>
    <t>Skatinti bioekonomikos verslus</t>
  </si>
  <si>
    <t>Žemas</t>
  </si>
  <si>
    <t>Kiti SP poreikiai</t>
  </si>
  <si>
    <t>a.1</t>
  </si>
  <si>
    <t>Palaikyti žemės ūkio veiklos tęstinumą ir tvarumą</t>
  </si>
  <si>
    <t>a.2</t>
  </si>
  <si>
    <t xml:space="preserve">Didinti mažų ir vidutinių ūkių gyvybingumą labiau remiant jų pajamas </t>
  </si>
  <si>
    <t>a.3</t>
  </si>
  <si>
    <t xml:space="preserve">Palaikyti ekonominius sunkumus patiriančių žemės ūkio sektorių gamybos lygį </t>
  </si>
  <si>
    <t>a.4</t>
  </si>
  <si>
    <t>Padidinti jaunųjų ūkininkų ūkių ekonominį pajėgumą</t>
  </si>
  <si>
    <t>a.5</t>
  </si>
  <si>
    <t>Didinti žemės ūkio subjektų galimybes pasinaudoti alternatyviais finansiniais ištekliais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</si>
  <si>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</si>
  <si>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</si>
  <si>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</si>
  <si>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</si>
  <si>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</si>
  <si>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</si>
  <si>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</si>
  <si>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</si>
  <si>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</si>
  <si>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</si>
  <si>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</si>
  <si>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</si>
  <si>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</si>
  <si>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</si>
  <si>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</si>
  <si>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</si>
  <si>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</si>
  <si>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</si>
  <si>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</si>
  <si>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</si>
  <si>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</si>
  <si>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</si>
  <si>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</si>
  <si>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</si>
  <si>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</si>
  <si>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</si>
  <si>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</si>
  <si>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</si>
  <si>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</si>
  <si>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</si>
  <si>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</si>
  <si>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</si>
  <si>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</si>
  <si>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</si>
  <si>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</si>
  <si>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</si>
  <si>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</si>
  <si>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</si>
  <si>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</si>
  <si>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</si>
  <si>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</si>
  <si>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</si>
  <si>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</si>
  <si>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</si>
  <si>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</si>
  <si>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</si>
  <si>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</si>
  <si>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</si>
  <si>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</si>
  <si>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</si>
  <si>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</si>
  <si>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</si>
  <si>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</si>
  <si>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</si>
  <si>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</si>
  <si>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</si>
  <si>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</si>
  <si>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</si>
  <si>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</si>
  <si>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</si>
  <si>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</si>
  <si>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</si>
  <si>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</si>
  <si>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</si>
  <si>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</si>
  <si>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</si>
  <si>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</si>
  <si>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</si>
  <si>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</si>
  <si>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</si>
  <si>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</si>
  <si>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Tankus krašto kelių tinklas ir rajoną kertanti geležinkelio linija - veiksnys, palankus mobilumui.</t>
  </si>
  <si>
    <t>Veikia Rokiškio profesinio mokymo centras - galimybė patogiai įgyti profesines kompetencijas.</t>
  </si>
  <si>
    <t>Rokiškio r. sav. Juozo Keliuočio viešoji biblioteka miesteliuose turi filialus, - galimybė tobulintis.</t>
  </si>
  <si>
    <t>Savivaldybėje veikiančios mažos ir vidutinės įmonės kuria smulkių paslaugų poreikį.</t>
  </si>
  <si>
    <t>Išaugęs ūkio subjektų, tenkančių 1000 gyventojų, skaičius rodo iniciatyvumą.</t>
  </si>
  <si>
    <t>Išskirtinis kultūros ir istorinis paveldas, lankytinos vietos, kuria prielaidas turizmui.</t>
  </si>
  <si>
    <t>Daug mažų, atokių gyvenviečių dėl didelių išlaidų blogina viešųjų paslaugų prieinamumą.</t>
  </si>
  <si>
    <t>Nepalankūs socialiniai rodikliai – didėjantis pašalpų gavėjų ir bedarbių skaičius.</t>
  </si>
  <si>
    <t>Mažas namų ūkių, turinčių kompiuterį, skaičius.</t>
  </si>
  <si>
    <t>Nepakankamas parama kultūros ir gamtos objektams lems paveldo nykimą.</t>
  </si>
  <si>
    <t>Nepakankama parama mažam verslui neužtikrins tvarumo, neleis siekti inovacinių sprendimų.</t>
  </si>
  <si>
    <t>Nepakankama parama infrastruktūrai, įskaitant apleistus pastatus, formuos nepatrauklias gyvenimo sąlygas.</t>
  </si>
  <si>
    <t>Žiedinės ekonomikos kursas (perdirbimas, antrinis panaudojimas ir kt.) kuria prielaidas užimtumui.</t>
  </si>
  <si>
    <t>Žaliasis kursas - paskata ekologiškos infrastruktūros ir atsinaujinančių energijos šaltinių plėtrai.</t>
  </si>
  <si>
    <t>Didelis plotas, retai apgyvendinta teritorija blogina paslaugų verslo sąlygas (klientai, darbuotojai).</t>
  </si>
  <si>
    <t>SAR49, SAR410, SAR411</t>
  </si>
  <si>
    <t>SAR28, SAR41, SAR57, SAR58, SAR59, SAR510, SAR61</t>
  </si>
  <si>
    <t>SAR21, SAR22, SAR23, SAR24, SAR210, SAR63</t>
  </si>
  <si>
    <t>SAR25, SAR62, SAR68, SAR69</t>
  </si>
  <si>
    <t>SAR41, SAR611</t>
  </si>
  <si>
    <t>SAR26, SAR27, SAR64, SAR66,SAR67, SAR612</t>
  </si>
  <si>
    <t>SAR613</t>
  </si>
  <si>
    <t>Nerenovuota inžinerinė infrastruktūra, apleisti buvę įstaigų pastatai, prasta kelių būklė.</t>
  </si>
  <si>
    <t>SAR615</t>
  </si>
  <si>
    <t>SAR45, SAR614,SAR616</t>
  </si>
  <si>
    <t>SAR617</t>
  </si>
  <si>
    <t>SAR618, SAR19</t>
  </si>
  <si>
    <t>SAR620</t>
  </si>
  <si>
    <t>SAR72</t>
  </si>
  <si>
    <t>Prasti ekonominiai rodikliai (materialinių investicijų, darbo užmokesčio ir kt.)</t>
  </si>
  <si>
    <t xml:space="preserve">Didelis lengvųjų automobilių skaičius rodo sunykusį viešojo transporto tinklą. </t>
  </si>
  <si>
    <t>SAR28, SAR41, SAR51, SAR52, SAR53, SAR54, SAR55, SAR56, SAR621, SAR75</t>
  </si>
  <si>
    <t>SAR412, SAR73, SAR74, SAR76</t>
  </si>
  <si>
    <t>SAR77</t>
  </si>
  <si>
    <t>SAR44, SAR79</t>
  </si>
  <si>
    <t>SAR710</t>
  </si>
  <si>
    <t>Parama vandens tiekimo ir nuotekų valymo infrastruktūros atnaujinimui ir plėtrai.</t>
  </si>
  <si>
    <t>SAR21, SAR22, SAR23, SAR24, SAR29,SAR28, SAR43,SAR42, SAR47, SAR712</t>
  </si>
  <si>
    <t>SAR46, SAR65, SAR610, SAR711, SAR713, SAR715, SAR716</t>
  </si>
  <si>
    <t>SAR211, SAR48,SAR71, SAR78, SAR713, SAR714, SAR716, SAR717,SAR718</t>
  </si>
  <si>
    <t>SAR81, SAR82</t>
  </si>
  <si>
    <t>SAR715, SAR83</t>
  </si>
  <si>
    <t xml:space="preserve">Dėmesys kelių ir gatvių asfaltavimui, dviračių takų atnaujinimui ir tiesimui. </t>
  </si>
  <si>
    <t>SAR91</t>
  </si>
  <si>
    <t>Regioninės politikos dėmesys mažoms gyvenamosioms vietovėms.</t>
  </si>
  <si>
    <t>SAR92</t>
  </si>
  <si>
    <t>Į viešųjų paslaugų teikimą, socialinio verslo kūrimą įsitraukia NVO ir gyventojai jomis pasitiki.</t>
  </si>
  <si>
    <t>SAR84, SAR85</t>
  </si>
  <si>
    <t>SAR718</t>
  </si>
  <si>
    <t>SAR28, SAR51, SAR56</t>
  </si>
  <si>
    <t>SAR611</t>
  </si>
  <si>
    <t>SAR615, SAR86, SAR93</t>
  </si>
  <si>
    <t>SAR45, SAR616</t>
  </si>
  <si>
    <t>SAR622</t>
  </si>
  <si>
    <t>Nepakankama parama vandens ūkiui kaime kels grėsmę ekologijai ir formuos nepatrauklumą.</t>
  </si>
  <si>
    <t>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t>
  </si>
  <si>
    <t>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t>
  </si>
  <si>
    <t>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t>
  </si>
  <si>
    <t>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t>
  </si>
  <si>
    <t>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t>
  </si>
  <si>
    <t>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t>
  </si>
  <si>
    <t>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t>
  </si>
  <si>
    <t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t>
  </si>
  <si>
    <r>
      <t>Taip. Per VVG teritorijos gyventojų apklausą 71,3 proc. respondentų</t>
    </r>
    <r>
      <rPr>
        <sz val="11"/>
        <color rgb="FFFF0000"/>
        <rFont val="Calibri"/>
      </rPr>
      <t xml:space="preserve"> </t>
    </r>
    <r>
      <rPr>
        <sz val="11"/>
        <color theme="1"/>
        <rFont val="Calibri"/>
      </rPr>
      <t xml:space="preserve">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t>
    </r>
  </si>
  <si>
    <t xml:space="preserve">Ne, apklausoje poreikis neanalizuotas. Poreikis suformuotas iš teritorijos analizės tendencijų (teritorijoje mažėja jaunų žmonių, vidutinis gyventojo amžius 51 m.). Poreikis suformuluotas strategijos rengimo darbo grupėse, aptartas VVG valdyboje. </t>
  </si>
  <si>
    <t>p2 Skatinti darbo vietas jauniems žmonėms</t>
  </si>
  <si>
    <t>6 poreikis. p2 Skatinti darbo vietas jauniems žmonėms</t>
  </si>
  <si>
    <t>VVG teritorijos NVO, kurios teikia viešąsias paslaugas  (Rokiškio r. sav. 2023 m. Socialinių paslaugų planas, VVG duomenys).</t>
  </si>
  <si>
    <t>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t>
  </si>
  <si>
    <t>VVG teritojoje NVO, vykdančios verslą (VVG duomenys)</t>
  </si>
  <si>
    <t>Per NVO verslus sukurtos darbo vietos (VVG duomenys)</t>
  </si>
  <si>
    <t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t>
  </si>
  <si>
    <r>
      <t xml:space="preserve">Taip. Per VVG teritorijos gyventojų apklausą 56,2 proc. respondentų  </t>
    </r>
    <r>
      <rPr>
        <sz val="11"/>
        <color theme="1"/>
        <rFont val="Calibri"/>
      </rPr>
      <t xml:space="preserve">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t>
    </r>
  </si>
  <si>
    <t>Vietovės, kurios modernizuojamos kuriant patrauklias sąlygas per NVO paslaugas (Rokiškio r. sav. 2023 m. Socialinių paslaugų planas).</t>
  </si>
  <si>
    <t>Per LEADER priemonę paremti verslai. (VVG duomenys)</t>
  </si>
  <si>
    <t>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t>
  </si>
  <si>
    <t>NVO, pradedančių teikti paslaugas, skaičius</t>
  </si>
  <si>
    <t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t>
  </si>
  <si>
    <t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t>
  </si>
  <si>
    <t>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t>
  </si>
  <si>
    <t>Atokiose teritorijose įgyvendinami projektai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</si>
  <si>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</si>
  <si>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</si>
  <si>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t>
  </si>
  <si>
    <t>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t>
  </si>
  <si>
    <t>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t>
  </si>
  <si>
    <t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t>
  </si>
  <si>
    <t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t>
  </si>
  <si>
    <t>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</si>
  <si>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t>
  </si>
  <si>
    <t>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t>
  </si>
  <si>
    <t>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t>
  </si>
  <si>
    <t>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t>
  </si>
  <si>
    <t>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t>
  </si>
  <si>
    <r>
      <t>Aktyviausia bendruomenės dalis yra šalia Rokiškio, todėl per atrankos kriterijus bus skatinamos atokių seniūnijų bendruomenės bei teritorinis bendradarbiavimas ir partneryst</t>
    </r>
    <r>
      <rPr>
        <sz val="11"/>
        <rFont val="Calibri"/>
        <family val="2"/>
        <charset val="186"/>
      </rPr>
      <t>ė.  Aplausos rez.</t>
    </r>
  </si>
  <si>
    <t>Atrankos kriterijus "Partnerystė tarp sektorių" (projektas įgyvendinamas kartu su partneriai iš įvairių sektorių). Siekiama, kad projektu būtų paskatintas įvairių sektorių interesas.</t>
  </si>
  <si>
    <t>Pagal subalansuotą VPS galimą maksimalią paramos sumą darbo vietas kuriantiems NVO projektams (336 tūkst. Eur), susiformavusią 2014-2020 strategijos praktiką (85 tūkst. Eur).  Įvertintos žaliojo kurso sąlygos ir inovacijų poreikis.</t>
  </si>
  <si>
    <t>NVO verslo projektuose labiau akcentuojama į skatinimą atokių gyvenviečių bendruomenių bei sektorių partnerystę.</t>
  </si>
  <si>
    <t>Atokios teritorijos, kurių gyventojams per LEADER sudarytos palankesnės sąlygos naudotis paslaugomis ir infrastruktūra (VVG duomenys).</t>
  </si>
  <si>
    <t>Atokios teritorijos, kurių gyventojams per LEADER sudarytos palankesnės sąlygos naudotis paslaugomis ir infrastruktūra (VVG duomenys)</t>
  </si>
  <si>
    <t>Atrankos kriterijus "Teritorinės inovacijos ir skaitmeninimas" (projekte įgyvendinamos veiklos, susijusios su teritorinėmis inovacijomis ir (arba) skaitmeninėmis veiklomis). Siekiama, kad priemonės projektais būtų paskatintos teritorinės inovacijos ir diegiamas skaitmeninimas.</t>
  </si>
  <si>
    <t>Per priemonę suplanuota įgyvendinti bent 6 projektus. Teritorijoje pagal gyventojų skaičių dominuoja gyvenvietės, turinčios mažiau nei 100 gyventojų (iš 754 tokių yra 713). Atskaitos skaičius yra 100.  Rodiklis 600 gyventojų, kuriems sudarytos sąlygos naudotis paslaugomis ir infrastruktūra.</t>
  </si>
  <si>
    <t xml:space="preserve">Taip. Poreikis matyti iš VVG teritorijos gyventojų apklausos rodiklių, juos analizuojant pagal respondentų gyvenamąsias vietas - nutolusiose nuo centro teritorijose, užimtumo, darbo, paslaugų poreikis didėja. Poreikis atsispindi iš teritorijos duomenų, gyventojų apklausos rezultatų, iš focus grupių su VVG teritorijos seniūnijų sektoriais ir iš ekspertų grupės susitikimų. Poreikis suformuluotas strategijos rengimo darbo grupėse, aptartas VVG valdyboje. </t>
  </si>
  <si>
    <t>Sukurtų darbo vietų skaičius jauniems žmonėms (iki 40 m. imtinai)</t>
  </si>
  <si>
    <t>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60 įsitraukusių asmenų, 600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t>
  </si>
  <si>
    <r>
      <t>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t>
    </r>
    <r>
      <rPr>
        <sz val="11"/>
        <color theme="1"/>
        <rFont val="Calibri"/>
        <family val="2"/>
        <charset val="186"/>
      </rPr>
      <t>s (iki 40 m. imtinai)</t>
    </r>
    <r>
      <rPr>
        <sz val="11"/>
        <color rgb="FF000000"/>
        <rFont val="Calibri"/>
        <family val="2"/>
        <charset val="186"/>
      </rPr>
      <t>.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t>
    </r>
  </si>
  <si>
    <t>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40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t>
  </si>
  <si>
    <t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t>
  </si>
  <si>
    <t xml:space="preserve">Verslas yra susijęs su paslaugomis gyventojams. Darbo vietų kūrimas (projektu kuriama santykinai daugiau naujų darbo vietų pagal paramos sumą). Darbo vietos jauniems žmonėms (iki 40 m. imtinai). Verslas vykdomas nuosavybės teise priklausančiame turte. Teritorinės inovacijos ir skaitmeninimas (įgyvendinamos veiklos). Prisidedama prie žaliojo kurso (susijusi pagrindinė projekto veikla arba daugiau projekto biudžeto lėšų). </t>
  </si>
  <si>
    <t>Atrankos kriterijus "Darbo vietos jauniems žmonėms (iki 40 m. imtinai)" (skatinamas jaunų žmonių (iki 40 m. imtinai) verslumas). Rodiklis - darbo vietos jauniems žmonėms (iki 40 m. imtinai) - 4.</t>
  </si>
  <si>
    <t>Per priemonę bus įgyvendinami iš viso 7 projektai, iš jų ne mažiau, kaip 4 bus skiriami naujiems verslams sukurti (skaičiuojamos unikalios įmonės).</t>
  </si>
  <si>
    <t>Per priemonę bus įgyvendinami iš viso 4 projektai, iš jų ne mažiau kaip 2 skiriami naujiems verslams sukurti (skaičiuojamos unikalios įmonės).</t>
  </si>
  <si>
    <t>Per priemonę siekiama, kad parama pasinaudotų bent 6 NVO. Gyventojų apklausa parodė, kad 35,5 proc. gyventojų save priskiria atskirties grupei. Atskaitos skaičius 10. Rodiklis 60 asmenų, kuriems taikomi įtraukties projektai.</t>
  </si>
  <si>
    <t>Per priemonę siekiama, kad parama pasinaudotų bent 4 NVO, kurdamos socialinius verslus. Gyventojų apklausa parodė, kad 35,5 proc. gyventojų save priskiria atskirties grupei. Atskaitos skaičius 10. Rodiklis 40 asmenų, kuriems taikomi įtraukties projektai.</t>
  </si>
  <si>
    <t>Per LEADER priemonę paremtos jaunų žmonių (iki 40 m. imtinai) darbo vietos. (VVG duomenys)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</si>
</sst>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scheme val="minor"/>
    </font>
    <font>
      <sz val="11"/>
      <color theme="1"/>
      <name val="Calibri"/>
      <family val="2"/>
      <charset val="186"/>
      <scheme val="minor"/>
    </font>
    <font>
      <sz val="11"/>
      <color theme="1"/>
      <name val="Calibri"/>
    </font>
    <font>
      <b/>
      <sz val="11"/>
      <color theme="1"/>
      <name val="Calibri"/>
    </font>
    <font>
      <b/>
      <sz val="14"/>
      <color theme="1"/>
      <name val="Calibri"/>
    </font>
    <font>
      <sz val="11"/>
      <color rgb="FFFF0000"/>
      <name val="Calibri"/>
    </font>
    <font>
      <sz val="11"/>
      <color theme="0"/>
      <name val="Calibri"/>
    </font>
    <font>
      <sz val="12"/>
      <color theme="1"/>
      <name val="Times New Roman"/>
    </font>
    <font>
      <b/>
      <sz val="12"/>
      <color theme="1"/>
      <name val="Times New Roman"/>
    </font>
    <font>
      <sz val="16"/>
      <color theme="1"/>
      <name val="Calibri"/>
    </font>
    <font>
      <sz val="14"/>
      <color theme="1"/>
      <name val="Calibri"/>
    </font>
    <font>
      <sz val="16"/>
      <color rgb="FFFF0000"/>
      <name val="Calibri"/>
    </font>
    <font>
      <sz val="11"/>
      <color theme="1"/>
      <name val="Calibri"/>
      <scheme val="minor"/>
    </font>
    <font>
      <sz val="9"/>
      <color theme="1"/>
      <name val="Calibri"/>
    </font>
    <font>
      <i/>
      <sz val="11"/>
      <color theme="1"/>
      <name val="Calibri"/>
    </font>
    <font>
      <sz val="11"/>
      <name val="Calibri"/>
    </font>
    <font>
      <b/>
      <i/>
      <sz val="11"/>
      <color theme="1"/>
      <name val="Calibri"/>
    </font>
    <font>
      <sz val="14"/>
      <color rgb="FFFF0000"/>
      <name val="Calibri"/>
    </font>
    <font>
      <b/>
      <sz val="16"/>
      <color theme="1"/>
      <name val="Calibri"/>
    </font>
    <font>
      <sz val="8"/>
      <color theme="1"/>
      <name val="Calibri"/>
    </font>
    <font>
      <sz val="11"/>
      <color rgb="FF000000"/>
      <name val="Calibri"/>
    </font>
    <font>
      <sz val="11"/>
      <color rgb="FFDEEAF6"/>
      <name val="Calibri"/>
    </font>
    <font>
      <b/>
      <sz val="16"/>
      <color theme="1"/>
      <name val="Times New Roman"/>
    </font>
    <font>
      <sz val="11"/>
      <color theme="8"/>
      <name val="Calibri"/>
    </font>
    <font>
      <sz val="11"/>
      <color theme="1"/>
      <name val="Calibri"/>
      <family val="2"/>
      <charset val="186"/>
    </font>
    <font>
      <sz val="11"/>
      <name val="Calibri"/>
      <family val="2"/>
      <charset val="186"/>
    </font>
    <font>
      <b/>
      <sz val="11"/>
      <color theme="1"/>
      <name val="Calibri"/>
      <family val="2"/>
      <charset val="186"/>
    </font>
    <font>
      <sz val="11"/>
      <color rgb="FF000000"/>
      <name val="Calibri"/>
      <family val="2"/>
      <charset val="186"/>
    </font>
    <font>
      <sz val="11"/>
      <color rgb="FFFF0000"/>
      <name val="Calibri"/>
      <family val="2"/>
      <charset val="186"/>
    </font>
  </fonts>
  <fills count="14">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DEEAF6"/>
        <bgColor rgb="FFDEEAF6"/>
      </patternFill>
    </fill>
    <fill>
      <patternFill patternType="solid">
        <fgColor rgb="FFE2EFD9"/>
        <bgColor rgb="FFE2EFD9"/>
      </patternFill>
    </fill>
    <fill>
      <patternFill patternType="solid">
        <fgColor rgb="FFF7CAAC"/>
        <bgColor rgb="FFF7CAAC"/>
      </patternFill>
    </fill>
    <fill>
      <patternFill patternType="solid">
        <fgColor rgb="FFBFBFBF"/>
        <bgColor rgb="FFBFBFBF"/>
      </patternFill>
    </fill>
    <fill>
      <patternFill patternType="solid">
        <fgColor theme="9"/>
        <bgColor theme="9"/>
      </patternFill>
    </fill>
    <fill>
      <patternFill patternType="solid">
        <fgColor rgb="FFFBE4D5"/>
        <bgColor rgb="FFFBE4D5"/>
      </patternFill>
    </fill>
    <fill>
      <patternFill patternType="solid">
        <fgColor theme="8"/>
        <bgColor theme="8"/>
      </patternFill>
    </fill>
    <fill>
      <patternFill patternType="solid">
        <fgColor rgb="FFFFFF00"/>
        <bgColor rgb="FFFFFF00"/>
      </patternFill>
    </fill>
    <fill>
      <patternFill patternType="solid">
        <fgColor theme="0"/>
        <bgColor rgb="FFDEEAF6"/>
      </patternFill>
    </fill>
    <fill>
      <patternFill patternType="solid">
        <fgColor theme="0"/>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3">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2" fillId="5" borderId="1" xfId="0" applyFont="1" applyFill="1" applyBorder="1" applyAlignment="1">
      <alignment horizontal="center" vertical="top"/>
    </xf>
    <xf numFmtId="0" fontId="2" fillId="6" borderId="1" xfId="0" applyFont="1" applyFill="1" applyBorder="1" applyAlignment="1">
      <alignment horizontal="center" vertical="top"/>
    </xf>
    <xf numFmtId="0" fontId="2" fillId="7" borderId="1" xfId="0" applyFont="1" applyFill="1" applyBorder="1" applyAlignment="1">
      <alignment horizontal="center" vertical="top"/>
    </xf>
    <xf numFmtId="0" fontId="2" fillId="8" borderId="1" xfId="0" applyFont="1" applyFill="1" applyBorder="1" applyAlignment="1">
      <alignment horizontal="center"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left" vertical="top"/>
    </xf>
    <xf numFmtId="0" fontId="3" fillId="0" borderId="0" xfId="0" applyFont="1" applyAlignment="1">
      <alignment horizontal="center" vertical="top"/>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3" borderId="1" xfId="0" applyFont="1" applyFill="1" applyBorder="1" applyAlignment="1">
      <alignment horizontal="center" vertical="top" wrapText="1"/>
    </xf>
    <xf numFmtId="0" fontId="5" fillId="0" borderId="1" xfId="0" applyFont="1" applyBorder="1" applyAlignment="1">
      <alignment horizontal="center" vertical="top"/>
    </xf>
    <xf numFmtId="0" fontId="6" fillId="10" borderId="1" xfId="0" applyFont="1" applyFill="1" applyBorder="1" applyAlignment="1">
      <alignment horizontal="center" vertical="top" wrapText="1"/>
    </xf>
    <xf numFmtId="0" fontId="2" fillId="0" borderId="0" xfId="0" applyFont="1"/>
    <xf numFmtId="0" fontId="2" fillId="0" borderId="0" xfId="0" applyFont="1" applyAlignment="1">
      <alignment horizontal="left" wrapText="1"/>
    </xf>
    <xf numFmtId="0" fontId="9" fillId="0" borderId="0" xfId="0" applyFont="1"/>
    <xf numFmtId="0" fontId="10" fillId="0" borderId="0" xfId="0" applyFont="1"/>
    <xf numFmtId="0" fontId="9" fillId="0" borderId="0" xfId="0" applyFont="1" applyAlignment="1">
      <alignment horizontal="center"/>
    </xf>
    <xf numFmtId="0" fontId="11" fillId="0" borderId="0" xfId="0" applyFont="1"/>
    <xf numFmtId="0" fontId="12" fillId="0" borderId="0" xfId="0" applyFont="1"/>
    <xf numFmtId="0" fontId="2" fillId="4" borderId="2" xfId="0" applyFont="1" applyFill="1" applyBorder="1"/>
    <xf numFmtId="0" fontId="2" fillId="0" borderId="3" xfId="0" applyFont="1" applyBorder="1" applyAlignment="1">
      <alignment horizontal="center" wrapText="1"/>
    </xf>
    <xf numFmtId="0" fontId="2" fillId="4" borderId="4" xfId="0" applyFont="1" applyFill="1" applyBorder="1"/>
    <xf numFmtId="0" fontId="2" fillId="0" borderId="5" xfId="0" applyFont="1" applyBorder="1" applyAlignment="1">
      <alignment horizontal="center"/>
    </xf>
    <xf numFmtId="0" fontId="2" fillId="4" borderId="6" xfId="0" applyFont="1" applyFill="1" applyBorder="1"/>
    <xf numFmtId="0" fontId="2" fillId="0" borderId="7" xfId="0" applyFont="1" applyBorder="1" applyAlignment="1">
      <alignment horizontal="center"/>
    </xf>
    <xf numFmtId="0" fontId="2" fillId="4" borderId="8" xfId="0" applyFont="1" applyFill="1" applyBorder="1"/>
    <xf numFmtId="0" fontId="2" fillId="2" borderId="9" xfId="0" applyFont="1" applyFill="1" applyBorder="1" applyAlignment="1">
      <alignment horizontal="center"/>
    </xf>
    <xf numFmtId="0" fontId="2" fillId="4" borderId="10" xfId="0" applyFont="1" applyFill="1" applyBorder="1"/>
    <xf numFmtId="0" fontId="2" fillId="3" borderId="11" xfId="0" applyFont="1" applyFill="1" applyBorder="1" applyAlignment="1">
      <alignment horizontal="center"/>
    </xf>
    <xf numFmtId="0" fontId="2" fillId="4" borderId="12" xfId="0" applyFont="1" applyFill="1" applyBorder="1"/>
    <xf numFmtId="0" fontId="2" fillId="3" borderId="13" xfId="0" applyFont="1" applyFill="1" applyBorder="1" applyAlignment="1">
      <alignment horizontal="center"/>
    </xf>
    <xf numFmtId="0" fontId="2" fillId="0" borderId="14" xfId="0" applyFont="1" applyBorder="1"/>
    <xf numFmtId="0" fontId="2" fillId="0" borderId="15" xfId="0" applyFont="1" applyBorder="1" applyAlignment="1">
      <alignment horizontal="center"/>
    </xf>
    <xf numFmtId="0" fontId="3" fillId="4" borderId="16" xfId="0" applyFont="1" applyFill="1" applyBorder="1"/>
    <xf numFmtId="0" fontId="2" fillId="4" borderId="17" xfId="0" applyFont="1" applyFill="1" applyBorder="1" applyAlignment="1">
      <alignment horizontal="center"/>
    </xf>
    <xf numFmtId="0" fontId="2" fillId="4" borderId="18" xfId="0" applyFont="1" applyFill="1" applyBorder="1" applyAlignment="1">
      <alignment wrapText="1"/>
    </xf>
    <xf numFmtId="3" fontId="2" fillId="3" borderId="11" xfId="0" applyNumberFormat="1" applyFont="1" applyFill="1" applyBorder="1" applyAlignment="1">
      <alignment horizontal="center" vertical="center"/>
    </xf>
    <xf numFmtId="0" fontId="2" fillId="4" borderId="12" xfId="0" applyFont="1" applyFill="1" applyBorder="1" applyAlignment="1">
      <alignment wrapText="1"/>
    </xf>
    <xf numFmtId="4" fontId="2" fillId="3" borderId="13" xfId="0" applyNumberFormat="1" applyFont="1" applyFill="1" applyBorder="1" applyAlignment="1">
      <alignment horizontal="center" vertical="center"/>
    </xf>
    <xf numFmtId="0" fontId="2" fillId="0" borderId="15" xfId="0" applyFont="1" applyBorder="1"/>
    <xf numFmtId="0" fontId="2" fillId="4" borderId="16" xfId="0" applyFont="1" applyFill="1" applyBorder="1" applyAlignment="1">
      <alignment wrapText="1"/>
    </xf>
    <xf numFmtId="3" fontId="2" fillId="3" borderId="17" xfId="0" applyNumberFormat="1" applyFont="1" applyFill="1" applyBorder="1" applyAlignment="1">
      <alignment horizontal="center" vertical="center"/>
    </xf>
    <xf numFmtId="0" fontId="3" fillId="4" borderId="16" xfId="0" applyFont="1" applyFill="1" applyBorder="1" applyAlignment="1">
      <alignment horizontal="left" vertical="center"/>
    </xf>
    <xf numFmtId="0" fontId="2" fillId="4" borderId="1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xf numFmtId="3" fontId="2" fillId="0" borderId="21" xfId="0" applyNumberFormat="1" applyFont="1" applyBorder="1" applyAlignment="1">
      <alignment horizontal="center"/>
    </xf>
    <xf numFmtId="0" fontId="2" fillId="0" borderId="3" xfId="0" applyFont="1" applyBorder="1" applyAlignment="1">
      <alignment horizontal="center"/>
    </xf>
    <xf numFmtId="0" fontId="2" fillId="4" borderId="22" xfId="0" applyFont="1" applyFill="1" applyBorder="1"/>
    <xf numFmtId="3" fontId="2" fillId="0" borderId="23" xfId="0" applyNumberFormat="1" applyFont="1" applyBorder="1" applyAlignment="1">
      <alignment horizontal="center"/>
    </xf>
    <xf numFmtId="0" fontId="5" fillId="0" borderId="0" xfId="0" applyFont="1"/>
    <xf numFmtId="0" fontId="3" fillId="6" borderId="1" xfId="0" applyFont="1" applyFill="1" applyBorder="1" applyAlignment="1">
      <alignment wrapText="1"/>
    </xf>
    <xf numFmtId="0" fontId="2" fillId="6" borderId="1" xfId="0" applyFont="1" applyFill="1" applyBorder="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xf>
    <xf numFmtId="0" fontId="3" fillId="4" borderId="1" xfId="0" applyFont="1" applyFill="1" applyBorder="1" applyAlignment="1">
      <alignment vertical="top"/>
    </xf>
    <xf numFmtId="0" fontId="2" fillId="3"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vertical="top"/>
    </xf>
    <xf numFmtId="0" fontId="2" fillId="4" borderId="2" xfId="0" applyFont="1" applyFill="1" applyBorder="1" applyAlignment="1">
      <alignment vertical="top" wrapText="1"/>
    </xf>
    <xf numFmtId="0" fontId="2" fillId="4" borderId="2" xfId="0" applyFont="1" applyFill="1" applyBorder="1" applyAlignment="1">
      <alignment horizontal="center" vertical="top"/>
    </xf>
    <xf numFmtId="0" fontId="2" fillId="4" borderId="24" xfId="0" applyFont="1" applyFill="1" applyBorder="1" applyAlignment="1">
      <alignment vertical="top"/>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2" fillId="4" borderId="10" xfId="0" applyFont="1" applyFill="1" applyBorder="1" applyAlignment="1">
      <alignment vertical="top"/>
    </xf>
    <xf numFmtId="0" fontId="2" fillId="0" borderId="30" xfId="0" applyFont="1" applyBorder="1" applyAlignment="1">
      <alignment vertical="top" wrapText="1"/>
    </xf>
    <xf numFmtId="0" fontId="2" fillId="0" borderId="5" xfId="0" applyFont="1" applyBorder="1" applyAlignment="1">
      <alignment horizontal="center" vertical="top"/>
    </xf>
    <xf numFmtId="0" fontId="2" fillId="3" borderId="31" xfId="0" applyFont="1" applyFill="1" applyBorder="1" applyAlignment="1">
      <alignment horizontal="center"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2" fillId="0" borderId="34" xfId="0" applyFont="1" applyBorder="1" applyAlignment="1">
      <alignment vertical="top" wrapText="1"/>
    </xf>
    <xf numFmtId="0" fontId="2" fillId="4" borderId="16" xfId="0" applyFont="1" applyFill="1" applyBorder="1" applyAlignment="1">
      <alignment vertical="top"/>
    </xf>
    <xf numFmtId="0" fontId="3" fillId="4" borderId="1" xfId="0" applyFont="1" applyFill="1" applyBorder="1" applyAlignment="1">
      <alignment horizontal="center" vertical="center" wrapText="1"/>
    </xf>
    <xf numFmtId="0" fontId="3" fillId="4" borderId="35" xfId="0" applyFont="1" applyFill="1" applyBorder="1" applyAlignment="1">
      <alignment horizontal="center" vertical="top" wrapText="1"/>
    </xf>
    <xf numFmtId="0" fontId="3" fillId="4" borderId="36" xfId="0" applyFont="1" applyFill="1" applyBorder="1" applyAlignment="1">
      <alignment horizontal="center" vertical="top" wrapText="1"/>
    </xf>
    <xf numFmtId="0" fontId="2" fillId="4" borderId="37" xfId="0" applyFont="1" applyFill="1" applyBorder="1" applyAlignment="1">
      <alignment vertical="top"/>
    </xf>
    <xf numFmtId="0" fontId="2" fillId="4" borderId="35" xfId="0" applyFont="1" applyFill="1" applyBorder="1" applyAlignment="1">
      <alignment vertical="top"/>
    </xf>
    <xf numFmtId="0" fontId="2" fillId="4" borderId="18" xfId="0" applyFont="1" applyFill="1" applyBorder="1" applyAlignment="1">
      <alignment vertical="top"/>
    </xf>
    <xf numFmtId="0" fontId="2" fillId="3" borderId="38" xfId="0" applyFont="1" applyFill="1" applyBorder="1" applyAlignment="1">
      <alignment horizontal="center" vertical="top"/>
    </xf>
    <xf numFmtId="0" fontId="2" fillId="4" borderId="22" xfId="0" applyFont="1" applyFill="1" applyBorder="1" applyAlignment="1">
      <alignment vertical="top"/>
    </xf>
    <xf numFmtId="0" fontId="2" fillId="0" borderId="39" xfId="0" applyFont="1" applyBorder="1" applyAlignment="1">
      <alignment vertical="top" wrapText="1"/>
    </xf>
    <xf numFmtId="0" fontId="2" fillId="0" borderId="40" xfId="0" applyFont="1" applyBorder="1" applyAlignment="1">
      <alignment horizontal="center" vertical="top"/>
    </xf>
    <xf numFmtId="0" fontId="2" fillId="3" borderId="41" xfId="0" applyFont="1" applyFill="1" applyBorder="1" applyAlignment="1">
      <alignment horizontal="center" vertical="top"/>
    </xf>
    <xf numFmtId="0" fontId="2" fillId="2" borderId="28" xfId="0" applyFont="1" applyFill="1" applyBorder="1" applyAlignment="1">
      <alignment horizontal="center" vertical="top"/>
    </xf>
    <xf numFmtId="0" fontId="2" fillId="2" borderId="29" xfId="0" applyFont="1" applyFill="1" applyBorder="1" applyAlignment="1">
      <alignment horizontal="center" vertical="top"/>
    </xf>
    <xf numFmtId="0" fontId="3" fillId="6" borderId="1" xfId="0" applyFont="1" applyFill="1" applyBorder="1" applyAlignment="1">
      <alignment vertical="top"/>
    </xf>
    <xf numFmtId="0" fontId="2" fillId="6" borderId="1" xfId="0" applyFont="1" applyFill="1" applyBorder="1" applyAlignment="1">
      <alignment vertical="top"/>
    </xf>
    <xf numFmtId="0" fontId="5" fillId="0" borderId="0" xfId="0" applyFont="1" applyAlignment="1">
      <alignment horizontal="center" vertical="top"/>
    </xf>
    <xf numFmtId="0" fontId="2" fillId="4" borderId="24" xfId="0" applyFont="1" applyFill="1" applyBorder="1" applyAlignment="1">
      <alignment horizontal="center" vertical="top"/>
    </xf>
    <xf numFmtId="0" fontId="2" fillId="4" borderId="27" xfId="0" applyFont="1" applyFill="1" applyBorder="1" applyAlignment="1">
      <alignment horizontal="center" vertical="top"/>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xf>
    <xf numFmtId="0" fontId="3" fillId="0" borderId="0" xfId="0" applyFont="1" applyAlignment="1">
      <alignment vertical="top"/>
    </xf>
    <xf numFmtId="0" fontId="2" fillId="0" borderId="15" xfId="0" applyFont="1" applyBorder="1" applyAlignment="1">
      <alignment vertical="top" wrapText="1"/>
    </xf>
    <xf numFmtId="0" fontId="5" fillId="0" borderId="0" xfId="0" applyFont="1" applyAlignment="1">
      <alignment vertical="top"/>
    </xf>
    <xf numFmtId="0" fontId="2" fillId="0" borderId="23" xfId="0" applyFont="1" applyBorder="1" applyAlignment="1">
      <alignment vertical="top" wrapText="1"/>
    </xf>
    <xf numFmtId="0" fontId="3" fillId="6" borderId="1" xfId="0" applyFont="1" applyFill="1" applyBorder="1" applyAlignment="1">
      <alignment horizontal="center" vertical="top" wrapText="1"/>
    </xf>
    <xf numFmtId="0" fontId="3" fillId="4" borderId="1" xfId="0" applyFont="1" applyFill="1" applyBorder="1" applyAlignment="1">
      <alignment vertical="top" wrapText="1"/>
    </xf>
    <xf numFmtId="0" fontId="2" fillId="6" borderId="1" xfId="0" applyFont="1" applyFill="1" applyBorder="1" applyAlignment="1">
      <alignment horizontal="left" vertical="top" wrapText="1"/>
    </xf>
    <xf numFmtId="0" fontId="2" fillId="4" borderId="1" xfId="0" applyFont="1" applyFill="1" applyBorder="1" applyAlignment="1">
      <alignment vertical="top" wrapText="1"/>
    </xf>
    <xf numFmtId="0" fontId="2" fillId="0" borderId="1" xfId="0" applyFont="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10" fillId="0" borderId="0" xfId="0" applyFont="1" applyAlignment="1">
      <alignment horizontal="left" vertical="top"/>
    </xf>
    <xf numFmtId="0" fontId="2" fillId="4" borderId="25" xfId="0" applyFont="1" applyFill="1" applyBorder="1" applyAlignment="1">
      <alignment horizontal="center" vertical="top"/>
    </xf>
    <xf numFmtId="0" fontId="2" fillId="4" borderId="35" xfId="0" applyFont="1" applyFill="1" applyBorder="1" applyAlignment="1">
      <alignment horizontal="center" vertical="top"/>
    </xf>
    <xf numFmtId="0" fontId="2" fillId="4" borderId="16" xfId="0" applyFont="1" applyFill="1" applyBorder="1" applyAlignment="1">
      <alignment horizontal="center" vertical="top" wrapText="1"/>
    </xf>
    <xf numFmtId="0" fontId="2" fillId="4" borderId="36" xfId="0" applyFont="1" applyFill="1" applyBorder="1" applyAlignment="1">
      <alignment horizontal="center" vertical="top" wrapText="1"/>
    </xf>
    <xf numFmtId="0" fontId="2" fillId="4" borderId="35"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6" xfId="0" applyFont="1" applyFill="1" applyBorder="1" applyAlignment="1">
      <alignment horizontal="left" vertical="top"/>
    </xf>
    <xf numFmtId="0" fontId="3" fillId="4" borderId="31" xfId="0" applyFont="1" applyFill="1" applyBorder="1" applyAlignment="1">
      <alignment horizontal="center" vertical="top" wrapText="1"/>
    </xf>
    <xf numFmtId="0" fontId="3" fillId="4" borderId="29" xfId="0" applyFont="1" applyFill="1" applyBorder="1" applyAlignment="1">
      <alignment horizontal="center" vertical="top" wrapText="1"/>
    </xf>
    <xf numFmtId="0" fontId="2" fillId="4" borderId="16" xfId="0" applyFont="1" applyFill="1" applyBorder="1" applyAlignment="1">
      <alignment vertical="top" wrapText="1"/>
    </xf>
    <xf numFmtId="0" fontId="2" fillId="2" borderId="38" xfId="0" applyFont="1" applyFill="1" applyBorder="1" applyAlignment="1">
      <alignment horizontal="center" vertical="top"/>
    </xf>
    <xf numFmtId="0" fontId="2" fillId="3" borderId="33" xfId="0" applyFont="1" applyFill="1" applyBorder="1" applyAlignment="1">
      <alignment horizontal="center" vertical="top"/>
    </xf>
    <xf numFmtId="0" fontId="2" fillId="4" borderId="33" xfId="0" applyFont="1" applyFill="1" applyBorder="1" applyAlignment="1">
      <alignment horizontal="center" vertical="top"/>
    </xf>
    <xf numFmtId="0" fontId="2" fillId="2" borderId="42" xfId="0" applyFont="1" applyFill="1" applyBorder="1" applyAlignment="1">
      <alignment horizontal="center" vertical="top"/>
    </xf>
    <xf numFmtId="0" fontId="4" fillId="4" borderId="16"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42" xfId="0" applyFont="1" applyFill="1" applyBorder="1" applyAlignment="1">
      <alignment horizontal="center" vertical="top" wrapText="1"/>
    </xf>
    <xf numFmtId="0" fontId="2" fillId="2" borderId="31" xfId="0" applyFont="1" applyFill="1" applyBorder="1" applyAlignment="1">
      <alignment horizontal="center" vertical="top"/>
    </xf>
    <xf numFmtId="0" fontId="4" fillId="4" borderId="1" xfId="0" applyFont="1" applyFill="1" applyBorder="1" applyAlignment="1">
      <alignment horizontal="left" vertical="top"/>
    </xf>
    <xf numFmtId="0" fontId="3" fillId="4" borderId="20" xfId="0" applyFont="1" applyFill="1" applyBorder="1" applyAlignment="1">
      <alignment horizontal="center" vertical="top" wrapText="1"/>
    </xf>
    <xf numFmtId="0" fontId="2" fillId="3" borderId="20" xfId="0" applyFont="1" applyFill="1" applyBorder="1" applyAlignment="1">
      <alignment horizontal="center" vertical="top"/>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2" fillId="4" borderId="4" xfId="0" applyFont="1" applyFill="1" applyBorder="1" applyAlignment="1">
      <alignment horizontal="center" vertical="top"/>
    </xf>
    <xf numFmtId="0" fontId="2" fillId="4" borderId="43" xfId="0" applyFont="1" applyFill="1" applyBorder="1" applyAlignment="1">
      <alignment vertical="top" wrapText="1"/>
    </xf>
    <xf numFmtId="0" fontId="2" fillId="4" borderId="44" xfId="0" applyFont="1" applyFill="1" applyBorder="1" applyAlignment="1">
      <alignment vertical="top" wrapText="1"/>
    </xf>
    <xf numFmtId="0" fontId="2" fillId="2" borderId="41" xfId="0" applyFont="1" applyFill="1" applyBorder="1" applyAlignment="1">
      <alignment horizontal="center" vertical="top"/>
    </xf>
    <xf numFmtId="0" fontId="2" fillId="3" borderId="29" xfId="0" applyFont="1" applyFill="1" applyBorder="1" applyAlignment="1">
      <alignment horizontal="center" vertical="top"/>
    </xf>
    <xf numFmtId="0" fontId="2" fillId="3" borderId="6" xfId="0" applyFont="1" applyFill="1" applyBorder="1" applyAlignment="1">
      <alignment horizontal="center" vertical="top"/>
    </xf>
    <xf numFmtId="0" fontId="2" fillId="4" borderId="6" xfId="0" applyFont="1" applyFill="1" applyBorder="1" applyAlignment="1">
      <alignment horizontal="center" vertical="top"/>
    </xf>
    <xf numFmtId="0" fontId="14" fillId="0" borderId="46" xfId="0" applyFont="1" applyBorder="1" applyAlignment="1">
      <alignment vertical="top" wrapText="1"/>
    </xf>
    <xf numFmtId="0" fontId="3" fillId="6" borderId="1" xfId="0" applyFont="1" applyFill="1" applyBorder="1" applyAlignment="1">
      <alignment vertical="top" wrapText="1"/>
    </xf>
    <xf numFmtId="0" fontId="10" fillId="0" borderId="0" xfId="0" applyFont="1" applyAlignment="1">
      <alignment horizontal="left"/>
    </xf>
    <xf numFmtId="0" fontId="5" fillId="0" borderId="0" xfId="0" applyFont="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7" xfId="0" applyFont="1" applyFill="1" applyBorder="1" applyAlignment="1">
      <alignment horizontal="center"/>
    </xf>
    <xf numFmtId="0" fontId="2" fillId="4" borderId="35" xfId="0" applyFont="1" applyFill="1" applyBorder="1" applyAlignment="1">
      <alignment horizontal="center"/>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3" fillId="0" borderId="0" xfId="0" applyFont="1"/>
    <xf numFmtId="0" fontId="4" fillId="4" borderId="1" xfId="0" applyFont="1" applyFill="1" applyBorder="1" applyAlignment="1">
      <alignment vertical="top"/>
    </xf>
    <xf numFmtId="0" fontId="10" fillId="4" borderId="17" xfId="0" applyFont="1" applyFill="1" applyBorder="1" applyAlignment="1">
      <alignment horizontal="center" vertical="top" wrapText="1"/>
    </xf>
    <xf numFmtId="0" fontId="2" fillId="4" borderId="10" xfId="0" applyFont="1" applyFill="1" applyBorder="1" applyAlignment="1">
      <alignment horizontal="left" vertical="top"/>
    </xf>
    <xf numFmtId="0" fontId="2" fillId="4" borderId="4" xfId="0" applyFont="1" applyFill="1" applyBorder="1" applyAlignment="1">
      <alignment vertical="top"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center" vertical="top"/>
    </xf>
    <xf numFmtId="0" fontId="2" fillId="4" borderId="16" xfId="0" applyFont="1" applyFill="1" applyBorder="1" applyAlignment="1">
      <alignment horizontal="left" vertical="top" wrapText="1"/>
    </xf>
    <xf numFmtId="3" fontId="2" fillId="3" borderId="17" xfId="0" applyNumberFormat="1" applyFont="1" applyFill="1" applyBorder="1" applyAlignment="1">
      <alignment horizontal="center" vertical="top" wrapText="1"/>
    </xf>
    <xf numFmtId="0" fontId="4" fillId="4" borderId="16" xfId="0" applyFont="1" applyFill="1" applyBorder="1" applyAlignment="1">
      <alignment horizontal="center" vertical="top"/>
    </xf>
    <xf numFmtId="0" fontId="4" fillId="4" borderId="1" xfId="0" applyFont="1" applyFill="1" applyBorder="1" applyAlignment="1">
      <alignment vertical="top" wrapText="1"/>
    </xf>
    <xf numFmtId="0" fontId="10" fillId="4" borderId="17" xfId="0" applyFont="1" applyFill="1" applyBorder="1" applyAlignment="1">
      <alignment horizontal="center" vertical="top"/>
    </xf>
    <xf numFmtId="0" fontId="2" fillId="4" borderId="16" xfId="0" applyFont="1" applyFill="1" applyBorder="1" applyAlignment="1">
      <alignment horizontal="left" vertical="top"/>
    </xf>
    <xf numFmtId="0" fontId="16" fillId="4" borderId="1" xfId="0" applyFont="1" applyFill="1" applyBorder="1" applyAlignment="1">
      <alignment vertical="top" wrapText="1"/>
    </xf>
    <xf numFmtId="0" fontId="2" fillId="3" borderId="17" xfId="0" applyFont="1" applyFill="1" applyBorder="1" applyAlignment="1">
      <alignment horizontal="center" vertical="top"/>
    </xf>
    <xf numFmtId="0" fontId="2" fillId="4" borderId="17" xfId="0" applyFont="1" applyFill="1" applyBorder="1" applyAlignment="1">
      <alignment horizontal="center" vertical="top"/>
    </xf>
    <xf numFmtId="0" fontId="2" fillId="3" borderId="36" xfId="0" applyFont="1" applyFill="1" applyBorder="1" applyAlignment="1">
      <alignment horizontal="center" vertical="top"/>
    </xf>
    <xf numFmtId="1" fontId="2" fillId="3" borderId="36" xfId="0" applyNumberFormat="1" applyFont="1" applyFill="1" applyBorder="1" applyAlignment="1">
      <alignment horizontal="center" vertical="top"/>
    </xf>
    <xf numFmtId="0" fontId="2" fillId="3" borderId="18" xfId="0" applyFont="1" applyFill="1" applyBorder="1" applyAlignment="1">
      <alignment horizontal="left" vertical="top"/>
    </xf>
    <xf numFmtId="0" fontId="2" fillId="2" borderId="33" xfId="0" applyFont="1" applyFill="1" applyBorder="1" applyAlignment="1">
      <alignment horizontal="center"/>
    </xf>
    <xf numFmtId="0" fontId="2" fillId="3" borderId="10" xfId="0" applyFont="1" applyFill="1" applyBorder="1" applyAlignment="1">
      <alignment horizontal="left" vertical="top"/>
    </xf>
    <xf numFmtId="0" fontId="2" fillId="3" borderId="22" xfId="0" applyFont="1" applyFill="1" applyBorder="1" applyAlignment="1">
      <alignment horizontal="left" vertical="top"/>
    </xf>
    <xf numFmtId="0" fontId="2" fillId="3" borderId="50" xfId="0" applyFont="1" applyFill="1" applyBorder="1" applyAlignment="1">
      <alignment horizontal="center" vertical="top"/>
    </xf>
    <xf numFmtId="0" fontId="2" fillId="2" borderId="29" xfId="0" applyFont="1" applyFill="1" applyBorder="1" applyAlignment="1">
      <alignment horizontal="center"/>
    </xf>
    <xf numFmtId="0" fontId="17" fillId="0" borderId="0" xfId="0" applyFont="1" applyAlignment="1">
      <alignment vertical="top"/>
    </xf>
    <xf numFmtId="0" fontId="2" fillId="11" borderId="32" xfId="0" applyFont="1" applyFill="1" applyBorder="1" applyAlignment="1">
      <alignment horizontal="center"/>
    </xf>
    <xf numFmtId="0" fontId="3" fillId="4" borderId="37" xfId="0" applyFont="1" applyFill="1" applyBorder="1" applyAlignment="1">
      <alignment horizontal="center" vertical="top"/>
    </xf>
    <xf numFmtId="0" fontId="3" fillId="4" borderId="35" xfId="0" applyFont="1" applyFill="1" applyBorder="1" applyAlignment="1">
      <alignment horizontal="center" vertical="top"/>
    </xf>
    <xf numFmtId="0" fontId="2" fillId="11" borderId="32" xfId="0" applyFont="1" applyFill="1" applyBorder="1" applyAlignment="1">
      <alignment horizontal="center" vertical="top" wrapText="1"/>
    </xf>
    <xf numFmtId="3" fontId="2" fillId="3" borderId="1" xfId="0" applyNumberFormat="1" applyFont="1" applyFill="1" applyBorder="1" applyAlignment="1">
      <alignment horizontal="center" vertical="top"/>
    </xf>
    <xf numFmtId="4" fontId="2" fillId="3" borderId="36" xfId="0" applyNumberFormat="1" applyFont="1" applyFill="1" applyBorder="1" applyAlignment="1">
      <alignment horizontal="center" vertical="top"/>
    </xf>
    <xf numFmtId="4" fontId="2" fillId="3" borderId="35" xfId="0" applyNumberFormat="1" applyFont="1" applyFill="1" applyBorder="1" applyAlignment="1">
      <alignment horizontal="center" vertical="top"/>
    </xf>
    <xf numFmtId="0" fontId="2" fillId="3" borderId="1" xfId="0" applyFont="1" applyFill="1" applyBorder="1" applyAlignment="1">
      <alignment vertical="top"/>
    </xf>
    <xf numFmtId="49" fontId="2" fillId="11" borderId="32" xfId="0" applyNumberFormat="1" applyFont="1" applyFill="1" applyBorder="1" applyAlignment="1">
      <alignment horizontal="center" vertical="top"/>
    </xf>
    <xf numFmtId="0" fontId="2" fillId="11" borderId="32" xfId="0" applyFont="1" applyFill="1" applyBorder="1" applyAlignment="1">
      <alignment horizontal="center" vertical="top"/>
    </xf>
    <xf numFmtId="0" fontId="3" fillId="4" borderId="16" xfId="0" applyFont="1" applyFill="1" applyBorder="1" applyAlignment="1">
      <alignment vertical="top"/>
    </xf>
    <xf numFmtId="1" fontId="3" fillId="3" borderId="1" xfId="0" applyNumberFormat="1" applyFont="1" applyFill="1" applyBorder="1" applyAlignment="1">
      <alignment horizontal="center" vertical="top"/>
    </xf>
    <xf numFmtId="4" fontId="3" fillId="3" borderId="36" xfId="0" applyNumberFormat="1" applyFont="1" applyFill="1" applyBorder="1" applyAlignment="1">
      <alignment horizontal="center" vertical="top"/>
    </xf>
    <xf numFmtId="4" fontId="3" fillId="3" borderId="35" xfId="0" applyNumberFormat="1" applyFont="1" applyFill="1" applyBorder="1" applyAlignment="1">
      <alignment horizontal="center" vertical="top"/>
    </xf>
    <xf numFmtId="0" fontId="2" fillId="11" borderId="32" xfId="0" applyFont="1" applyFill="1" applyBorder="1"/>
    <xf numFmtId="0" fontId="3" fillId="4" borderId="43" xfId="0" applyFont="1" applyFill="1" applyBorder="1" applyAlignment="1">
      <alignment vertical="top"/>
    </xf>
    <xf numFmtId="0" fontId="3" fillId="4" borderId="44" xfId="0" applyFont="1" applyFill="1" applyBorder="1" applyAlignment="1">
      <alignment vertical="top"/>
    </xf>
    <xf numFmtId="0" fontId="2" fillId="4" borderId="44" xfId="0" applyFont="1" applyFill="1" applyBorder="1" applyAlignment="1">
      <alignment vertical="top"/>
    </xf>
    <xf numFmtId="1" fontId="3" fillId="3" borderId="44" xfId="0" applyNumberFormat="1" applyFont="1" applyFill="1" applyBorder="1" applyAlignment="1">
      <alignment horizontal="center" vertical="top"/>
    </xf>
    <xf numFmtId="4" fontId="3" fillId="3" borderId="51" xfId="0" applyNumberFormat="1" applyFont="1" applyFill="1" applyBorder="1" applyAlignment="1">
      <alignment horizontal="center" vertical="top"/>
    </xf>
    <xf numFmtId="0" fontId="3" fillId="3" borderId="35" xfId="0" applyFont="1" applyFill="1" applyBorder="1" applyAlignment="1">
      <alignment horizontal="center" vertical="top"/>
    </xf>
    <xf numFmtId="0" fontId="2" fillId="4" borderId="1" xfId="0" applyFont="1" applyFill="1" applyBorder="1" applyAlignment="1">
      <alignment vertical="top"/>
    </xf>
    <xf numFmtId="0" fontId="10" fillId="0" borderId="0" xfId="0" applyFont="1" applyAlignment="1">
      <alignment horizontal="center"/>
    </xf>
    <xf numFmtId="0" fontId="17" fillId="0" borderId="0" xfId="0" applyFont="1"/>
    <xf numFmtId="0" fontId="2" fillId="6" borderId="35"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16" xfId="0" applyFont="1" applyFill="1" applyBorder="1"/>
    <xf numFmtId="0" fontId="2" fillId="3" borderId="1" xfId="0" applyFont="1" applyFill="1" applyBorder="1"/>
    <xf numFmtId="0" fontId="2" fillId="3" borderId="1" xfId="0" applyFont="1" applyFill="1" applyBorder="1" applyAlignment="1">
      <alignment horizontal="center"/>
    </xf>
    <xf numFmtId="0" fontId="2" fillId="2" borderId="1" xfId="0" applyFont="1" applyFill="1" applyBorder="1" applyAlignment="1">
      <alignment horizontal="center"/>
    </xf>
    <xf numFmtId="0" fontId="2" fillId="2" borderId="36" xfId="0" applyFont="1" applyFill="1" applyBorder="1" applyAlignment="1">
      <alignment horizontal="center"/>
    </xf>
    <xf numFmtId="0" fontId="2" fillId="6" borderId="33" xfId="0" applyFont="1" applyFill="1" applyBorder="1"/>
    <xf numFmtId="0" fontId="2" fillId="4" borderId="43" xfId="0" applyFont="1" applyFill="1" applyBorder="1"/>
    <xf numFmtId="0" fontId="2" fillId="3" borderId="44" xfId="0" applyFont="1" applyFill="1" applyBorder="1"/>
    <xf numFmtId="0" fontId="2" fillId="3" borderId="44" xfId="0" applyFont="1" applyFill="1" applyBorder="1" applyAlignment="1">
      <alignment horizontal="center"/>
    </xf>
    <xf numFmtId="0" fontId="2" fillId="2" borderId="44" xfId="0" applyFont="1" applyFill="1" applyBorder="1" applyAlignment="1">
      <alignment horizontal="center"/>
    </xf>
    <xf numFmtId="0" fontId="2" fillId="2" borderId="51" xfId="0" applyFont="1" applyFill="1" applyBorder="1" applyAlignment="1">
      <alignment horizontal="center"/>
    </xf>
    <xf numFmtId="0" fontId="2" fillId="6" borderId="29" xfId="0" applyFont="1" applyFill="1" applyBorder="1"/>
    <xf numFmtId="0" fontId="3" fillId="6" borderId="1" xfId="0" applyFont="1" applyFill="1" applyBorder="1"/>
    <xf numFmtId="0" fontId="2" fillId="4" borderId="1" xfId="0" applyFont="1" applyFill="1" applyBorder="1" applyAlignment="1">
      <alignment horizontal="center"/>
    </xf>
    <xf numFmtId="0" fontId="2" fillId="4" borderId="37" xfId="0" applyFont="1" applyFill="1" applyBorder="1" applyAlignment="1">
      <alignment horizontal="center"/>
    </xf>
    <xf numFmtId="0" fontId="2" fillId="6" borderId="1" xfId="0" applyFont="1" applyFill="1" applyBorder="1" applyAlignment="1">
      <alignment horizontal="center" vertical="center" wrapText="1"/>
    </xf>
    <xf numFmtId="0" fontId="2" fillId="6" borderId="4" xfId="0" applyFont="1" applyFill="1" applyBorder="1"/>
    <xf numFmtId="0" fontId="13" fillId="3" borderId="1" xfId="0" applyFont="1" applyFill="1" applyBorder="1" applyAlignment="1">
      <alignment horizontal="center" vertical="center" wrapText="1"/>
    </xf>
    <xf numFmtId="0" fontId="2" fillId="4" borderId="1" xfId="0" applyFont="1" applyFill="1" applyBorder="1"/>
    <xf numFmtId="0" fontId="2" fillId="2" borderId="1" xfId="0" applyFont="1" applyFill="1" applyBorder="1"/>
    <xf numFmtId="0" fontId="2" fillId="6" borderId="6" xfId="0" applyFont="1" applyFill="1" applyBorder="1"/>
    <xf numFmtId="0" fontId="9" fillId="4" borderId="2" xfId="0" applyFont="1" applyFill="1" applyBorder="1" applyAlignment="1">
      <alignment horizontal="center" vertical="top" wrapText="1"/>
    </xf>
    <xf numFmtId="0" fontId="18" fillId="4" borderId="1" xfId="0" applyFont="1" applyFill="1" applyBorder="1" applyAlignment="1">
      <alignment horizontal="center" vertical="top" wrapText="1"/>
    </xf>
    <xf numFmtId="0" fontId="2" fillId="4" borderId="37" xfId="0" applyFont="1" applyFill="1" applyBorder="1" applyAlignment="1">
      <alignment horizontal="center" vertical="top"/>
    </xf>
    <xf numFmtId="0" fontId="3" fillId="4" borderId="6" xfId="0" applyFont="1" applyFill="1" applyBorder="1" applyAlignment="1">
      <alignment horizontal="center" vertical="top"/>
    </xf>
    <xf numFmtId="0" fontId="3" fillId="4" borderId="6" xfId="0" applyFont="1" applyFill="1" applyBorder="1" applyAlignment="1">
      <alignment horizontal="center" vertical="top" wrapText="1"/>
    </xf>
    <xf numFmtId="0" fontId="19" fillId="3" borderId="28" xfId="0" applyFont="1" applyFill="1" applyBorder="1" applyAlignment="1">
      <alignment horizontal="center" vertical="top" wrapText="1"/>
    </xf>
    <xf numFmtId="0" fontId="19" fillId="3" borderId="29" xfId="0" applyFont="1" applyFill="1" applyBorder="1" applyAlignment="1">
      <alignment horizontal="center" vertical="top" wrapText="1"/>
    </xf>
    <xf numFmtId="0" fontId="2" fillId="3" borderId="53" xfId="0" applyFont="1" applyFill="1" applyBorder="1" applyAlignment="1">
      <alignment vertical="top"/>
    </xf>
    <xf numFmtId="0" fontId="2" fillId="3" borderId="37" xfId="0" applyFont="1" applyFill="1" applyBorder="1" applyAlignment="1">
      <alignment vertical="top"/>
    </xf>
    <xf numFmtId="0" fontId="2" fillId="3" borderId="35" xfId="0" applyFont="1" applyFill="1" applyBorder="1" applyAlignment="1">
      <alignment vertical="top"/>
    </xf>
    <xf numFmtId="0" fontId="2" fillId="4" borderId="6" xfId="0" applyFont="1" applyFill="1" applyBorder="1" applyAlignment="1">
      <alignment vertical="top" wrapText="1"/>
    </xf>
    <xf numFmtId="0" fontId="2" fillId="3" borderId="6" xfId="0" applyFont="1" applyFill="1" applyBorder="1" applyAlignment="1">
      <alignment horizontal="center" vertical="top" wrapText="1"/>
    </xf>
    <xf numFmtId="0" fontId="2" fillId="0" borderId="54" xfId="0" applyFont="1" applyBorder="1" applyAlignment="1">
      <alignment horizontal="center" vertical="top"/>
    </xf>
    <xf numFmtId="0" fontId="2" fillId="0" borderId="7" xfId="0" applyFont="1" applyBorder="1" applyAlignment="1">
      <alignment horizontal="center" vertical="top"/>
    </xf>
    <xf numFmtId="0" fontId="2" fillId="4" borderId="2" xfId="0" applyFont="1" applyFill="1" applyBorder="1" applyAlignment="1">
      <alignment horizontal="center" vertical="top" wrapText="1"/>
    </xf>
    <xf numFmtId="0" fontId="2" fillId="4" borderId="55" xfId="0" applyFont="1" applyFill="1" applyBorder="1" applyAlignment="1">
      <alignment vertical="top"/>
    </xf>
    <xf numFmtId="0" fontId="2" fillId="4" borderId="56" xfId="0" applyFont="1" applyFill="1" applyBorder="1" applyAlignment="1">
      <alignment vertical="top"/>
    </xf>
    <xf numFmtId="0" fontId="2" fillId="4" borderId="20" xfId="0" applyFont="1" applyFill="1" applyBorder="1" applyAlignment="1">
      <alignment vertical="top"/>
    </xf>
    <xf numFmtId="0" fontId="2" fillId="4" borderId="57" xfId="0" applyFont="1" applyFill="1" applyBorder="1" applyAlignment="1">
      <alignment vertical="top" wrapText="1"/>
    </xf>
    <xf numFmtId="0" fontId="2" fillId="0" borderId="30" xfId="0" applyFont="1" applyBorder="1" applyAlignment="1">
      <alignment horizontal="center" vertical="top" wrapText="1"/>
    </xf>
    <xf numFmtId="0" fontId="2" fillId="4" borderId="57" xfId="0" applyFont="1" applyFill="1" applyBorder="1" applyAlignment="1">
      <alignment vertical="top"/>
    </xf>
    <xf numFmtId="0" fontId="2" fillId="4" borderId="32" xfId="0" applyFont="1" applyFill="1" applyBorder="1" applyAlignment="1">
      <alignment vertical="top"/>
    </xf>
    <xf numFmtId="0" fontId="2" fillId="4" borderId="33" xfId="0" applyFont="1" applyFill="1" applyBorder="1" applyAlignment="1">
      <alignment vertical="top"/>
    </xf>
    <xf numFmtId="0" fontId="2" fillId="0" borderId="34" xfId="0" applyFont="1" applyBorder="1" applyAlignment="1">
      <alignment horizontal="center" vertical="top" wrapText="1"/>
    </xf>
    <xf numFmtId="0" fontId="2" fillId="4" borderId="55" xfId="0" applyFont="1" applyFill="1" applyBorder="1" applyAlignment="1">
      <alignment vertical="top" wrapText="1"/>
    </xf>
    <xf numFmtId="0" fontId="2" fillId="4" borderId="58" xfId="0" applyFont="1" applyFill="1" applyBorder="1" applyAlignment="1">
      <alignment vertical="top" wrapText="1"/>
    </xf>
    <xf numFmtId="0" fontId="2"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2" fillId="4" borderId="58" xfId="0" applyFont="1" applyFill="1" applyBorder="1" applyAlignment="1">
      <alignment vertical="top"/>
    </xf>
    <xf numFmtId="0" fontId="2" fillId="4" borderId="28" xfId="0" applyFont="1" applyFill="1" applyBorder="1" applyAlignment="1">
      <alignment vertical="top"/>
    </xf>
    <xf numFmtId="0" fontId="2" fillId="4" borderId="29" xfId="0" applyFont="1" applyFill="1" applyBorder="1" applyAlignment="1">
      <alignment vertical="top"/>
    </xf>
    <xf numFmtId="0" fontId="2" fillId="4" borderId="28" xfId="0" applyFont="1" applyFill="1" applyBorder="1" applyAlignment="1">
      <alignment horizontal="center" vertical="top" wrapText="1"/>
    </xf>
    <xf numFmtId="0" fontId="2" fillId="4" borderId="29" xfId="0" applyFont="1" applyFill="1" applyBorder="1" applyAlignment="1">
      <alignment horizontal="center" vertical="top" wrapText="1"/>
    </xf>
    <xf numFmtId="0" fontId="2" fillId="0" borderId="54" xfId="0" applyFont="1" applyBorder="1" applyAlignment="1">
      <alignment vertical="top"/>
    </xf>
    <xf numFmtId="0" fontId="2" fillId="0" borderId="7" xfId="0" applyFont="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3" fillId="4" borderId="6" xfId="0" applyFont="1" applyFill="1" applyBorder="1" applyAlignment="1">
      <alignment vertical="top" wrapText="1"/>
    </xf>
    <xf numFmtId="0" fontId="3" fillId="3" borderId="1" xfId="0" applyFont="1" applyFill="1" applyBorder="1" applyAlignment="1">
      <alignment horizontal="center" vertical="top" wrapText="1"/>
    </xf>
    <xf numFmtId="0" fontId="2" fillId="0" borderId="59" xfId="0" applyFont="1" applyBorder="1" applyAlignment="1">
      <alignment vertical="top"/>
    </xf>
    <xf numFmtId="0" fontId="9" fillId="5" borderId="2" xfId="0" applyFont="1" applyFill="1" applyBorder="1" applyAlignment="1">
      <alignment horizontal="center" vertical="top" wrapText="1"/>
    </xf>
    <xf numFmtId="0" fontId="18" fillId="5" borderId="1" xfId="0" applyFont="1" applyFill="1" applyBorder="1" applyAlignment="1">
      <alignment horizontal="center" vertical="top" wrapText="1"/>
    </xf>
    <xf numFmtId="0" fontId="2" fillId="5" borderId="37" xfId="0" applyFont="1" applyFill="1" applyBorder="1" applyAlignment="1">
      <alignment horizontal="center" vertical="top"/>
    </xf>
    <xf numFmtId="0" fontId="2" fillId="5" borderId="35" xfId="0" applyFont="1" applyFill="1" applyBorder="1" applyAlignment="1">
      <alignment horizontal="center" vertical="top"/>
    </xf>
    <xf numFmtId="0" fontId="3" fillId="5" borderId="6" xfId="0" applyFont="1" applyFill="1" applyBorder="1" applyAlignment="1">
      <alignment horizontal="center" vertical="top"/>
    </xf>
    <xf numFmtId="0" fontId="3" fillId="5" borderId="6"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5" borderId="29" xfId="0" applyFont="1" applyFill="1" applyBorder="1" applyAlignment="1">
      <alignment horizontal="center" vertical="top" wrapText="1"/>
    </xf>
    <xf numFmtId="0" fontId="2" fillId="5" borderId="1" xfId="0" applyFont="1" applyFill="1" applyBorder="1" applyAlignment="1">
      <alignment vertical="top" wrapText="1"/>
    </xf>
    <xf numFmtId="0" fontId="20" fillId="3" borderId="37" xfId="0" applyFont="1" applyFill="1" applyBorder="1" applyAlignment="1">
      <alignment vertical="top"/>
    </xf>
    <xf numFmtId="0" fontId="2" fillId="5" borderId="6" xfId="0" applyFont="1" applyFill="1" applyBorder="1" applyAlignment="1">
      <alignment vertical="top" wrapText="1"/>
    </xf>
    <xf numFmtId="0" fontId="3"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5" borderId="55" xfId="0" applyFont="1" applyFill="1" applyBorder="1" applyAlignment="1">
      <alignment vertical="top"/>
    </xf>
    <xf numFmtId="0" fontId="2" fillId="5" borderId="56" xfId="0" applyFont="1" applyFill="1" applyBorder="1" applyAlignment="1">
      <alignment vertical="top"/>
    </xf>
    <xf numFmtId="0" fontId="2" fillId="5" borderId="20" xfId="0" applyFont="1" applyFill="1" applyBorder="1" applyAlignment="1">
      <alignment vertical="top"/>
    </xf>
    <xf numFmtId="0" fontId="2" fillId="5" borderId="4" xfId="0" applyFont="1" applyFill="1" applyBorder="1" applyAlignment="1">
      <alignment vertical="top" wrapText="1"/>
    </xf>
    <xf numFmtId="0" fontId="2" fillId="5" borderId="57" xfId="0" applyFont="1" applyFill="1" applyBorder="1" applyAlignment="1">
      <alignment vertical="top"/>
    </xf>
    <xf numFmtId="0" fontId="2" fillId="5" borderId="32" xfId="0" applyFont="1" applyFill="1" applyBorder="1" applyAlignment="1">
      <alignment vertical="top"/>
    </xf>
    <xf numFmtId="0" fontId="2" fillId="5" borderId="33" xfId="0" applyFont="1" applyFill="1" applyBorder="1" applyAlignment="1">
      <alignment vertical="top"/>
    </xf>
    <xf numFmtId="0" fontId="2" fillId="5" borderId="2" xfId="0" applyFont="1" applyFill="1" applyBorder="1" applyAlignment="1">
      <alignment vertical="top" wrapText="1"/>
    </xf>
    <xf numFmtId="0" fontId="2" fillId="5" borderId="2"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58" xfId="0" applyFont="1" applyFill="1" applyBorder="1" applyAlignment="1">
      <alignment vertical="top"/>
    </xf>
    <xf numFmtId="0" fontId="2" fillId="5" borderId="28" xfId="0" applyFont="1" applyFill="1" applyBorder="1" applyAlignment="1">
      <alignment vertical="top"/>
    </xf>
    <xf numFmtId="0" fontId="2" fillId="5" borderId="29" xfId="0" applyFont="1" applyFill="1" applyBorder="1" applyAlignment="1">
      <alignment vertical="top"/>
    </xf>
    <xf numFmtId="0" fontId="20" fillId="0" borderId="54" xfId="0" applyFont="1" applyBorder="1" applyAlignment="1">
      <alignment vertical="top"/>
    </xf>
    <xf numFmtId="0" fontId="2" fillId="4" borderId="27"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6" borderId="35" xfId="0" applyFont="1" applyFill="1" applyBorder="1" applyAlignment="1">
      <alignment vertical="top"/>
    </xf>
    <xf numFmtId="0" fontId="2" fillId="0" borderId="36" xfId="0" applyFont="1" applyBorder="1" applyAlignment="1">
      <alignment vertical="top" wrapText="1"/>
    </xf>
    <xf numFmtId="0" fontId="2" fillId="6" borderId="33" xfId="0" applyFont="1" applyFill="1" applyBorder="1" applyAlignment="1">
      <alignment vertical="top"/>
    </xf>
    <xf numFmtId="0" fontId="2" fillId="6" borderId="4" xfId="0" applyFont="1" applyFill="1" applyBorder="1" applyAlignment="1">
      <alignment vertical="top"/>
    </xf>
    <xf numFmtId="0" fontId="2" fillId="4" borderId="43" xfId="0" applyFont="1" applyFill="1" applyBorder="1" applyAlignment="1">
      <alignment vertical="top"/>
    </xf>
    <xf numFmtId="0" fontId="2" fillId="3" borderId="44" xfId="0" applyFont="1" applyFill="1" applyBorder="1" applyAlignment="1">
      <alignment vertical="top" wrapText="1"/>
    </xf>
    <xf numFmtId="0" fontId="2" fillId="0" borderId="51" xfId="0" applyFont="1" applyBorder="1" applyAlignment="1">
      <alignment vertical="top" wrapText="1"/>
    </xf>
    <xf numFmtId="0" fontId="2" fillId="6" borderId="29" xfId="0" applyFont="1" applyFill="1" applyBorder="1" applyAlignment="1">
      <alignment vertical="top"/>
    </xf>
    <xf numFmtId="0" fontId="2" fillId="6" borderId="6" xfId="0" applyFont="1" applyFill="1" applyBorder="1" applyAlignment="1">
      <alignment vertical="top"/>
    </xf>
    <xf numFmtId="0" fontId="9" fillId="4" borderId="16" xfId="0" applyFont="1" applyFill="1" applyBorder="1" applyAlignment="1">
      <alignment horizontal="center" wrapText="1"/>
    </xf>
    <xf numFmtId="0" fontId="18" fillId="4" borderId="1" xfId="0" applyFont="1" applyFill="1" applyBorder="1" applyAlignment="1">
      <alignment horizontal="center" vertical="center" wrapText="1"/>
    </xf>
    <xf numFmtId="0" fontId="2" fillId="4" borderId="36" xfId="0" applyFont="1" applyFill="1" applyBorder="1" applyAlignment="1">
      <alignment horizontal="center"/>
    </xf>
    <xf numFmtId="0" fontId="3" fillId="4" borderId="16"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36" xfId="0" applyFont="1" applyFill="1" applyBorder="1"/>
    <xf numFmtId="0" fontId="16" fillId="4" borderId="16" xfId="0" applyFont="1" applyFill="1" applyBorder="1" applyAlignment="1">
      <alignment wrapText="1"/>
    </xf>
    <xf numFmtId="0" fontId="2" fillId="0" borderId="1" xfId="0" applyFont="1" applyBorder="1"/>
    <xf numFmtId="0" fontId="2" fillId="0" borderId="36" xfId="0" applyFont="1" applyBorder="1"/>
    <xf numFmtId="0" fontId="2" fillId="4" borderId="43" xfId="0" applyFont="1" applyFill="1" applyBorder="1" applyAlignment="1">
      <alignment wrapText="1"/>
    </xf>
    <xf numFmtId="0" fontId="2" fillId="3" borderId="44" xfId="0" applyFont="1" applyFill="1" applyBorder="1" applyAlignment="1">
      <alignment horizontal="center" wrapText="1"/>
    </xf>
    <xf numFmtId="0" fontId="2" fillId="0" borderId="44" xfId="0" applyFont="1" applyBorder="1"/>
    <xf numFmtId="0" fontId="2" fillId="0" borderId="51" xfId="0" applyFont="1" applyBorder="1"/>
    <xf numFmtId="0" fontId="2" fillId="6" borderId="6" xfId="0" applyFont="1" applyFill="1" applyBorder="1" applyAlignment="1">
      <alignment wrapText="1"/>
    </xf>
    <xf numFmtId="0" fontId="2" fillId="6" borderId="6" xfId="0" applyFont="1" applyFill="1" applyBorder="1" applyAlignment="1">
      <alignment horizontal="center" wrapText="1"/>
    </xf>
    <xf numFmtId="0" fontId="2" fillId="6" borderId="58" xfId="0" applyFont="1" applyFill="1" applyBorder="1" applyAlignment="1">
      <alignment horizontal="center"/>
    </xf>
    <xf numFmtId="0" fontId="2" fillId="6" borderId="6" xfId="0" applyFont="1" applyFill="1" applyBorder="1" applyAlignment="1">
      <alignment horizontal="center"/>
    </xf>
    <xf numFmtId="0" fontId="2" fillId="6" borderId="1" xfId="0" applyFont="1" applyFill="1" applyBorder="1" applyAlignment="1">
      <alignment horizontal="center"/>
    </xf>
    <xf numFmtId="0" fontId="3" fillId="4" borderId="37"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4" borderId="18" xfId="0" applyFont="1" applyFill="1" applyBorder="1" applyAlignment="1">
      <alignment horizontal="left" vertical="top"/>
    </xf>
    <xf numFmtId="0" fontId="2" fillId="3" borderId="2" xfId="0" applyFont="1" applyFill="1" applyBorder="1" applyAlignment="1">
      <alignment vertical="top" wrapText="1"/>
    </xf>
    <xf numFmtId="0" fontId="2" fillId="3" borderId="4" xfId="0" applyFont="1" applyFill="1" applyBorder="1" applyAlignment="1">
      <alignment horizontal="center" vertical="top" wrapText="1"/>
    </xf>
    <xf numFmtId="0" fontId="2" fillId="2" borderId="2" xfId="0" applyFont="1" applyFill="1" applyBorder="1"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2" fillId="4" borderId="4" xfId="0" applyFont="1" applyFill="1" applyBorder="1" applyAlignment="1">
      <alignment vertical="top"/>
    </xf>
    <xf numFmtId="0" fontId="2" fillId="0" borderId="15" xfId="0" applyFont="1" applyBorder="1" applyAlignment="1">
      <alignment vertical="top"/>
    </xf>
    <xf numFmtId="0" fontId="2" fillId="4" borderId="12" xfId="0" applyFont="1" applyFill="1" applyBorder="1" applyAlignment="1">
      <alignment horizontal="left" vertical="top"/>
    </xf>
    <xf numFmtId="0" fontId="2" fillId="4" borderId="6" xfId="0" applyFont="1" applyFill="1" applyBorder="1" applyAlignment="1">
      <alignment vertical="top"/>
    </xf>
    <xf numFmtId="0" fontId="2" fillId="0" borderId="52" xfId="0" applyFont="1" applyBorder="1" applyAlignment="1">
      <alignment vertical="top" wrapText="1"/>
    </xf>
    <xf numFmtId="0" fontId="2" fillId="0" borderId="62" xfId="0" applyFont="1" applyBorder="1" applyAlignment="1">
      <alignment vertical="top"/>
    </xf>
    <xf numFmtId="0" fontId="5" fillId="0" borderId="52" xfId="0" applyFont="1" applyBorder="1" applyAlignment="1">
      <alignment vertical="top" wrapText="1"/>
    </xf>
    <xf numFmtId="0" fontId="2" fillId="4" borderId="22" xfId="0" applyFont="1" applyFill="1" applyBorder="1" applyAlignment="1">
      <alignment horizontal="left" vertical="top"/>
    </xf>
    <xf numFmtId="0" fontId="2" fillId="4" borderId="63" xfId="0" applyFont="1" applyFill="1" applyBorder="1" applyAlignment="1">
      <alignment vertical="top"/>
    </xf>
    <xf numFmtId="0" fontId="2" fillId="0" borderId="64" xfId="0" applyFont="1" applyBorder="1" applyAlignment="1">
      <alignment vertical="top"/>
    </xf>
    <xf numFmtId="0" fontId="2" fillId="0" borderId="23" xfId="0" applyFont="1" applyBorder="1" applyAlignment="1">
      <alignment vertical="top"/>
    </xf>
    <xf numFmtId="0" fontId="2" fillId="4" borderId="26" xfId="0" applyFont="1" applyFill="1" applyBorder="1" applyAlignment="1">
      <alignment horizontal="center" vertical="top"/>
    </xf>
    <xf numFmtId="0" fontId="2" fillId="6" borderId="35" xfId="0" applyFont="1" applyFill="1" applyBorder="1" applyAlignment="1">
      <alignment horizontal="center" vertical="top"/>
    </xf>
    <xf numFmtId="0" fontId="2" fillId="4" borderId="65" xfId="0" applyFont="1" applyFill="1" applyBorder="1" applyAlignment="1">
      <alignment horizontal="center" vertical="top" wrapText="1"/>
    </xf>
    <xf numFmtId="0" fontId="2" fillId="4" borderId="53" xfId="0" applyFont="1" applyFill="1" applyBorder="1" applyAlignment="1">
      <alignment horizontal="center" vertical="top" wrapText="1"/>
    </xf>
    <xf numFmtId="0" fontId="2" fillId="4" borderId="36" xfId="0" applyFont="1" applyFill="1" applyBorder="1" applyAlignment="1">
      <alignment horizontal="center" vertical="top"/>
    </xf>
    <xf numFmtId="0" fontId="2" fillId="4" borderId="66" xfId="0" applyFont="1" applyFill="1" applyBorder="1" applyAlignment="1">
      <alignment vertical="top"/>
    </xf>
    <xf numFmtId="0" fontId="2" fillId="4" borderId="20" xfId="0" applyFont="1" applyFill="1" applyBorder="1" applyAlignment="1">
      <alignment vertical="top" wrapText="1"/>
    </xf>
    <xf numFmtId="4" fontId="2" fillId="3" borderId="55" xfId="0" applyNumberFormat="1" applyFont="1" applyFill="1" applyBorder="1" applyAlignment="1">
      <alignment vertical="top"/>
    </xf>
    <xf numFmtId="164" fontId="2" fillId="3" borderId="4" xfId="0" applyNumberFormat="1" applyFont="1" applyFill="1" applyBorder="1" applyAlignment="1">
      <alignment horizontal="center" vertical="top"/>
    </xf>
    <xf numFmtId="0" fontId="2" fillId="4" borderId="68" xfId="0" applyFont="1" applyFill="1" applyBorder="1" applyAlignment="1">
      <alignment vertical="top"/>
    </xf>
    <xf numFmtId="0" fontId="2" fillId="4" borderId="33" xfId="0" applyFont="1" applyFill="1" applyBorder="1" applyAlignment="1">
      <alignment vertical="top" wrapText="1"/>
    </xf>
    <xf numFmtId="4" fontId="2" fillId="3" borderId="57" xfId="0" applyNumberFormat="1" applyFont="1" applyFill="1" applyBorder="1" applyAlignment="1">
      <alignment vertical="top"/>
    </xf>
    <xf numFmtId="0" fontId="2" fillId="4" borderId="70" xfId="0" applyFont="1" applyFill="1" applyBorder="1" applyAlignment="1">
      <alignment vertical="top"/>
    </xf>
    <xf numFmtId="0" fontId="2" fillId="4" borderId="29" xfId="0" applyFont="1" applyFill="1" applyBorder="1" applyAlignment="1">
      <alignment vertical="top" wrapText="1"/>
    </xf>
    <xf numFmtId="4" fontId="2" fillId="3" borderId="58" xfId="0" applyNumberFormat="1" applyFont="1" applyFill="1" applyBorder="1" applyAlignment="1">
      <alignment vertical="top"/>
    </xf>
    <xf numFmtId="164" fontId="2" fillId="3" borderId="6" xfId="0" applyNumberFormat="1" applyFont="1" applyFill="1" applyBorder="1" applyAlignment="1">
      <alignment horizontal="center" vertical="top"/>
    </xf>
    <xf numFmtId="4" fontId="2" fillId="3" borderId="2" xfId="0" applyNumberFormat="1" applyFont="1" applyFill="1" applyBorder="1" applyAlignment="1">
      <alignment vertical="top"/>
    </xf>
    <xf numFmtId="4" fontId="2" fillId="3" borderId="6" xfId="0" applyNumberFormat="1" applyFont="1" applyFill="1" applyBorder="1" applyAlignment="1">
      <alignment vertical="top"/>
    </xf>
    <xf numFmtId="4" fontId="2" fillId="0" borderId="61" xfId="0" applyNumberFormat="1" applyFont="1" applyBorder="1" applyAlignment="1">
      <alignment vertical="top"/>
    </xf>
    <xf numFmtId="0" fontId="2" fillId="4" borderId="20" xfId="0" applyFont="1" applyFill="1" applyBorder="1" applyAlignment="1">
      <alignment horizontal="center" vertical="top"/>
    </xf>
    <xf numFmtId="164" fontId="2" fillId="3" borderId="2" xfId="0" applyNumberFormat="1" applyFont="1" applyFill="1" applyBorder="1" applyAlignment="1">
      <alignment horizontal="center" vertical="top"/>
    </xf>
    <xf numFmtId="0" fontId="2" fillId="6" borderId="20" xfId="0" applyFont="1" applyFill="1" applyBorder="1" applyAlignment="1">
      <alignment vertical="top" wrapText="1"/>
    </xf>
    <xf numFmtId="0" fontId="2" fillId="4" borderId="29" xfId="0" applyFont="1" applyFill="1" applyBorder="1" applyAlignment="1">
      <alignment horizontal="center" vertical="top"/>
    </xf>
    <xf numFmtId="0" fontId="2" fillId="6" borderId="33" xfId="0" applyFont="1" applyFill="1" applyBorder="1" applyAlignment="1">
      <alignment vertical="top" wrapText="1"/>
    </xf>
    <xf numFmtId="0" fontId="3" fillId="4" borderId="73" xfId="0" applyFont="1" applyFill="1" applyBorder="1" applyAlignment="1">
      <alignment vertical="top"/>
    </xf>
    <xf numFmtId="0" fontId="3" fillId="4" borderId="74" xfId="0" applyFont="1" applyFill="1" applyBorder="1" applyAlignment="1">
      <alignment vertical="top"/>
    </xf>
    <xf numFmtId="0" fontId="3" fillId="4" borderId="74" xfId="0" applyFont="1" applyFill="1" applyBorder="1" applyAlignment="1">
      <alignment horizontal="center" vertical="top"/>
    </xf>
    <xf numFmtId="4" fontId="3" fillId="3" borderId="75" xfId="0" applyNumberFormat="1" applyFont="1" applyFill="1" applyBorder="1" applyAlignment="1">
      <alignment vertical="top"/>
    </xf>
    <xf numFmtId="164" fontId="3" fillId="3" borderId="44" xfId="0" applyNumberFormat="1" applyFont="1" applyFill="1" applyBorder="1" applyAlignment="1">
      <alignment horizontal="center" vertical="top"/>
    </xf>
    <xf numFmtId="0" fontId="2" fillId="4" borderId="51" xfId="0" applyFont="1" applyFill="1" applyBorder="1" applyAlignment="1">
      <alignment horizontal="center" vertical="top"/>
    </xf>
    <xf numFmtId="0" fontId="2" fillId="2" borderId="1" xfId="0" applyFont="1" applyFill="1" applyBorder="1" applyAlignment="1">
      <alignment horizontal="center" vertical="top" wrapText="1"/>
    </xf>
    <xf numFmtId="4" fontId="2"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0" fontId="2" fillId="2" borderId="4"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4" borderId="35" xfId="0" applyFont="1" applyFill="1" applyBorder="1" applyAlignment="1">
      <alignment vertical="top" wrapText="1"/>
    </xf>
    <xf numFmtId="0" fontId="2" fillId="2" borderId="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4" borderId="8" xfId="0" applyFont="1" applyFill="1" applyBorder="1" applyAlignment="1">
      <alignment horizontal="center" vertical="top"/>
    </xf>
    <xf numFmtId="0" fontId="2" fillId="4" borderId="76" xfId="0" applyFont="1" applyFill="1" applyBorder="1" applyAlignment="1">
      <alignment horizontal="center" vertical="top"/>
    </xf>
    <xf numFmtId="0" fontId="2" fillId="4" borderId="77" xfId="0" applyFont="1" applyFill="1" applyBorder="1" applyAlignment="1">
      <alignment horizontal="center" vertical="top"/>
    </xf>
    <xf numFmtId="0" fontId="2" fillId="4" borderId="78" xfId="0" applyFont="1" applyFill="1" applyBorder="1" applyAlignment="1">
      <alignment horizontal="center" vertical="top"/>
    </xf>
    <xf numFmtId="0" fontId="2" fillId="4" borderId="18" xfId="0" applyFont="1" applyFill="1" applyBorder="1" applyAlignment="1">
      <alignment horizontal="center" vertical="top" wrapText="1"/>
    </xf>
    <xf numFmtId="0" fontId="2" fillId="4" borderId="55" xfId="0" applyFont="1" applyFill="1" applyBorder="1" applyAlignment="1">
      <alignment horizontal="center" vertical="top"/>
    </xf>
    <xf numFmtId="0" fontId="2" fillId="4" borderId="20" xfId="0" applyFont="1" applyFill="1" applyBorder="1" applyAlignment="1">
      <alignment horizontal="center" vertical="top" wrapText="1"/>
    </xf>
    <xf numFmtId="0" fontId="2" fillId="6" borderId="33"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58" xfId="0" applyFont="1" applyFill="1" applyBorder="1" applyAlignment="1">
      <alignment horizontal="center" vertical="top"/>
    </xf>
    <xf numFmtId="0" fontId="2" fillId="4" borderId="57" xfId="0" applyFont="1" applyFill="1" applyBorder="1" applyAlignment="1">
      <alignment horizontal="center" vertical="top" wrapText="1"/>
    </xf>
    <xf numFmtId="0" fontId="2" fillId="4" borderId="32" xfId="0" applyFont="1" applyFill="1" applyBorder="1" applyAlignment="1">
      <alignment horizontal="center" vertical="top" wrapText="1"/>
    </xf>
    <xf numFmtId="0" fontId="2" fillId="4" borderId="33"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3" borderId="32" xfId="0" applyFont="1" applyFill="1" applyBorder="1" applyAlignment="1">
      <alignment vertical="top" wrapText="1"/>
    </xf>
    <xf numFmtId="4" fontId="2" fillId="3" borderId="4" xfId="0" applyNumberFormat="1" applyFont="1" applyFill="1" applyBorder="1" applyAlignment="1">
      <alignment horizontal="center" vertical="top"/>
    </xf>
    <xf numFmtId="4" fontId="2" fillId="3" borderId="2" xfId="0" applyNumberFormat="1" applyFont="1" applyFill="1" applyBorder="1" applyAlignment="1">
      <alignment horizontal="center" vertical="top" wrapText="1"/>
    </xf>
    <xf numFmtId="4" fontId="2" fillId="0" borderId="60" xfId="0" applyNumberFormat="1" applyFont="1" applyBorder="1" applyAlignment="1">
      <alignment vertical="top"/>
    </xf>
    <xf numFmtId="4" fontId="2" fillId="0" borderId="46" xfId="0" applyNumberFormat="1" applyFont="1" applyBorder="1" applyAlignment="1">
      <alignment vertical="top"/>
    </xf>
    <xf numFmtId="4" fontId="2" fillId="0" borderId="3" xfId="0" applyNumberFormat="1" applyFont="1" applyBorder="1" applyAlignment="1">
      <alignment vertical="top"/>
    </xf>
    <xf numFmtId="4" fontId="2" fillId="0" borderId="21" xfId="0" applyNumberFormat="1" applyFont="1" applyBorder="1" applyAlignment="1">
      <alignment vertical="top"/>
    </xf>
    <xf numFmtId="0" fontId="2" fillId="6" borderId="20" xfId="0" applyFont="1" applyFill="1" applyBorder="1" applyAlignment="1">
      <alignment vertical="top"/>
    </xf>
    <xf numFmtId="4" fontId="2" fillId="3" borderId="4" xfId="0" applyNumberFormat="1" applyFont="1" applyFill="1" applyBorder="1" applyAlignment="1">
      <alignment horizontal="center" vertical="top" wrapText="1"/>
    </xf>
    <xf numFmtId="4" fontId="2" fillId="0" borderId="0" xfId="0" applyNumberFormat="1" applyFont="1" applyAlignment="1">
      <alignment vertical="top"/>
    </xf>
    <xf numFmtId="4" fontId="2" fillId="0" borderId="5" xfId="0" applyNumberFormat="1" applyFont="1" applyBorder="1" applyAlignment="1">
      <alignment vertical="top"/>
    </xf>
    <xf numFmtId="4" fontId="2" fillId="0" borderId="15" xfId="0" applyNumberFormat="1" applyFont="1" applyBorder="1" applyAlignment="1">
      <alignment vertical="top"/>
    </xf>
    <xf numFmtId="0" fontId="2" fillId="4" borderId="12" xfId="0" applyFont="1" applyFill="1" applyBorder="1" applyAlignment="1">
      <alignment vertical="top"/>
    </xf>
    <xf numFmtId="0" fontId="2" fillId="3" borderId="28" xfId="0" applyFont="1" applyFill="1" applyBorder="1" applyAlignment="1">
      <alignment vertical="top" wrapText="1"/>
    </xf>
    <xf numFmtId="4" fontId="2" fillId="3" borderId="6" xfId="0" applyNumberFormat="1" applyFont="1" applyFill="1" applyBorder="1" applyAlignment="1">
      <alignment horizontal="center" vertical="top"/>
    </xf>
    <xf numFmtId="4" fontId="2" fillId="3" borderId="6" xfId="0" applyNumberFormat="1" applyFont="1" applyFill="1" applyBorder="1" applyAlignment="1">
      <alignment horizontal="center" vertical="top" wrapText="1"/>
    </xf>
    <xf numFmtId="4" fontId="2" fillId="0" borderId="59" xfId="0" applyNumberFormat="1" applyFont="1" applyBorder="1" applyAlignment="1">
      <alignment vertical="top"/>
    </xf>
    <xf numFmtId="4" fontId="2" fillId="0" borderId="54" xfId="0" applyNumberFormat="1" applyFont="1" applyBorder="1" applyAlignment="1">
      <alignment vertical="top"/>
    </xf>
    <xf numFmtId="4" fontId="2" fillId="0" borderId="7" xfId="0" applyNumberFormat="1" applyFont="1" applyBorder="1" applyAlignment="1">
      <alignment vertical="top"/>
    </xf>
    <xf numFmtId="4" fontId="2" fillId="0" borderId="62" xfId="0" applyNumberFormat="1" applyFont="1" applyBorder="1" applyAlignment="1">
      <alignment vertical="top"/>
    </xf>
    <xf numFmtId="0" fontId="2" fillId="4" borderId="83" xfId="0" applyFont="1" applyFill="1" applyBorder="1" applyAlignment="1">
      <alignment vertical="top"/>
    </xf>
    <xf numFmtId="4" fontId="2" fillId="3" borderId="44" xfId="0" applyNumberFormat="1" applyFont="1" applyFill="1" applyBorder="1" applyAlignment="1">
      <alignment horizontal="center" vertical="top"/>
    </xf>
    <xf numFmtId="0" fontId="2" fillId="3" borderId="44" xfId="0" applyFont="1" applyFill="1" applyBorder="1" applyAlignment="1">
      <alignment horizontal="center" vertical="top"/>
    </xf>
    <xf numFmtId="4" fontId="2" fillId="3" borderId="83" xfId="0" applyNumberFormat="1" applyFont="1" applyFill="1" applyBorder="1" applyAlignment="1">
      <alignment vertical="top"/>
    </xf>
    <xf numFmtId="4" fontId="2" fillId="3" borderId="75" xfId="0" applyNumberFormat="1" applyFont="1" applyFill="1" applyBorder="1" applyAlignment="1">
      <alignment vertical="top"/>
    </xf>
    <xf numFmtId="4" fontId="2" fillId="3" borderId="74" xfId="0" applyNumberFormat="1" applyFont="1" applyFill="1" applyBorder="1" applyAlignment="1">
      <alignment vertical="top"/>
    </xf>
    <xf numFmtId="4" fontId="2" fillId="3" borderId="84" xfId="0" applyNumberFormat="1" applyFont="1" applyFill="1" applyBorder="1" applyAlignment="1">
      <alignment vertical="top"/>
    </xf>
    <xf numFmtId="0" fontId="2" fillId="4" borderId="85" xfId="0" applyFont="1" applyFill="1" applyBorder="1" applyAlignment="1">
      <alignment horizontal="center"/>
    </xf>
    <xf numFmtId="0" fontId="2" fillId="4" borderId="77" xfId="0" applyFont="1" applyFill="1" applyBorder="1" applyAlignment="1">
      <alignment horizontal="center"/>
    </xf>
    <xf numFmtId="0" fontId="2" fillId="4" borderId="26" xfId="0" applyFont="1" applyFill="1" applyBorder="1" applyAlignment="1">
      <alignment horizontal="center"/>
    </xf>
    <xf numFmtId="0" fontId="2" fillId="6" borderId="35" xfId="0" applyFont="1" applyFill="1" applyBorder="1" applyAlignment="1">
      <alignment horizontal="center"/>
    </xf>
    <xf numFmtId="0" fontId="2" fillId="4" borderId="65" xfId="0" applyFont="1" applyFill="1" applyBorder="1" applyAlignment="1">
      <alignment horizontal="center" vertical="center" wrapText="1"/>
    </xf>
    <xf numFmtId="0" fontId="3" fillId="4" borderId="66" xfId="0" applyFont="1" applyFill="1" applyBorder="1"/>
    <xf numFmtId="0" fontId="2" fillId="6" borderId="35" xfId="0" applyFont="1" applyFill="1" applyBorder="1"/>
    <xf numFmtId="0" fontId="2" fillId="6" borderId="1" xfId="0" applyFont="1" applyFill="1" applyBorder="1"/>
    <xf numFmtId="0" fontId="2" fillId="4" borderId="66" xfId="0" applyFont="1" applyFill="1" applyBorder="1"/>
    <xf numFmtId="4" fontId="2" fillId="3" borderId="1" xfId="0" applyNumberFormat="1" applyFont="1" applyFill="1" applyBorder="1"/>
    <xf numFmtId="4" fontId="2" fillId="3" borderId="36" xfId="0" applyNumberFormat="1" applyFont="1" applyFill="1" applyBorder="1"/>
    <xf numFmtId="4" fontId="2" fillId="6" borderId="35" xfId="0" applyNumberFormat="1" applyFont="1" applyFill="1" applyBorder="1"/>
    <xf numFmtId="0" fontId="2" fillId="4" borderId="68" xfId="0" applyFont="1" applyFill="1" applyBorder="1"/>
    <xf numFmtId="0" fontId="3" fillId="4" borderId="65" xfId="0" applyFont="1" applyFill="1" applyBorder="1"/>
    <xf numFmtId="4" fontId="3" fillId="3" borderId="1" xfId="0" applyNumberFormat="1" applyFont="1" applyFill="1" applyBorder="1"/>
    <xf numFmtId="4" fontId="3" fillId="3" borderId="36" xfId="0" applyNumberFormat="1" applyFont="1" applyFill="1" applyBorder="1"/>
    <xf numFmtId="4" fontId="3" fillId="6" borderId="35" xfId="0" applyNumberFormat="1" applyFont="1" applyFill="1" applyBorder="1"/>
    <xf numFmtId="4" fontId="3" fillId="6" borderId="1" xfId="0" applyNumberFormat="1" applyFont="1" applyFill="1" applyBorder="1"/>
    <xf numFmtId="0" fontId="3" fillId="4" borderId="68" xfId="0" applyFont="1" applyFill="1" applyBorder="1"/>
    <xf numFmtId="2" fontId="2" fillId="3" borderId="1" xfId="0" applyNumberFormat="1" applyFont="1" applyFill="1" applyBorder="1"/>
    <xf numFmtId="2" fontId="2" fillId="3" borderId="36" xfId="0" applyNumberFormat="1" applyFont="1" applyFill="1" applyBorder="1"/>
    <xf numFmtId="2" fontId="2" fillId="0" borderId="1" xfId="0" applyNumberFormat="1" applyFont="1" applyBorder="1"/>
    <xf numFmtId="2" fontId="2" fillId="0" borderId="36" xfId="0" applyNumberFormat="1" applyFont="1" applyBorder="1"/>
    <xf numFmtId="0" fontId="3" fillId="4" borderId="73" xfId="0" applyFont="1" applyFill="1" applyBorder="1"/>
    <xf numFmtId="2" fontId="3" fillId="3" borderId="44" xfId="0" applyNumberFormat="1" applyFont="1" applyFill="1" applyBorder="1"/>
    <xf numFmtId="2" fontId="3" fillId="3" borderId="51" xfId="0" applyNumberFormat="1" applyFont="1" applyFill="1" applyBorder="1"/>
    <xf numFmtId="0" fontId="2" fillId="6" borderId="6" xfId="0" applyFont="1" applyFill="1" applyBorder="1" applyAlignment="1">
      <alignment horizontal="left" vertical="center"/>
    </xf>
    <xf numFmtId="0" fontId="2" fillId="6" borderId="6" xfId="0" applyFont="1" applyFill="1" applyBorder="1" applyAlignment="1">
      <alignment horizontal="center" vertical="top" wrapText="1"/>
    </xf>
    <xf numFmtId="0" fontId="10" fillId="0" borderId="0" xfId="0" applyFont="1" applyAlignment="1">
      <alignment wrapText="1"/>
    </xf>
    <xf numFmtId="0" fontId="2" fillId="0" borderId="1" xfId="0" applyFont="1" applyBorder="1" applyAlignment="1">
      <alignment horizontal="center" wrapText="1"/>
    </xf>
    <xf numFmtId="0" fontId="2" fillId="4" borderId="36" xfId="0" applyFont="1" applyFill="1" applyBorder="1"/>
    <xf numFmtId="0" fontId="2" fillId="4" borderId="35" xfId="0" applyFont="1" applyFill="1" applyBorder="1"/>
    <xf numFmtId="0" fontId="3" fillId="0" borderId="14" xfId="0" applyFont="1" applyBorder="1"/>
    <xf numFmtId="0" fontId="2" fillId="0" borderId="15" xfId="0" applyFont="1" applyBorder="1" applyAlignment="1">
      <alignment wrapText="1"/>
    </xf>
    <xf numFmtId="0" fontId="2" fillId="4" borderId="16" xfId="0" applyFont="1" applyFill="1" applyBorder="1" applyAlignment="1">
      <alignment horizontal="center"/>
    </xf>
    <xf numFmtId="0" fontId="2" fillId="4" borderId="1" xfId="0" applyFont="1" applyFill="1" applyBorder="1" applyAlignment="1">
      <alignment horizontal="center" wrapText="1"/>
    </xf>
    <xf numFmtId="0" fontId="2" fillId="4" borderId="36" xfId="0" applyFont="1" applyFill="1" applyBorder="1" applyAlignment="1">
      <alignment horizontal="center" wrapText="1"/>
    </xf>
    <xf numFmtId="0" fontId="2" fillId="6" borderId="20" xfId="0" applyFont="1" applyFill="1" applyBorder="1" applyAlignment="1">
      <alignment horizontal="center" wrapText="1"/>
    </xf>
    <xf numFmtId="2" fontId="2" fillId="3" borderId="36" xfId="0" applyNumberFormat="1" applyFont="1" applyFill="1" applyBorder="1" applyAlignment="1">
      <alignment horizontal="center" wrapText="1"/>
    </xf>
    <xf numFmtId="0" fontId="2" fillId="6" borderId="20" xfId="0" applyFont="1" applyFill="1" applyBorder="1" applyAlignment="1">
      <alignment wrapText="1"/>
    </xf>
    <xf numFmtId="0" fontId="2" fillId="6" borderId="33" xfId="0" applyFont="1" applyFill="1" applyBorder="1" applyAlignment="1">
      <alignment wrapText="1"/>
    </xf>
    <xf numFmtId="0" fontId="2" fillId="6" borderId="29" xfId="0" applyFont="1" applyFill="1" applyBorder="1" applyAlignment="1">
      <alignment wrapText="1"/>
    </xf>
    <xf numFmtId="0" fontId="3" fillId="3" borderId="1" xfId="0" applyFont="1" applyFill="1" applyBorder="1" applyAlignment="1">
      <alignment horizontal="center" wrapText="1"/>
    </xf>
    <xf numFmtId="2" fontId="3" fillId="3" borderId="36" xfId="0" applyNumberFormat="1" applyFont="1" applyFill="1" applyBorder="1" applyAlignment="1">
      <alignment horizontal="center" wrapText="1"/>
    </xf>
    <xf numFmtId="0" fontId="2" fillId="6" borderId="35" xfId="0" applyFont="1" applyFill="1" applyBorder="1" applyAlignment="1">
      <alignment horizontal="center" wrapText="1"/>
    </xf>
    <xf numFmtId="0" fontId="3" fillId="0" borderId="0" xfId="0" applyFont="1" applyAlignment="1">
      <alignment horizontal="center"/>
    </xf>
    <xf numFmtId="0" fontId="3" fillId="4" borderId="43" xfId="0" applyFont="1" applyFill="1" applyBorder="1"/>
    <xf numFmtId="0" fontId="3" fillId="3" borderId="44" xfId="0" applyFont="1" applyFill="1" applyBorder="1" applyAlignment="1">
      <alignment horizontal="center" wrapText="1"/>
    </xf>
    <xf numFmtId="2" fontId="3" fillId="3" borderId="51" xfId="0" applyNumberFormat="1" applyFont="1" applyFill="1" applyBorder="1" applyAlignment="1">
      <alignment horizontal="center" wrapText="1"/>
    </xf>
    <xf numFmtId="0" fontId="2" fillId="6" borderId="32" xfId="0" applyFont="1" applyFill="1" applyBorder="1" applyAlignment="1">
      <alignment vertical="top"/>
    </xf>
    <xf numFmtId="0" fontId="2" fillId="6" borderId="32" xfId="0" applyFont="1" applyFill="1" applyBorder="1"/>
    <xf numFmtId="0" fontId="3" fillId="4" borderId="24" xfId="0" applyFont="1" applyFill="1" applyBorder="1" applyAlignment="1">
      <alignment vertical="top" wrapText="1"/>
    </xf>
    <xf numFmtId="0" fontId="3" fillId="4" borderId="27" xfId="0" applyFont="1" applyFill="1" applyBorder="1" applyAlignment="1">
      <alignment horizontal="center" vertical="top"/>
    </xf>
    <xf numFmtId="0" fontId="2" fillId="3" borderId="36" xfId="0" applyFont="1" applyFill="1" applyBorder="1" applyAlignment="1">
      <alignment horizontal="center" vertical="top" wrapText="1"/>
    </xf>
    <xf numFmtId="0" fontId="2" fillId="0" borderId="36" xfId="0" applyFont="1" applyBorder="1" applyAlignment="1">
      <alignment horizontal="left" vertical="top" wrapText="1"/>
    </xf>
    <xf numFmtId="0" fontId="2" fillId="2" borderId="36" xfId="0" applyFont="1" applyFill="1" applyBorder="1" applyAlignment="1">
      <alignment vertical="top" wrapText="1"/>
    </xf>
    <xf numFmtId="0" fontId="2" fillId="2" borderId="36" xfId="0" applyFont="1" applyFill="1" applyBorder="1" applyAlignment="1">
      <alignment vertical="top"/>
    </xf>
    <xf numFmtId="0" fontId="2" fillId="0" borderId="14" xfId="0" applyFont="1" applyBorder="1" applyAlignment="1">
      <alignment vertical="top"/>
    </xf>
    <xf numFmtId="0" fontId="3" fillId="4" borderId="16" xfId="0" applyFont="1" applyFill="1" applyBorder="1" applyAlignment="1">
      <alignment vertical="top" wrapText="1"/>
    </xf>
    <xf numFmtId="0" fontId="3" fillId="4" borderId="36" xfId="0" applyFont="1" applyFill="1" applyBorder="1" applyAlignment="1">
      <alignment horizontal="center" vertical="top"/>
    </xf>
    <xf numFmtId="0" fontId="2" fillId="2" borderId="51" xfId="0" applyFont="1" applyFill="1" applyBorder="1" applyAlignment="1">
      <alignment vertical="top"/>
    </xf>
    <xf numFmtId="0" fontId="3" fillId="4" borderId="24"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36" xfId="0" applyFont="1" applyFill="1" applyBorder="1" applyAlignment="1">
      <alignment horizontal="center" vertical="top"/>
    </xf>
    <xf numFmtId="0" fontId="2" fillId="4" borderId="36" xfId="0" applyFont="1" applyFill="1" applyBorder="1" applyAlignment="1">
      <alignment vertical="top" wrapText="1"/>
    </xf>
    <xf numFmtId="4" fontId="2" fillId="0" borderId="36" xfId="0" applyNumberFormat="1" applyFont="1" applyBorder="1" applyAlignment="1">
      <alignment horizontal="center" vertical="top" wrapText="1"/>
    </xf>
    <xf numFmtId="3" fontId="2" fillId="0" borderId="36" xfId="0" applyNumberFormat="1" applyFont="1" applyBorder="1" applyAlignment="1">
      <alignment horizontal="center" vertical="top" wrapText="1"/>
    </xf>
    <xf numFmtId="0" fontId="16" fillId="4" borderId="16" xfId="0" applyFont="1" applyFill="1" applyBorder="1" applyAlignment="1">
      <alignment vertical="top" wrapText="1"/>
    </xf>
    <xf numFmtId="0" fontId="2" fillId="4" borderId="10" xfId="0" applyFont="1" applyFill="1" applyBorder="1" applyAlignment="1">
      <alignment vertical="top" wrapText="1"/>
    </xf>
    <xf numFmtId="0" fontId="2" fillId="2" borderId="31" xfId="0" applyFont="1" applyFill="1" applyBorder="1" applyAlignment="1">
      <alignment horizontal="center" vertical="top" wrapText="1"/>
    </xf>
    <xf numFmtId="0" fontId="2" fillId="4" borderId="12" xfId="0" applyFont="1" applyFill="1" applyBorder="1" applyAlignment="1">
      <alignment vertical="top" wrapText="1"/>
    </xf>
    <xf numFmtId="0" fontId="2" fillId="2" borderId="4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4" borderId="17" xfId="0" applyFont="1" applyFill="1" applyBorder="1" applyAlignment="1">
      <alignment vertical="top" wrapText="1"/>
    </xf>
    <xf numFmtId="0" fontId="2" fillId="2" borderId="13" xfId="0" applyFont="1" applyFill="1" applyBorder="1" applyAlignment="1">
      <alignment horizontal="center" vertical="top" wrapText="1"/>
    </xf>
    <xf numFmtId="0" fontId="2" fillId="2" borderId="51" xfId="0" applyFont="1" applyFill="1" applyBorder="1" applyAlignment="1">
      <alignment horizontal="center" vertical="top" wrapText="1"/>
    </xf>
    <xf numFmtId="0" fontId="3" fillId="0" borderId="16" xfId="0" applyFont="1" applyBorder="1"/>
    <xf numFmtId="0" fontId="3" fillId="0" borderId="36" xfId="0" applyFont="1" applyBorder="1" applyAlignment="1">
      <alignment horizontal="center"/>
    </xf>
    <xf numFmtId="0" fontId="2" fillId="0" borderId="16" xfId="0" applyFont="1" applyBorder="1" applyAlignment="1">
      <alignment vertical="top" wrapText="1"/>
    </xf>
    <xf numFmtId="0" fontId="2" fillId="0" borderId="36" xfId="0" applyFont="1" applyBorder="1" applyAlignment="1">
      <alignment horizontal="center"/>
    </xf>
    <xf numFmtId="3" fontId="2" fillId="0" borderId="36" xfId="0" applyNumberFormat="1" applyFont="1" applyBorder="1" applyAlignment="1">
      <alignment horizontal="center"/>
    </xf>
    <xf numFmtId="0" fontId="2" fillId="0" borderId="43" xfId="0" applyFont="1" applyBorder="1" applyAlignment="1">
      <alignment vertical="top" wrapText="1"/>
    </xf>
    <xf numFmtId="0" fontId="2" fillId="0" borderId="51" xfId="0" applyFont="1" applyBorder="1" applyAlignment="1">
      <alignment horizontal="center"/>
    </xf>
    <xf numFmtId="0" fontId="4" fillId="0" borderId="0" xfId="0" applyFont="1" applyAlignment="1">
      <alignment horizontal="center" vertical="top"/>
    </xf>
    <xf numFmtId="0" fontId="19" fillId="4" borderId="1" xfId="0" applyFont="1" applyFill="1" applyBorder="1" applyAlignment="1">
      <alignment horizontal="center" vertical="top" wrapText="1"/>
    </xf>
    <xf numFmtId="3" fontId="2" fillId="0" borderId="1" xfId="0" applyNumberFormat="1" applyFont="1" applyBorder="1" applyAlignment="1">
      <alignment horizontal="center" vertical="top"/>
    </xf>
    <xf numFmtId="3" fontId="2" fillId="0" borderId="1" xfId="0" applyNumberFormat="1" applyFont="1" applyBorder="1" applyAlignment="1">
      <alignment vertical="top"/>
    </xf>
    <xf numFmtId="4" fontId="2" fillId="0" borderId="1" xfId="0" applyNumberFormat="1" applyFont="1" applyBorder="1" applyAlignment="1">
      <alignment horizontal="center" vertical="top"/>
    </xf>
    <xf numFmtId="4" fontId="2" fillId="0" borderId="1" xfId="0" applyNumberFormat="1" applyFont="1" applyBorder="1" applyAlignment="1">
      <alignment vertical="top"/>
    </xf>
    <xf numFmtId="3" fontId="2" fillId="0" borderId="81" xfId="0" applyNumberFormat="1" applyFont="1" applyBorder="1" applyAlignment="1">
      <alignment vertical="top"/>
    </xf>
    <xf numFmtId="0" fontId="3" fillId="5" borderId="1" xfId="0" applyFont="1" applyFill="1" applyBorder="1" applyAlignment="1">
      <alignment horizontal="center" vertical="top"/>
    </xf>
    <xf numFmtId="0" fontId="19" fillId="5" borderId="1" xfId="0" applyFont="1" applyFill="1" applyBorder="1" applyAlignment="1">
      <alignment horizontal="center" vertical="top" wrapText="1"/>
    </xf>
    <xf numFmtId="0" fontId="3" fillId="5" borderId="1" xfId="0" applyFont="1" applyFill="1" applyBorder="1" applyAlignment="1">
      <alignment vertical="top"/>
    </xf>
    <xf numFmtId="0" fontId="2" fillId="5" borderId="1" xfId="0" applyFont="1" applyFill="1" applyBorder="1" applyAlignment="1">
      <alignment vertical="top"/>
    </xf>
    <xf numFmtId="3" fontId="2" fillId="5" borderId="1" xfId="0" applyNumberFormat="1" applyFont="1" applyFill="1" applyBorder="1" applyAlignment="1">
      <alignment vertical="top"/>
    </xf>
    <xf numFmtId="3" fontId="2" fillId="5" borderId="35" xfId="0" applyNumberFormat="1" applyFont="1" applyFill="1" applyBorder="1" applyAlignment="1">
      <alignment vertical="top"/>
    </xf>
    <xf numFmtId="0" fontId="2" fillId="6" borderId="1" xfId="0" applyFont="1" applyFill="1" applyBorder="1" applyAlignment="1">
      <alignment wrapText="1"/>
    </xf>
    <xf numFmtId="4" fontId="2" fillId="4" borderId="2" xfId="0" applyNumberFormat="1" applyFont="1" applyFill="1" applyBorder="1" applyAlignment="1">
      <alignment vertical="top"/>
    </xf>
    <xf numFmtId="0" fontId="3" fillId="0" borderId="46" xfId="0" applyFont="1" applyBorder="1" applyAlignment="1">
      <alignment vertical="top"/>
    </xf>
    <xf numFmtId="4" fontId="2" fillId="4" borderId="1" xfId="0" applyNumberFormat="1" applyFont="1" applyFill="1" applyBorder="1" applyAlignment="1">
      <alignment vertical="top"/>
    </xf>
    <xf numFmtId="0" fontId="8" fillId="11" borderId="32" xfId="0" applyFont="1" applyFill="1" applyBorder="1" applyAlignment="1">
      <alignment horizontal="left"/>
    </xf>
    <xf numFmtId="0" fontId="7" fillId="0" borderId="0" xfId="0" applyFont="1" applyAlignment="1">
      <alignment horizontal="left"/>
    </xf>
    <xf numFmtId="0" fontId="7" fillId="0" borderId="0" xfId="0" applyFont="1"/>
    <xf numFmtId="0" fontId="7" fillId="11" borderId="32" xfId="0" applyFont="1" applyFill="1" applyBorder="1" applyAlignment="1">
      <alignment horizontal="left"/>
    </xf>
    <xf numFmtId="0" fontId="8" fillId="0" borderId="0" xfId="0" applyFont="1" applyAlignment="1">
      <alignment horizontal="left"/>
    </xf>
    <xf numFmtId="0" fontId="7" fillId="4" borderId="53" xfId="0" applyFont="1" applyFill="1" applyBorder="1" applyAlignment="1">
      <alignment horizontal="left" vertical="center"/>
    </xf>
    <xf numFmtId="0" fontId="7" fillId="4" borderId="2" xfId="0" applyFont="1" applyFill="1" applyBorder="1" applyAlignment="1">
      <alignment horizontal="left" vertical="center"/>
    </xf>
    <xf numFmtId="0" fontId="7" fillId="0" borderId="61" xfId="0" applyFont="1" applyBorder="1" applyAlignment="1">
      <alignment horizontal="left"/>
    </xf>
    <xf numFmtId="0" fontId="7" fillId="0" borderId="30" xfId="0" applyFont="1" applyBorder="1" applyAlignment="1">
      <alignment horizontal="left"/>
    </xf>
    <xf numFmtId="0" fontId="7" fillId="0" borderId="34" xfId="0" applyFont="1" applyBorder="1" applyAlignment="1">
      <alignment horizontal="left"/>
    </xf>
    <xf numFmtId="0" fontId="7" fillId="0" borderId="59" xfId="0" applyFont="1" applyBorder="1" applyAlignment="1">
      <alignment horizontal="left"/>
    </xf>
    <xf numFmtId="0" fontId="7" fillId="0" borderId="52" xfId="0" applyFont="1" applyBorder="1" applyAlignment="1">
      <alignment horizontal="left"/>
    </xf>
    <xf numFmtId="0" fontId="8" fillId="4" borderId="1" xfId="0" applyFont="1" applyFill="1" applyBorder="1" applyAlignment="1">
      <alignment horizontal="left"/>
    </xf>
    <xf numFmtId="0" fontId="7" fillId="0" borderId="34" xfId="0" applyFont="1" applyBorder="1"/>
    <xf numFmtId="0" fontId="7" fillId="0" borderId="52" xfId="0" applyFont="1" applyBorder="1"/>
    <xf numFmtId="0" fontId="2" fillId="0" borderId="30" xfId="0" applyFont="1" applyBorder="1"/>
    <xf numFmtId="0" fontId="2" fillId="0" borderId="34" xfId="0" applyFont="1" applyBorder="1"/>
    <xf numFmtId="0" fontId="2" fillId="0" borderId="52" xfId="0" applyFont="1" applyBorder="1"/>
    <xf numFmtId="0" fontId="8" fillId="4" borderId="53" xfId="0" applyFont="1" applyFill="1" applyBorder="1" applyAlignment="1">
      <alignment horizontal="left"/>
    </xf>
    <xf numFmtId="0" fontId="7" fillId="11" borderId="53" xfId="0" applyFont="1" applyFill="1" applyBorder="1" applyAlignment="1">
      <alignment horizontal="left"/>
    </xf>
    <xf numFmtId="0" fontId="7" fillId="11" borderId="37" xfId="0" applyFont="1" applyFill="1" applyBorder="1"/>
    <xf numFmtId="0" fontId="7" fillId="11" borderId="35" xfId="0" applyFont="1" applyFill="1" applyBorder="1"/>
    <xf numFmtId="0" fontId="7" fillId="0" borderId="5" xfId="0" applyFont="1" applyBorder="1"/>
    <xf numFmtId="0" fontId="22" fillId="0" borderId="61" xfId="0" applyFont="1" applyBorder="1" applyAlignment="1">
      <alignment horizontal="left"/>
    </xf>
    <xf numFmtId="0" fontId="7" fillId="11" borderId="32" xfId="0" applyFont="1" applyFill="1" applyBorder="1"/>
    <xf numFmtId="0" fontId="7" fillId="11" borderId="33" xfId="0" applyFont="1" applyFill="1" applyBorder="1"/>
    <xf numFmtId="0" fontId="7" fillId="11" borderId="28" xfId="0" applyFont="1" applyFill="1" applyBorder="1" applyAlignment="1">
      <alignment horizontal="left"/>
    </xf>
    <xf numFmtId="0" fontId="7" fillId="11" borderId="28" xfId="0" applyFont="1" applyFill="1" applyBorder="1"/>
    <xf numFmtId="0" fontId="7" fillId="11" borderId="29" xfId="0" applyFont="1" applyFill="1" applyBorder="1"/>
    <xf numFmtId="0" fontId="24" fillId="0" borderId="34" xfId="0" applyFont="1" applyBorder="1" applyAlignment="1">
      <alignment vertical="top" wrapText="1"/>
    </xf>
    <xf numFmtId="0" fontId="25" fillId="0" borderId="34" xfId="0" applyFont="1" applyBorder="1" applyAlignment="1">
      <alignment vertical="top" wrapText="1"/>
    </xf>
    <xf numFmtId="0" fontId="24" fillId="0" borderId="5" xfId="0" applyFont="1" applyBorder="1" applyAlignment="1">
      <alignment horizontal="center" vertical="top"/>
    </xf>
    <xf numFmtId="0" fontId="25" fillId="0" borderId="5" xfId="0" applyFont="1" applyBorder="1" applyAlignment="1">
      <alignment horizontal="center" vertical="top"/>
    </xf>
    <xf numFmtId="0" fontId="24" fillId="0" borderId="3" xfId="0" applyFont="1" applyBorder="1" applyAlignment="1">
      <alignment horizontal="center" vertical="top"/>
    </xf>
    <xf numFmtId="0" fontId="1" fillId="0" borderId="0" xfId="0" applyFont="1"/>
    <xf numFmtId="0" fontId="24" fillId="0" borderId="1" xfId="0" applyFont="1" applyBorder="1" applyAlignment="1">
      <alignment horizontal="left" vertical="top" wrapText="1"/>
    </xf>
    <xf numFmtId="0" fontId="25" fillId="0" borderId="0" xfId="0" applyFont="1" applyAlignment="1">
      <alignment vertical="top"/>
    </xf>
    <xf numFmtId="0" fontId="25" fillId="0" borderId="15" xfId="0" applyFont="1" applyBorder="1" applyAlignment="1">
      <alignment vertical="top"/>
    </xf>
    <xf numFmtId="0" fontId="25" fillId="0" borderId="1" xfId="0" applyFont="1" applyBorder="1" applyAlignment="1">
      <alignment horizontal="left" vertical="top" wrapText="1"/>
    </xf>
    <xf numFmtId="0" fontId="24" fillId="0" borderId="36" xfId="0" applyFont="1" applyBorder="1" applyAlignment="1">
      <alignment vertical="top" wrapText="1"/>
    </xf>
    <xf numFmtId="0" fontId="24" fillId="0" borderId="15" xfId="0" applyFont="1" applyBorder="1" applyAlignment="1">
      <alignment vertical="top" wrapText="1"/>
    </xf>
    <xf numFmtId="0" fontId="24" fillId="2" borderId="4" xfId="0" applyFont="1" applyFill="1" applyBorder="1" applyAlignment="1">
      <alignment vertical="top" wrapText="1"/>
    </xf>
    <xf numFmtId="0" fontId="24" fillId="0" borderId="52" xfId="0" applyFont="1" applyBorder="1" applyAlignment="1">
      <alignment vertical="top" wrapText="1"/>
    </xf>
    <xf numFmtId="0" fontId="25" fillId="2" borderId="1" xfId="0" applyFont="1" applyFill="1" applyBorder="1" applyAlignment="1">
      <alignment vertical="top" wrapText="1"/>
    </xf>
    <xf numFmtId="0" fontId="25" fillId="0" borderId="15" xfId="0" applyFont="1" applyBorder="1" applyAlignment="1">
      <alignment horizontal="center" vertical="top"/>
    </xf>
    <xf numFmtId="0" fontId="26" fillId="4" borderId="1" xfId="0" applyFont="1" applyFill="1" applyBorder="1" applyAlignment="1">
      <alignment horizontal="center" vertical="top"/>
    </xf>
    <xf numFmtId="0" fontId="27" fillId="0" borderId="1" xfId="0" applyFont="1" applyBorder="1" applyAlignment="1">
      <alignment horizontal="left" vertical="top" wrapText="1"/>
    </xf>
    <xf numFmtId="0" fontId="28" fillId="0" borderId="15" xfId="0" applyFont="1" applyBorder="1" applyAlignment="1">
      <alignment horizontal="center"/>
    </xf>
    <xf numFmtId="0" fontId="24" fillId="4" borderId="4" xfId="0" applyFont="1" applyFill="1" applyBorder="1" applyAlignment="1">
      <alignment vertical="top" wrapText="1"/>
    </xf>
    <xf numFmtId="0" fontId="24" fillId="6" borderId="1" xfId="0" applyFont="1" applyFill="1" applyBorder="1" applyAlignment="1">
      <alignment vertical="top" wrapText="1"/>
    </xf>
    <xf numFmtId="0" fontId="24" fillId="4" borderId="35" xfId="0" applyFont="1" applyFill="1" applyBorder="1" applyAlignment="1">
      <alignment horizontal="center" vertical="center" wrapText="1"/>
    </xf>
    <xf numFmtId="3" fontId="24" fillId="3" borderId="19" xfId="0" applyNumberFormat="1" applyFont="1" applyFill="1" applyBorder="1" applyAlignment="1">
      <alignment horizontal="center" vertical="center"/>
    </xf>
    <xf numFmtId="4" fontId="24" fillId="3" borderId="13" xfId="0" applyNumberFormat="1" applyFont="1" applyFill="1" applyBorder="1" applyAlignment="1">
      <alignment horizontal="center" vertical="center"/>
    </xf>
    <xf numFmtId="0" fontId="24" fillId="0" borderId="15" xfId="0" applyFont="1" applyBorder="1"/>
    <xf numFmtId="0" fontId="7" fillId="0" borderId="0" xfId="0" applyFont="1" applyAlignment="1">
      <alignment horizontal="left" wrapText="1"/>
    </xf>
    <xf numFmtId="0" fontId="0" fillId="0" borderId="0" xfId="0"/>
    <xf numFmtId="0" fontId="8" fillId="0" borderId="0" xfId="0" applyFont="1" applyAlignment="1">
      <alignment horizontal="center"/>
    </xf>
    <xf numFmtId="0" fontId="14" fillId="0" borderId="45" xfId="0" applyFont="1" applyBorder="1" applyAlignment="1">
      <alignment horizontal="left" vertical="top" wrapText="1"/>
    </xf>
    <xf numFmtId="0" fontId="15" fillId="0" borderId="45" xfId="0" applyFont="1" applyBorder="1"/>
    <xf numFmtId="0" fontId="2" fillId="4" borderId="47" xfId="0" applyFont="1" applyFill="1" applyBorder="1" applyAlignment="1">
      <alignment horizontal="center"/>
    </xf>
    <xf numFmtId="0" fontId="15" fillId="0" borderId="48" xfId="0" applyFont="1" applyBorder="1"/>
    <xf numFmtId="0" fontId="15" fillId="0" borderId="49" xfId="0" applyFont="1" applyBorder="1"/>
    <xf numFmtId="0" fontId="2" fillId="4" borderId="30" xfId="0" applyFont="1" applyFill="1" applyBorder="1" applyAlignment="1">
      <alignment horizontal="center" vertical="center" wrapText="1"/>
    </xf>
    <xf numFmtId="0" fontId="15" fillId="0" borderId="52" xfId="0" applyFont="1" applyBorder="1"/>
    <xf numFmtId="0" fontId="2" fillId="4" borderId="30" xfId="0" applyFont="1" applyFill="1" applyBorder="1" applyAlignment="1">
      <alignment horizontal="center" vertical="center"/>
    </xf>
    <xf numFmtId="0" fontId="2" fillId="4" borderId="30" xfId="0" applyFont="1" applyFill="1" applyBorder="1" applyAlignment="1">
      <alignment horizontal="center" vertical="top" wrapText="1"/>
    </xf>
    <xf numFmtId="0" fontId="21" fillId="4" borderId="30" xfId="0" applyFont="1" applyFill="1" applyBorder="1" applyAlignment="1">
      <alignment horizontal="center" wrapText="1"/>
    </xf>
    <xf numFmtId="0" fontId="19" fillId="3" borderId="60" xfId="0" applyFont="1" applyFill="1" applyBorder="1" applyAlignment="1">
      <alignment horizontal="center" vertical="top" wrapText="1"/>
    </xf>
    <xf numFmtId="0" fontId="15" fillId="0" borderId="46" xfId="0" applyFont="1" applyBorder="1"/>
    <xf numFmtId="0" fontId="15" fillId="0" borderId="21" xfId="0" applyFont="1" applyBorder="1"/>
    <xf numFmtId="0" fontId="15" fillId="0" borderId="61" xfId="0" applyFont="1" applyBorder="1"/>
    <xf numFmtId="0" fontId="15" fillId="0" borderId="15" xfId="0" applyFont="1" applyBorder="1"/>
    <xf numFmtId="0" fontId="15" fillId="0" borderId="59" xfId="0" applyFont="1" applyBorder="1"/>
    <xf numFmtId="0" fontId="15" fillId="0" borderId="54" xfId="0" applyFont="1" applyBorder="1"/>
    <xf numFmtId="0" fontId="15" fillId="0" borderId="62" xfId="0" applyFont="1" applyBorder="1"/>
    <xf numFmtId="0" fontId="3" fillId="4" borderId="79" xfId="0" applyFont="1" applyFill="1" applyBorder="1" applyAlignment="1">
      <alignment horizontal="center" vertical="top"/>
    </xf>
    <xf numFmtId="0" fontId="15" fillId="0" borderId="80" xfId="0" applyFont="1" applyBorder="1"/>
    <xf numFmtId="0" fontId="15" fillId="0" borderId="81" xfId="0" applyFont="1" applyBorder="1"/>
    <xf numFmtId="0" fontId="15" fillId="0" borderId="82" xfId="0" applyFont="1" applyBorder="1"/>
    <xf numFmtId="0" fontId="2" fillId="0" borderId="46" xfId="0" applyFont="1" applyBorder="1" applyAlignment="1">
      <alignment horizontal="left" wrapText="1"/>
    </xf>
    <xf numFmtId="0" fontId="2" fillId="4" borderId="67" xfId="0" applyFont="1" applyFill="1" applyBorder="1" applyAlignment="1">
      <alignment horizontal="center" vertical="top"/>
    </xf>
    <xf numFmtId="0" fontId="15" fillId="0" borderId="69" xfId="0" applyFont="1" applyBorder="1"/>
    <xf numFmtId="0" fontId="15" fillId="0" borderId="71" xfId="0" applyFont="1" applyBorder="1"/>
    <xf numFmtId="0" fontId="2" fillId="6" borderId="47" xfId="0" applyFont="1" applyFill="1" applyBorder="1" applyAlignment="1">
      <alignment horizontal="center" vertical="top"/>
    </xf>
    <xf numFmtId="0" fontId="2" fillId="4" borderId="72" xfId="0" applyFont="1" applyFill="1" applyBorder="1" applyAlignment="1">
      <alignment horizontal="center" vertical="top"/>
    </xf>
    <xf numFmtId="0" fontId="3" fillId="4" borderId="86" xfId="0" applyFont="1" applyFill="1" applyBorder="1" applyAlignment="1">
      <alignment horizontal="center"/>
    </xf>
    <xf numFmtId="0" fontId="2" fillId="12" borderId="87" xfId="0" applyFont="1" applyFill="1" applyBorder="1" applyAlignment="1">
      <alignment vertical="top"/>
    </xf>
    <xf numFmtId="0" fontId="2" fillId="4" borderId="89" xfId="0" applyFont="1" applyFill="1" applyBorder="1" applyAlignment="1">
      <alignment vertical="top" wrapText="1"/>
    </xf>
    <xf numFmtId="0" fontId="2" fillId="4" borderId="58" xfId="0" applyFont="1" applyFill="1" applyBorder="1" applyAlignment="1">
      <alignment horizontal="center" vertical="top" wrapText="1"/>
    </xf>
    <xf numFmtId="0" fontId="2" fillId="4" borderId="88" xfId="0" applyFont="1" applyFill="1" applyBorder="1" applyAlignment="1">
      <alignment vertical="top" wrapText="1"/>
    </xf>
    <xf numFmtId="0" fontId="24" fillId="13" borderId="59" xfId="0" applyFont="1" applyFill="1" applyBorder="1" applyAlignment="1">
      <alignment vertical="top"/>
    </xf>
    <xf numFmtId="0" fontId="24" fillId="13" borderId="54" xfId="0" applyFont="1" applyFill="1" applyBorder="1" applyAlignment="1">
      <alignment vertical="top"/>
    </xf>
    <xf numFmtId="0" fontId="2" fillId="13" borderId="36" xfId="0" applyFont="1" applyFill="1" applyBorder="1" applyAlignment="1">
      <alignmen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heetViews>
  <sheetFormatPr defaultColWidth="14.42578125" defaultRowHeight="15" customHeight="1" x14ac:dyDescent="0.25"/>
  <cols>
    <col min="1" max="1" width="4.7109375" customWidth="1"/>
    <col min="2" max="2" width="8.7109375" customWidth="1"/>
    <col min="3" max="3" width="18.7109375" customWidth="1"/>
    <col min="4" max="4" width="45.7109375" customWidth="1"/>
    <col min="5" max="5" width="60.7109375" customWidth="1"/>
    <col min="6" max="6" width="15.7109375" hidden="1" customWidth="1"/>
    <col min="7" max="8" width="12.7109375" hidden="1" customWidth="1"/>
    <col min="9" max="9" width="15.7109375" hidden="1" customWidth="1"/>
    <col min="10" max="10" width="20.7109375" hidden="1" customWidth="1"/>
    <col min="11" max="14" width="15.7109375" hidden="1" customWidth="1"/>
    <col min="15" max="16" width="15.7109375" customWidth="1"/>
    <col min="17" max="26" width="9.140625" customWidth="1"/>
  </cols>
  <sheetData>
    <row r="1" spans="1:26" ht="14.25" customHeight="1" x14ac:dyDescent="0.25">
      <c r="A1" s="1"/>
      <c r="B1" s="2"/>
      <c r="C1" s="3"/>
      <c r="D1" s="1"/>
      <c r="E1" s="2"/>
      <c r="F1" s="3"/>
      <c r="G1" s="3"/>
      <c r="H1" s="3"/>
      <c r="I1" s="3"/>
      <c r="J1" s="3"/>
      <c r="K1" s="4"/>
      <c r="L1" s="3"/>
      <c r="M1" s="3"/>
      <c r="N1" s="3"/>
      <c r="O1" s="1"/>
      <c r="P1" s="1"/>
      <c r="Q1" s="1"/>
      <c r="R1" s="1"/>
      <c r="S1" s="1"/>
      <c r="T1" s="1"/>
      <c r="U1" s="1"/>
      <c r="V1" s="1"/>
      <c r="W1" s="1"/>
      <c r="X1" s="1"/>
      <c r="Y1" s="1"/>
      <c r="Z1" s="1"/>
    </row>
    <row r="2" spans="1:26" ht="14.25" customHeight="1" x14ac:dyDescent="0.25">
      <c r="A2" s="1"/>
      <c r="B2" s="2"/>
      <c r="C2" s="5" t="s">
        <v>0</v>
      </c>
      <c r="D2" s="1"/>
      <c r="E2" s="2"/>
      <c r="F2" s="3"/>
      <c r="G2" s="3"/>
      <c r="H2" s="3"/>
      <c r="I2" s="3"/>
      <c r="J2" s="3"/>
      <c r="K2" s="4"/>
      <c r="L2" s="3"/>
      <c r="M2" s="3"/>
      <c r="N2" s="3"/>
      <c r="O2" s="1"/>
      <c r="P2" s="1"/>
      <c r="Q2" s="1"/>
      <c r="R2" s="1"/>
      <c r="S2" s="1"/>
      <c r="T2" s="1"/>
      <c r="U2" s="1"/>
      <c r="V2" s="1"/>
      <c r="W2" s="1"/>
      <c r="X2" s="1"/>
      <c r="Y2" s="1"/>
      <c r="Z2" s="1"/>
    </row>
    <row r="3" spans="1:26" ht="14.25" customHeight="1" x14ac:dyDescent="0.25">
      <c r="A3" s="1"/>
      <c r="B3" s="2"/>
      <c r="C3" s="6"/>
      <c r="D3" s="1" t="s">
        <v>1</v>
      </c>
      <c r="E3" s="2"/>
      <c r="F3" s="3"/>
      <c r="G3" s="3"/>
      <c r="H3" s="3"/>
      <c r="I3" s="3"/>
      <c r="J3" s="3"/>
      <c r="K3" s="4"/>
      <c r="L3" s="3"/>
      <c r="M3" s="3"/>
      <c r="N3" s="3"/>
      <c r="O3" s="1"/>
      <c r="P3" s="1"/>
      <c r="Q3" s="1"/>
      <c r="R3" s="1"/>
      <c r="S3" s="1"/>
      <c r="T3" s="1"/>
      <c r="U3" s="1"/>
      <c r="V3" s="1"/>
      <c r="W3" s="1"/>
      <c r="X3" s="1"/>
      <c r="Y3" s="1"/>
      <c r="Z3" s="1"/>
    </row>
    <row r="4" spans="1:26" ht="14.25" customHeight="1" x14ac:dyDescent="0.25">
      <c r="A4" s="1"/>
      <c r="B4" s="2"/>
      <c r="C4" s="7"/>
      <c r="D4" s="1" t="s">
        <v>2</v>
      </c>
      <c r="E4" s="2"/>
      <c r="F4" s="3"/>
      <c r="G4" s="3"/>
      <c r="H4" s="3"/>
      <c r="I4" s="3"/>
      <c r="J4" s="3"/>
      <c r="K4" s="4"/>
      <c r="L4" s="3"/>
      <c r="M4" s="3"/>
      <c r="N4" s="3"/>
      <c r="O4" s="1"/>
      <c r="P4" s="1"/>
      <c r="Q4" s="1"/>
      <c r="R4" s="1"/>
      <c r="S4" s="1"/>
      <c r="T4" s="1"/>
      <c r="U4" s="1"/>
      <c r="V4" s="1"/>
      <c r="W4" s="1"/>
      <c r="X4" s="1"/>
      <c r="Y4" s="1"/>
      <c r="Z4" s="1"/>
    </row>
    <row r="5" spans="1:26" ht="14.25" customHeight="1" x14ac:dyDescent="0.25">
      <c r="A5" s="1"/>
      <c r="B5" s="2"/>
      <c r="C5" s="8"/>
      <c r="D5" s="1" t="s">
        <v>3</v>
      </c>
      <c r="E5" s="2"/>
      <c r="F5" s="3"/>
      <c r="G5" s="3"/>
      <c r="H5" s="3"/>
      <c r="I5" s="3"/>
      <c r="J5" s="3"/>
      <c r="K5" s="4"/>
      <c r="L5" s="3"/>
      <c r="M5" s="3"/>
      <c r="N5" s="3"/>
      <c r="O5" s="1"/>
      <c r="P5" s="1"/>
      <c r="Q5" s="1"/>
      <c r="R5" s="1"/>
      <c r="S5" s="1"/>
      <c r="T5" s="1"/>
      <c r="U5" s="1"/>
      <c r="V5" s="1"/>
      <c r="W5" s="1"/>
      <c r="X5" s="1"/>
      <c r="Y5" s="1"/>
      <c r="Z5" s="1"/>
    </row>
    <row r="6" spans="1:26" ht="14.25" customHeight="1" x14ac:dyDescent="0.25">
      <c r="A6" s="1"/>
      <c r="B6" s="2"/>
      <c r="C6" s="9"/>
      <c r="D6" s="1" t="s">
        <v>4</v>
      </c>
      <c r="E6" s="2"/>
      <c r="F6" s="3"/>
      <c r="G6" s="3"/>
      <c r="H6" s="3"/>
      <c r="I6" s="3"/>
      <c r="J6" s="3"/>
      <c r="K6" s="4"/>
      <c r="L6" s="3"/>
      <c r="M6" s="3"/>
      <c r="N6" s="3"/>
      <c r="O6" s="1"/>
      <c r="P6" s="1"/>
      <c r="Q6" s="1"/>
      <c r="R6" s="1"/>
      <c r="S6" s="1"/>
      <c r="T6" s="1"/>
      <c r="U6" s="1"/>
      <c r="V6" s="1"/>
      <c r="W6" s="1"/>
      <c r="X6" s="1"/>
      <c r="Y6" s="1"/>
      <c r="Z6" s="1"/>
    </row>
    <row r="7" spans="1:26" ht="14.25" customHeight="1" x14ac:dyDescent="0.25">
      <c r="A7" s="1"/>
      <c r="B7" s="2"/>
      <c r="C7" s="10"/>
      <c r="D7" s="1" t="s">
        <v>4</v>
      </c>
      <c r="E7" s="2"/>
      <c r="F7" s="3"/>
      <c r="G7" s="3"/>
      <c r="H7" s="3"/>
      <c r="I7" s="3"/>
      <c r="J7" s="3"/>
      <c r="K7" s="4"/>
      <c r="L7" s="3"/>
      <c r="M7" s="3"/>
      <c r="N7" s="3"/>
      <c r="O7" s="1"/>
      <c r="P7" s="1"/>
      <c r="Q7" s="1"/>
      <c r="R7" s="1"/>
      <c r="S7" s="1"/>
      <c r="T7" s="1"/>
      <c r="U7" s="1"/>
      <c r="V7" s="1"/>
      <c r="W7" s="1"/>
      <c r="X7" s="1"/>
      <c r="Y7" s="1"/>
      <c r="Z7" s="1"/>
    </row>
    <row r="8" spans="1:26" ht="14.25" customHeight="1" x14ac:dyDescent="0.25">
      <c r="A8" s="1"/>
      <c r="B8" s="2"/>
      <c r="C8" s="11"/>
      <c r="D8" s="1" t="s">
        <v>5</v>
      </c>
      <c r="E8" s="2"/>
      <c r="F8" s="3"/>
      <c r="G8" s="3"/>
      <c r="H8" s="3"/>
      <c r="I8" s="3"/>
      <c r="J8" s="3"/>
      <c r="K8" s="4"/>
      <c r="L8" s="3"/>
      <c r="M8" s="3"/>
      <c r="N8" s="3"/>
      <c r="O8" s="1"/>
      <c r="P8" s="1"/>
      <c r="Q8" s="1"/>
      <c r="R8" s="1"/>
      <c r="S8" s="1"/>
      <c r="T8" s="1"/>
      <c r="U8" s="1"/>
      <c r="V8" s="1"/>
      <c r="W8" s="1"/>
      <c r="X8" s="1"/>
      <c r="Y8" s="1"/>
      <c r="Z8" s="1"/>
    </row>
    <row r="9" spans="1:26" ht="14.25" customHeight="1" x14ac:dyDescent="0.25">
      <c r="A9" s="1"/>
      <c r="B9" s="2"/>
      <c r="C9" s="3"/>
      <c r="D9" s="1"/>
      <c r="E9" s="2"/>
      <c r="F9" s="3"/>
      <c r="G9" s="3"/>
      <c r="H9" s="3"/>
      <c r="I9" s="3"/>
      <c r="J9" s="3"/>
      <c r="K9" s="4"/>
      <c r="L9" s="3"/>
      <c r="M9" s="3"/>
      <c r="N9" s="3"/>
      <c r="O9" s="1"/>
      <c r="P9" s="1"/>
      <c r="Q9" s="1"/>
      <c r="R9" s="1"/>
      <c r="S9" s="1"/>
      <c r="T9" s="1"/>
      <c r="U9" s="1"/>
      <c r="V9" s="1"/>
      <c r="W9" s="1"/>
      <c r="X9" s="1"/>
      <c r="Y9" s="1"/>
      <c r="Z9" s="1"/>
    </row>
    <row r="10" spans="1:26" ht="14.25" customHeight="1" x14ac:dyDescent="0.25">
      <c r="A10" s="1"/>
      <c r="B10" s="2"/>
      <c r="C10" s="5" t="s">
        <v>6</v>
      </c>
      <c r="D10" s="1"/>
      <c r="E10" s="2"/>
      <c r="F10" s="3"/>
      <c r="G10" s="3"/>
      <c r="H10" s="3"/>
      <c r="I10" s="3"/>
      <c r="J10" s="3"/>
      <c r="K10" s="4"/>
      <c r="L10" s="3"/>
      <c r="M10" s="3"/>
      <c r="N10" s="3"/>
      <c r="O10" s="1"/>
      <c r="P10" s="1"/>
      <c r="Q10" s="1"/>
      <c r="R10" s="1"/>
      <c r="S10" s="1"/>
      <c r="T10" s="1"/>
      <c r="U10" s="1"/>
      <c r="V10" s="1"/>
      <c r="W10" s="1"/>
      <c r="X10" s="1"/>
      <c r="Y10" s="1"/>
      <c r="Z10" s="1"/>
    </row>
    <row r="11" spans="1:26" ht="14.25" customHeight="1" x14ac:dyDescent="0.25">
      <c r="A11" s="1"/>
      <c r="B11" s="2"/>
      <c r="C11" s="6"/>
      <c r="D11" s="1" t="s">
        <v>7</v>
      </c>
      <c r="E11" s="2"/>
      <c r="F11" s="3"/>
      <c r="G11" s="3"/>
      <c r="H11" s="3"/>
      <c r="I11" s="3"/>
      <c r="J11" s="3"/>
      <c r="K11" s="4"/>
      <c r="L11" s="3"/>
      <c r="M11" s="3"/>
      <c r="N11" s="3"/>
      <c r="O11" s="1"/>
      <c r="P11" s="1"/>
      <c r="Q11" s="1"/>
      <c r="R11" s="1"/>
      <c r="S11" s="1"/>
      <c r="T11" s="1"/>
      <c r="U11" s="1"/>
      <c r="V11" s="1"/>
      <c r="W11" s="1"/>
      <c r="X11" s="1"/>
      <c r="Y11" s="1"/>
      <c r="Z11" s="1"/>
    </row>
    <row r="12" spans="1:26" ht="14.25" customHeight="1" x14ac:dyDescent="0.25">
      <c r="A12" s="1"/>
      <c r="B12" s="2"/>
      <c r="C12" s="12"/>
      <c r="D12" s="1" t="s">
        <v>8</v>
      </c>
      <c r="E12" s="2"/>
      <c r="F12" s="3"/>
      <c r="G12" s="3"/>
      <c r="H12" s="3"/>
      <c r="I12" s="3"/>
      <c r="J12" s="3"/>
      <c r="K12" s="4"/>
      <c r="L12" s="3"/>
      <c r="M12" s="3"/>
      <c r="N12" s="3"/>
      <c r="O12" s="1"/>
      <c r="P12" s="1"/>
      <c r="Q12" s="1"/>
      <c r="R12" s="1"/>
      <c r="S12" s="1"/>
      <c r="T12" s="1"/>
      <c r="U12" s="1"/>
      <c r="V12" s="1"/>
      <c r="W12" s="1"/>
      <c r="X12" s="1"/>
      <c r="Y12" s="1"/>
      <c r="Z12" s="1"/>
    </row>
    <row r="13" spans="1:26" ht="14.25" customHeight="1" x14ac:dyDescent="0.25">
      <c r="A13" s="1"/>
      <c r="B13" s="2"/>
      <c r="C13" s="13"/>
      <c r="D13" s="1" t="s">
        <v>9</v>
      </c>
      <c r="E13" s="2"/>
      <c r="F13" s="3"/>
      <c r="G13" s="3"/>
      <c r="H13" s="3"/>
      <c r="I13" s="3"/>
      <c r="J13" s="3"/>
      <c r="K13" s="4"/>
      <c r="L13" s="3"/>
      <c r="M13" s="3"/>
      <c r="N13" s="3"/>
      <c r="O13" s="1"/>
      <c r="P13" s="1"/>
      <c r="Q13" s="1"/>
      <c r="R13" s="1"/>
      <c r="S13" s="1"/>
      <c r="T13" s="1"/>
      <c r="U13" s="1"/>
      <c r="V13" s="1"/>
      <c r="W13" s="1"/>
      <c r="X13" s="1"/>
      <c r="Y13" s="1"/>
      <c r="Z13" s="1"/>
    </row>
    <row r="14" spans="1:26" ht="14.25" customHeight="1" x14ac:dyDescent="0.25">
      <c r="A14" s="1"/>
      <c r="B14" s="2"/>
      <c r="C14" s="3"/>
      <c r="D14" s="1"/>
      <c r="E14" s="2"/>
      <c r="F14" s="3"/>
      <c r="G14" s="3"/>
      <c r="H14" s="3"/>
      <c r="I14" s="3"/>
      <c r="J14" s="3"/>
      <c r="K14" s="4"/>
      <c r="L14" s="3"/>
      <c r="M14" s="3"/>
      <c r="N14" s="3"/>
      <c r="O14" s="1"/>
      <c r="P14" s="1"/>
      <c r="Q14" s="1"/>
      <c r="R14" s="1"/>
      <c r="S14" s="1"/>
      <c r="T14" s="1"/>
      <c r="U14" s="1"/>
      <c r="V14" s="1"/>
      <c r="W14" s="1"/>
      <c r="X14" s="1"/>
      <c r="Y14" s="1"/>
      <c r="Z14" s="1"/>
    </row>
    <row r="15" spans="1:26" ht="14.25" customHeight="1" x14ac:dyDescent="0.25">
      <c r="A15" s="1"/>
      <c r="B15" s="2"/>
      <c r="C15" s="14" t="s">
        <v>10</v>
      </c>
      <c r="D15" s="1"/>
      <c r="E15" s="2"/>
      <c r="F15" s="3"/>
      <c r="G15" s="3"/>
      <c r="H15" s="3"/>
      <c r="I15" s="3"/>
      <c r="J15" s="3"/>
      <c r="K15" s="4"/>
      <c r="L15" s="3"/>
      <c r="M15" s="3"/>
      <c r="N15" s="3"/>
      <c r="O15" s="1"/>
      <c r="P15" s="1"/>
      <c r="Q15" s="1"/>
      <c r="R15" s="1"/>
      <c r="S15" s="1"/>
      <c r="T15" s="1"/>
      <c r="U15" s="1"/>
      <c r="V15" s="1"/>
      <c r="W15" s="1"/>
      <c r="X15" s="1"/>
      <c r="Y15" s="1"/>
      <c r="Z15" s="1"/>
    </row>
    <row r="16" spans="1:26" ht="14.25" customHeight="1" x14ac:dyDescent="0.25">
      <c r="A16" s="1"/>
      <c r="B16" s="2"/>
      <c r="C16" s="15" t="s">
        <v>11</v>
      </c>
      <c r="D16" s="1"/>
      <c r="E16" s="2"/>
      <c r="F16" s="3"/>
      <c r="G16" s="3"/>
      <c r="H16" s="3"/>
      <c r="I16" s="3"/>
      <c r="J16" s="3"/>
      <c r="K16" s="4"/>
      <c r="L16" s="3"/>
      <c r="M16" s="3"/>
      <c r="N16" s="3"/>
      <c r="O16" s="1"/>
      <c r="P16" s="1"/>
      <c r="Q16" s="1"/>
      <c r="R16" s="1"/>
      <c r="S16" s="1"/>
      <c r="T16" s="1"/>
      <c r="U16" s="1"/>
      <c r="V16" s="1"/>
      <c r="W16" s="1"/>
      <c r="X16" s="1"/>
      <c r="Y16" s="1"/>
      <c r="Z16" s="1"/>
    </row>
    <row r="17" spans="1:26" ht="14.25" customHeight="1" x14ac:dyDescent="0.25">
      <c r="A17" s="1"/>
      <c r="B17" s="2"/>
      <c r="C17" s="15" t="s">
        <v>12</v>
      </c>
      <c r="D17" s="1"/>
      <c r="E17" s="2"/>
      <c r="F17" s="3"/>
      <c r="G17" s="3"/>
      <c r="H17" s="3"/>
      <c r="I17" s="3"/>
      <c r="J17" s="3"/>
      <c r="K17" s="4"/>
      <c r="L17" s="3"/>
      <c r="M17" s="3"/>
      <c r="N17" s="3"/>
      <c r="O17" s="1"/>
      <c r="P17" s="1"/>
      <c r="Q17" s="1"/>
      <c r="R17" s="1"/>
      <c r="S17" s="1"/>
      <c r="T17" s="1"/>
      <c r="U17" s="1"/>
      <c r="V17" s="1"/>
      <c r="W17" s="1"/>
      <c r="X17" s="1"/>
      <c r="Y17" s="1"/>
      <c r="Z17" s="1"/>
    </row>
    <row r="18" spans="1:26" ht="14.25" customHeight="1" x14ac:dyDescent="0.25">
      <c r="A18" s="1"/>
      <c r="B18" s="2"/>
      <c r="C18" s="15" t="s">
        <v>13</v>
      </c>
      <c r="D18" s="1"/>
      <c r="E18" s="2"/>
      <c r="F18" s="3"/>
      <c r="G18" s="3"/>
      <c r="H18" s="3"/>
      <c r="I18" s="3"/>
      <c r="J18" s="3"/>
      <c r="K18" s="4"/>
      <c r="L18" s="3"/>
      <c r="M18" s="3"/>
      <c r="N18" s="3"/>
      <c r="O18" s="1"/>
      <c r="P18" s="1"/>
      <c r="Q18" s="1"/>
      <c r="R18" s="1"/>
      <c r="S18" s="1"/>
      <c r="T18" s="1"/>
      <c r="U18" s="1"/>
      <c r="V18" s="1"/>
      <c r="W18" s="1"/>
      <c r="X18" s="1"/>
      <c r="Y18" s="1"/>
      <c r="Z18" s="1"/>
    </row>
    <row r="19" spans="1:26" ht="14.25" customHeight="1" x14ac:dyDescent="0.25">
      <c r="A19" s="1"/>
      <c r="B19" s="2"/>
      <c r="C19" s="15" t="s">
        <v>14</v>
      </c>
      <c r="D19" s="1"/>
      <c r="E19" s="2"/>
      <c r="F19" s="3"/>
      <c r="G19" s="3"/>
      <c r="H19" s="3"/>
      <c r="I19" s="3"/>
      <c r="J19" s="3"/>
      <c r="K19" s="4"/>
      <c r="L19" s="3"/>
      <c r="M19" s="3"/>
      <c r="N19" s="3"/>
      <c r="O19" s="1"/>
      <c r="P19" s="1"/>
      <c r="Q19" s="1"/>
      <c r="R19" s="1"/>
      <c r="S19" s="1"/>
      <c r="T19" s="1"/>
      <c r="U19" s="1"/>
      <c r="V19" s="1"/>
      <c r="W19" s="1"/>
      <c r="X19" s="1"/>
      <c r="Y19" s="1"/>
      <c r="Z19" s="1"/>
    </row>
    <row r="20" spans="1:26" ht="14.25" customHeight="1" x14ac:dyDescent="0.25">
      <c r="A20" s="1"/>
      <c r="B20" s="16"/>
      <c r="C20" s="15" t="s">
        <v>15</v>
      </c>
      <c r="D20" s="1"/>
      <c r="E20" s="16"/>
      <c r="F20" s="17"/>
      <c r="G20" s="17"/>
      <c r="H20" s="17"/>
      <c r="I20" s="17"/>
      <c r="J20" s="17"/>
      <c r="K20" s="18"/>
      <c r="L20" s="17"/>
      <c r="M20" s="17"/>
      <c r="N20" s="17"/>
      <c r="O20" s="1"/>
      <c r="P20" s="1"/>
      <c r="Q20" s="1"/>
      <c r="R20" s="1"/>
      <c r="S20" s="1"/>
      <c r="T20" s="1"/>
      <c r="U20" s="1"/>
      <c r="V20" s="1"/>
      <c r="W20" s="1"/>
      <c r="X20" s="1"/>
      <c r="Y20" s="1"/>
      <c r="Z20" s="1"/>
    </row>
    <row r="21" spans="1:26" ht="14.25" customHeight="1" x14ac:dyDescent="0.25">
      <c r="A21" s="1"/>
      <c r="B21" s="16"/>
      <c r="C21" s="15"/>
      <c r="D21" s="1"/>
      <c r="E21" s="16"/>
      <c r="F21" s="17"/>
      <c r="G21" s="17"/>
      <c r="H21" s="17"/>
      <c r="I21" s="17"/>
      <c r="J21" s="17"/>
      <c r="K21" s="18"/>
      <c r="L21" s="17"/>
      <c r="M21" s="17"/>
      <c r="N21" s="17"/>
      <c r="O21" s="1"/>
      <c r="P21" s="1"/>
      <c r="Q21" s="1"/>
      <c r="R21" s="1"/>
      <c r="S21" s="1"/>
      <c r="T21" s="1"/>
      <c r="U21" s="1"/>
      <c r="V21" s="1"/>
      <c r="W21" s="1"/>
      <c r="X21" s="1"/>
      <c r="Y21" s="1"/>
      <c r="Z21" s="1"/>
    </row>
    <row r="22" spans="1:26" ht="14.25" customHeight="1" x14ac:dyDescent="0.25">
      <c r="A22" s="1"/>
      <c r="B22" s="19" t="s">
        <v>16</v>
      </c>
      <c r="C22" s="3"/>
      <c r="D22" s="1"/>
      <c r="E22" s="16"/>
      <c r="F22" s="17"/>
      <c r="G22" s="17"/>
      <c r="H22" s="17"/>
      <c r="I22" s="17"/>
      <c r="J22" s="17"/>
      <c r="K22" s="18"/>
      <c r="L22" s="17"/>
      <c r="M22" s="17"/>
      <c r="N22" s="17"/>
      <c r="O22" s="1"/>
      <c r="P22" s="1"/>
      <c r="Q22" s="1"/>
      <c r="R22" s="1"/>
      <c r="S22" s="1"/>
      <c r="T22" s="1"/>
      <c r="U22" s="1"/>
      <c r="V22" s="1"/>
      <c r="W22" s="1"/>
      <c r="X22" s="1"/>
      <c r="Y22" s="1"/>
      <c r="Z22" s="1"/>
    </row>
    <row r="23" spans="1:26" ht="14.25" customHeight="1" x14ac:dyDescent="0.25">
      <c r="A23" s="20"/>
      <c r="B23" s="21" t="s">
        <v>17</v>
      </c>
      <c r="C23" s="22" t="s">
        <v>18</v>
      </c>
      <c r="D23" s="22" t="s">
        <v>19</v>
      </c>
      <c r="E23" s="22" t="s">
        <v>20</v>
      </c>
      <c r="F23" s="23" t="s">
        <v>21</v>
      </c>
      <c r="G23" s="23" t="s">
        <v>22</v>
      </c>
      <c r="H23" s="23" t="s">
        <v>23</v>
      </c>
      <c r="I23" s="23" t="s">
        <v>24</v>
      </c>
      <c r="J23" s="24" t="s">
        <v>25</v>
      </c>
      <c r="K23" s="24" t="s">
        <v>26</v>
      </c>
      <c r="L23" s="24" t="s">
        <v>27</v>
      </c>
      <c r="M23" s="25" t="s">
        <v>28</v>
      </c>
      <c r="N23" s="25" t="s">
        <v>29</v>
      </c>
      <c r="O23" s="25" t="s">
        <v>30</v>
      </c>
      <c r="P23" s="25" t="s">
        <v>31</v>
      </c>
      <c r="Q23" s="20"/>
      <c r="R23" s="20"/>
      <c r="S23" s="20"/>
      <c r="T23" s="20"/>
      <c r="U23" s="20"/>
      <c r="V23" s="20"/>
      <c r="W23" s="20"/>
      <c r="X23" s="20"/>
      <c r="Y23" s="20"/>
      <c r="Z23" s="20"/>
    </row>
    <row r="24" spans="1:26" ht="14.25" customHeight="1" x14ac:dyDescent="0.25">
      <c r="A24" s="1"/>
      <c r="B24" s="26">
        <v>1</v>
      </c>
      <c r="C24" s="27" t="s">
        <v>32</v>
      </c>
      <c r="D24" s="27" t="str">
        <f>'1'!B5</f>
        <v>Apibendrinta informacija apie VVG teritoriją, VPS turinį ir rezultatus</v>
      </c>
      <c r="E24" s="27" t="s">
        <v>33</v>
      </c>
      <c r="F24" s="26">
        <v>2</v>
      </c>
      <c r="G24" s="26" t="s">
        <v>34</v>
      </c>
      <c r="H24" s="26">
        <v>6</v>
      </c>
      <c r="I24" s="26">
        <v>1</v>
      </c>
      <c r="J24" s="6" t="s">
        <v>35</v>
      </c>
      <c r="K24" s="26">
        <v>1</v>
      </c>
      <c r="L24" s="6" t="s">
        <v>36</v>
      </c>
      <c r="M24" s="6" t="s">
        <v>37</v>
      </c>
      <c r="N24" s="6" t="s">
        <v>38</v>
      </c>
      <c r="O24" s="28" t="s">
        <v>39</v>
      </c>
      <c r="P24" s="27"/>
      <c r="Q24" s="1"/>
      <c r="R24" s="1"/>
      <c r="S24" s="1"/>
      <c r="T24" s="1"/>
      <c r="U24" s="1"/>
      <c r="V24" s="1"/>
      <c r="W24" s="1"/>
      <c r="X24" s="1"/>
      <c r="Y24" s="1"/>
      <c r="Z24" s="1"/>
    </row>
    <row r="25" spans="1:26" ht="14.25" customHeight="1" x14ac:dyDescent="0.25">
      <c r="A25" s="1"/>
      <c r="B25" s="26">
        <v>2</v>
      </c>
      <c r="C25" s="27" t="s">
        <v>40</v>
      </c>
      <c r="D25" s="27" t="str">
        <f>'2'!$B$1</f>
        <v>VVG teritorijos stiprybės, silpnybės, galimybės ir grėsmės (SSGG) ir jų sąsajos su VVG teritorijos poreikiais</v>
      </c>
      <c r="E25" s="27" t="s">
        <v>41</v>
      </c>
      <c r="F25" s="26" t="s">
        <v>42</v>
      </c>
      <c r="G25" s="26" t="s">
        <v>34</v>
      </c>
      <c r="H25" s="26">
        <v>0</v>
      </c>
      <c r="I25" s="26" t="s">
        <v>43</v>
      </c>
      <c r="J25" s="6" t="s">
        <v>44</v>
      </c>
      <c r="K25" s="26" t="s">
        <v>45</v>
      </c>
      <c r="L25" s="6" t="s">
        <v>37</v>
      </c>
      <c r="M25" s="6" t="s">
        <v>38</v>
      </c>
      <c r="N25" s="6" t="s">
        <v>37</v>
      </c>
      <c r="O25" s="28" t="s">
        <v>39</v>
      </c>
      <c r="P25" s="27" t="s">
        <v>46</v>
      </c>
      <c r="Q25" s="1"/>
      <c r="R25" s="1"/>
      <c r="S25" s="1"/>
      <c r="T25" s="1"/>
      <c r="U25" s="1"/>
      <c r="V25" s="1"/>
      <c r="W25" s="1"/>
      <c r="X25" s="1"/>
      <c r="Y25" s="1"/>
      <c r="Z25" s="1"/>
    </row>
    <row r="26" spans="1:26" ht="14.25" customHeight="1" x14ac:dyDescent="0.25">
      <c r="A26" s="1"/>
      <c r="B26" s="26">
        <v>3</v>
      </c>
      <c r="C26" s="27" t="s">
        <v>32</v>
      </c>
      <c r="D26" s="27" t="str">
        <f>'3'!$B$1</f>
        <v>VVG teritorijos poreikiai</v>
      </c>
      <c r="E26" s="27" t="s">
        <v>47</v>
      </c>
      <c r="F26" s="26" t="s">
        <v>48</v>
      </c>
      <c r="G26" s="26" t="s">
        <v>34</v>
      </c>
      <c r="H26" s="26">
        <v>0</v>
      </c>
      <c r="I26" s="26">
        <v>0</v>
      </c>
      <c r="J26" s="6" t="s">
        <v>35</v>
      </c>
      <c r="K26" s="26">
        <v>1</v>
      </c>
      <c r="L26" s="6" t="s">
        <v>36</v>
      </c>
      <c r="M26" s="6" t="s">
        <v>37</v>
      </c>
      <c r="N26" s="6" t="s">
        <v>37</v>
      </c>
      <c r="O26" s="28" t="s">
        <v>39</v>
      </c>
      <c r="P26" s="27"/>
      <c r="Q26" s="1"/>
      <c r="R26" s="1"/>
      <c r="S26" s="1"/>
      <c r="T26" s="1"/>
      <c r="U26" s="1"/>
      <c r="V26" s="1"/>
      <c r="W26" s="1"/>
      <c r="X26" s="1"/>
      <c r="Y26" s="1"/>
      <c r="Z26" s="1"/>
    </row>
    <row r="27" spans="1:26" ht="14.25" customHeight="1" x14ac:dyDescent="0.25">
      <c r="A27" s="1"/>
      <c r="B27" s="29">
        <v>4</v>
      </c>
      <c r="C27" s="27" t="s">
        <v>49</v>
      </c>
      <c r="D27" s="27" t="str">
        <f>'4'!$B$1</f>
        <v>VVG teritorijos poreikių pagrindimas</v>
      </c>
      <c r="E27" s="27" t="s">
        <v>50</v>
      </c>
      <c r="F27" s="26" t="s">
        <v>51</v>
      </c>
      <c r="G27" s="26" t="s">
        <v>52</v>
      </c>
      <c r="H27" s="26">
        <v>0</v>
      </c>
      <c r="I27" s="26" t="s">
        <v>53</v>
      </c>
      <c r="J27" s="30" t="s">
        <v>35</v>
      </c>
      <c r="K27" s="26" t="s">
        <v>54</v>
      </c>
      <c r="L27" s="6" t="s">
        <v>37</v>
      </c>
      <c r="M27" s="6" t="s">
        <v>36</v>
      </c>
      <c r="N27" s="6" t="s">
        <v>37</v>
      </c>
      <c r="O27" s="28" t="s">
        <v>36</v>
      </c>
      <c r="P27" s="27"/>
      <c r="Q27" s="1"/>
      <c r="R27" s="1"/>
      <c r="S27" s="1"/>
      <c r="T27" s="1"/>
      <c r="U27" s="1"/>
      <c r="V27" s="1"/>
      <c r="W27" s="1"/>
      <c r="X27" s="1"/>
      <c r="Y27" s="1"/>
      <c r="Z27" s="1"/>
    </row>
    <row r="28" spans="1:26" ht="14.25" customHeight="1" x14ac:dyDescent="0.25">
      <c r="A28" s="1"/>
      <c r="B28" s="26">
        <v>5</v>
      </c>
      <c r="C28" s="27" t="s">
        <v>32</v>
      </c>
      <c r="D28" s="27" t="str">
        <f>'5'!$B$1</f>
        <v>VVG teritorijai aktualūs BŽŪP tikslai</v>
      </c>
      <c r="E28" s="27" t="s">
        <v>55</v>
      </c>
      <c r="F28" s="26">
        <v>0</v>
      </c>
      <c r="G28" s="26" t="s">
        <v>56</v>
      </c>
      <c r="H28" s="26">
        <v>0</v>
      </c>
      <c r="I28" s="26">
        <v>10</v>
      </c>
      <c r="J28" s="6" t="s">
        <v>44</v>
      </c>
      <c r="K28" s="26">
        <v>1</v>
      </c>
      <c r="L28" s="6" t="s">
        <v>36</v>
      </c>
      <c r="M28" s="6" t="s">
        <v>37</v>
      </c>
      <c r="N28" s="6" t="s">
        <v>37</v>
      </c>
      <c r="O28" s="28" t="s">
        <v>39</v>
      </c>
      <c r="P28" s="27"/>
      <c r="Q28" s="1"/>
      <c r="R28" s="1"/>
      <c r="S28" s="1"/>
      <c r="T28" s="1"/>
      <c r="U28" s="1"/>
      <c r="V28" s="1"/>
      <c r="W28" s="1"/>
      <c r="X28" s="1"/>
      <c r="Y28" s="1"/>
      <c r="Z28" s="1"/>
    </row>
    <row r="29" spans="1:26" ht="14.25" customHeight="1" x14ac:dyDescent="0.25">
      <c r="A29" s="1"/>
      <c r="B29" s="26">
        <v>6</v>
      </c>
      <c r="C29" s="27" t="s">
        <v>32</v>
      </c>
      <c r="D29" s="27" t="str">
        <f>'6'!$B$1</f>
        <v>VPS produkto ir rezultato rodikliai (VPS lygiu)</v>
      </c>
      <c r="E29" s="27" t="s">
        <v>57</v>
      </c>
      <c r="F29" s="26" t="s">
        <v>58</v>
      </c>
      <c r="G29" s="26" t="s">
        <v>34</v>
      </c>
      <c r="H29" s="26">
        <v>2</v>
      </c>
      <c r="I29" s="26" t="s">
        <v>58</v>
      </c>
      <c r="J29" s="6" t="s">
        <v>44</v>
      </c>
      <c r="K29" s="26">
        <v>2</v>
      </c>
      <c r="L29" s="6" t="s">
        <v>36</v>
      </c>
      <c r="M29" s="6" t="s">
        <v>37</v>
      </c>
      <c r="N29" s="6" t="s">
        <v>37</v>
      </c>
      <c r="O29" s="28" t="s">
        <v>39</v>
      </c>
      <c r="P29" s="27"/>
      <c r="Q29" s="1"/>
      <c r="R29" s="1"/>
      <c r="S29" s="1"/>
      <c r="T29" s="1"/>
      <c r="U29" s="1"/>
      <c r="V29" s="1"/>
      <c r="W29" s="1"/>
      <c r="X29" s="1"/>
      <c r="Y29" s="1"/>
      <c r="Z29" s="1"/>
    </row>
    <row r="30" spans="1:26" ht="14.25" customHeight="1" x14ac:dyDescent="0.25">
      <c r="A30" s="1"/>
      <c r="B30" s="26">
        <v>7</v>
      </c>
      <c r="C30" s="27" t="s">
        <v>32</v>
      </c>
      <c r="D30" s="27" t="str">
        <f>'7'!$B$1</f>
        <v>VPS priemonės</v>
      </c>
      <c r="E30" s="27" t="s">
        <v>59</v>
      </c>
      <c r="F30" s="26" t="s">
        <v>48</v>
      </c>
      <c r="G30" s="26" t="s">
        <v>34</v>
      </c>
      <c r="H30" s="26">
        <v>0</v>
      </c>
      <c r="I30" s="26" t="s">
        <v>48</v>
      </c>
      <c r="J30" s="6" t="s">
        <v>44</v>
      </c>
      <c r="K30" s="26">
        <v>2</v>
      </c>
      <c r="L30" s="6" t="s">
        <v>37</v>
      </c>
      <c r="M30" s="6" t="s">
        <v>37</v>
      </c>
      <c r="N30" s="6" t="s">
        <v>37</v>
      </c>
      <c r="O30" s="28" t="s">
        <v>39</v>
      </c>
      <c r="P30" s="27"/>
      <c r="Q30" s="1"/>
      <c r="R30" s="1"/>
      <c r="S30" s="1"/>
      <c r="T30" s="1"/>
      <c r="U30" s="1"/>
      <c r="V30" s="1"/>
      <c r="W30" s="1"/>
      <c r="X30" s="1"/>
      <c r="Y30" s="1"/>
      <c r="Z30" s="1"/>
    </row>
    <row r="31" spans="1:26" ht="14.25" customHeight="1" x14ac:dyDescent="0.25">
      <c r="A31" s="1"/>
      <c r="B31" s="26">
        <v>8</v>
      </c>
      <c r="C31" s="27" t="s">
        <v>32</v>
      </c>
      <c r="D31" s="27" t="str">
        <f>'8'!$B$1</f>
        <v>VPS priemonių sąsajos su BŽŪP tikslais</v>
      </c>
      <c r="E31" s="27" t="s">
        <v>60</v>
      </c>
      <c r="F31" s="26">
        <v>0</v>
      </c>
      <c r="G31" s="26" t="s">
        <v>56</v>
      </c>
      <c r="H31" s="26">
        <v>0</v>
      </c>
      <c r="I31" s="26" t="s">
        <v>61</v>
      </c>
      <c r="J31" s="6" t="s">
        <v>44</v>
      </c>
      <c r="K31" s="26">
        <v>2</v>
      </c>
      <c r="L31" s="6" t="s">
        <v>37</v>
      </c>
      <c r="M31" s="6" t="s">
        <v>37</v>
      </c>
      <c r="N31" s="6" t="s">
        <v>38</v>
      </c>
      <c r="O31" s="28" t="s">
        <v>39</v>
      </c>
      <c r="P31" s="27"/>
      <c r="Q31" s="1"/>
      <c r="R31" s="1"/>
      <c r="S31" s="1"/>
      <c r="T31" s="1"/>
      <c r="U31" s="1"/>
      <c r="V31" s="1"/>
      <c r="W31" s="1"/>
      <c r="X31" s="1"/>
      <c r="Y31" s="1"/>
      <c r="Z31" s="1"/>
    </row>
    <row r="32" spans="1:26" ht="14.25" customHeight="1" x14ac:dyDescent="0.25">
      <c r="A32" s="1"/>
      <c r="B32" s="26">
        <v>9</v>
      </c>
      <c r="C32" s="27" t="s">
        <v>32</v>
      </c>
      <c r="D32" s="27" t="str">
        <f>'9'!$B$1</f>
        <v>VPS priemonių sąsajos su VVG teritorijos poreikiais</v>
      </c>
      <c r="E32" s="27" t="s">
        <v>62</v>
      </c>
      <c r="F32" s="26">
        <v>0</v>
      </c>
      <c r="G32" s="26" t="s">
        <v>56</v>
      </c>
      <c r="H32" s="26">
        <v>0</v>
      </c>
      <c r="I32" s="26" t="s">
        <v>61</v>
      </c>
      <c r="J32" s="6" t="s">
        <v>44</v>
      </c>
      <c r="K32" s="26">
        <v>3</v>
      </c>
      <c r="L32" s="6" t="s">
        <v>37</v>
      </c>
      <c r="M32" s="6" t="s">
        <v>38</v>
      </c>
      <c r="N32" s="6" t="s">
        <v>38</v>
      </c>
      <c r="O32" s="28" t="s">
        <v>39</v>
      </c>
      <c r="P32" s="27" t="s">
        <v>63</v>
      </c>
      <c r="Q32" s="1"/>
      <c r="R32" s="1"/>
      <c r="S32" s="1"/>
      <c r="T32" s="1"/>
      <c r="U32" s="1"/>
      <c r="V32" s="1"/>
      <c r="W32" s="1"/>
      <c r="X32" s="1"/>
      <c r="Y32" s="1"/>
      <c r="Z32" s="1"/>
    </row>
    <row r="33" spans="1:26" ht="14.25" customHeight="1" x14ac:dyDescent="0.25">
      <c r="A33" s="1"/>
      <c r="B33" s="29">
        <v>10</v>
      </c>
      <c r="C33" s="27" t="s">
        <v>49</v>
      </c>
      <c r="D33" s="27" t="str">
        <f>'10'!$B$1</f>
        <v>VPS priemonių aprašymas</v>
      </c>
      <c r="E33" s="27" t="s">
        <v>50</v>
      </c>
      <c r="F33" s="26" t="s">
        <v>64</v>
      </c>
      <c r="G33" s="26" t="s">
        <v>52</v>
      </c>
      <c r="H33" s="26" t="s">
        <v>65</v>
      </c>
      <c r="I33" s="26" t="s">
        <v>66</v>
      </c>
      <c r="J33" s="30" t="s">
        <v>35</v>
      </c>
      <c r="K33" s="26" t="s">
        <v>54</v>
      </c>
      <c r="L33" s="6" t="s">
        <v>37</v>
      </c>
      <c r="M33" s="6" t="s">
        <v>36</v>
      </c>
      <c r="N33" s="6" t="s">
        <v>37</v>
      </c>
      <c r="O33" s="28" t="s">
        <v>36</v>
      </c>
      <c r="P33" s="27"/>
      <c r="Q33" s="1"/>
      <c r="R33" s="1"/>
      <c r="S33" s="1"/>
      <c r="T33" s="1"/>
      <c r="U33" s="1"/>
      <c r="V33" s="1"/>
      <c r="W33" s="1"/>
      <c r="X33" s="1"/>
      <c r="Y33" s="1"/>
      <c r="Z33" s="1"/>
    </row>
    <row r="34" spans="1:26" ht="14.25" customHeight="1" x14ac:dyDescent="0.25">
      <c r="A34" s="1"/>
      <c r="B34" s="29">
        <v>11</v>
      </c>
      <c r="C34" s="27" t="s">
        <v>32</v>
      </c>
      <c r="D34" s="27" t="str">
        <f>'11'!$B$1</f>
        <v>VPS priemonių rodikliai ir metiniai tikslai</v>
      </c>
      <c r="E34" s="27" t="s">
        <v>67</v>
      </c>
      <c r="F34" s="26">
        <v>0</v>
      </c>
      <c r="G34" s="26" t="s">
        <v>56</v>
      </c>
      <c r="H34" s="26" t="s">
        <v>68</v>
      </c>
      <c r="I34" s="26" t="s">
        <v>69</v>
      </c>
      <c r="J34" s="6" t="s">
        <v>44</v>
      </c>
      <c r="K34" s="26" t="s">
        <v>54</v>
      </c>
      <c r="L34" s="6" t="s">
        <v>37</v>
      </c>
      <c r="M34" s="6" t="s">
        <v>36</v>
      </c>
      <c r="N34" s="6" t="s">
        <v>36</v>
      </c>
      <c r="O34" s="28" t="s">
        <v>36</v>
      </c>
      <c r="P34" s="27"/>
      <c r="Q34" s="1"/>
      <c r="R34" s="1"/>
      <c r="S34" s="1"/>
      <c r="T34" s="1"/>
      <c r="U34" s="1"/>
      <c r="V34" s="1"/>
      <c r="W34" s="1"/>
      <c r="X34" s="1"/>
      <c r="Y34" s="1"/>
      <c r="Z34" s="1"/>
    </row>
    <row r="35" spans="1:26" ht="14.25" customHeight="1" x14ac:dyDescent="0.25">
      <c r="A35" s="1"/>
      <c r="B35" s="26">
        <v>12</v>
      </c>
      <c r="C35" s="27" t="s">
        <v>40</v>
      </c>
      <c r="D35" s="27" t="str">
        <f>'12'!B1</f>
        <v>VPS priemonių rezultato rodiklių pagrindimas</v>
      </c>
      <c r="E35" s="27" t="s">
        <v>70</v>
      </c>
      <c r="F35" s="26" t="s">
        <v>71</v>
      </c>
      <c r="G35" s="26" t="s">
        <v>52</v>
      </c>
      <c r="H35" s="26">
        <v>0</v>
      </c>
      <c r="I35" s="26">
        <v>0</v>
      </c>
      <c r="J35" s="6" t="s">
        <v>44</v>
      </c>
      <c r="K35" s="26">
        <v>5</v>
      </c>
      <c r="L35" s="6" t="s">
        <v>36</v>
      </c>
      <c r="M35" s="6" t="s">
        <v>37</v>
      </c>
      <c r="N35" s="6" t="s">
        <v>38</v>
      </c>
      <c r="O35" s="28" t="s">
        <v>39</v>
      </c>
      <c r="P35" s="27"/>
      <c r="Q35" s="1"/>
      <c r="R35" s="1"/>
      <c r="S35" s="1"/>
      <c r="T35" s="1"/>
      <c r="U35" s="1"/>
      <c r="V35" s="1"/>
      <c r="W35" s="1"/>
      <c r="X35" s="1"/>
      <c r="Y35" s="1"/>
      <c r="Z35" s="1"/>
    </row>
    <row r="36" spans="1:26" ht="14.25" customHeight="1" x14ac:dyDescent="0.25">
      <c r="A36" s="1"/>
      <c r="B36" s="26">
        <v>13</v>
      </c>
      <c r="C36" s="27" t="s">
        <v>32</v>
      </c>
      <c r="D36" s="27" t="str">
        <f>'13'!B1</f>
        <v>Įgyvendinant VPS planuojamų sukurti darbo vietų paskirstymas pagal amžių ir lytį</v>
      </c>
      <c r="E36" s="27" t="s">
        <v>72</v>
      </c>
      <c r="F36" s="26">
        <v>0</v>
      </c>
      <c r="G36" s="26" t="s">
        <v>56</v>
      </c>
      <c r="H36" s="26" t="s">
        <v>73</v>
      </c>
      <c r="I36" s="26" t="s">
        <v>56</v>
      </c>
      <c r="J36" s="6" t="s">
        <v>44</v>
      </c>
      <c r="K36" s="26">
        <v>4</v>
      </c>
      <c r="L36" s="6" t="s">
        <v>37</v>
      </c>
      <c r="M36" s="6" t="s">
        <v>37</v>
      </c>
      <c r="N36" s="6" t="s">
        <v>38</v>
      </c>
      <c r="O36" s="28" t="s">
        <v>39</v>
      </c>
      <c r="P36" s="27" t="s">
        <v>74</v>
      </c>
      <c r="Q36" s="1"/>
      <c r="R36" s="1"/>
      <c r="S36" s="1"/>
      <c r="T36" s="1"/>
      <c r="U36" s="1"/>
      <c r="V36" s="1"/>
      <c r="W36" s="1"/>
      <c r="X36" s="1"/>
      <c r="Y36" s="1"/>
      <c r="Z36" s="1"/>
    </row>
    <row r="37" spans="1:26" ht="14.25" customHeight="1" x14ac:dyDescent="0.25">
      <c r="A37" s="1"/>
      <c r="B37" s="26">
        <v>14</v>
      </c>
      <c r="C37" s="27" t="s">
        <v>40</v>
      </c>
      <c r="D37" s="27" t="str">
        <f>'14'!B1</f>
        <v>Pokyčiai, kurių siekiama VVG teritorijoje (kiekybine išraiška)</v>
      </c>
      <c r="E37" s="27" t="s">
        <v>75</v>
      </c>
      <c r="F37" s="26" t="s">
        <v>61</v>
      </c>
      <c r="G37" s="26" t="s">
        <v>34</v>
      </c>
      <c r="H37" s="26" t="s">
        <v>76</v>
      </c>
      <c r="I37" s="26" t="s">
        <v>61</v>
      </c>
      <c r="J37" s="6" t="s">
        <v>44</v>
      </c>
      <c r="K37" s="26">
        <v>5</v>
      </c>
      <c r="L37" s="6" t="s">
        <v>36</v>
      </c>
      <c r="M37" s="6" t="s">
        <v>37</v>
      </c>
      <c r="N37" s="6" t="s">
        <v>37</v>
      </c>
      <c r="O37" s="28" t="s">
        <v>39</v>
      </c>
      <c r="P37" s="27"/>
      <c r="Q37" s="1"/>
      <c r="R37" s="1"/>
      <c r="S37" s="1"/>
      <c r="T37" s="1"/>
      <c r="U37" s="1"/>
      <c r="V37" s="1"/>
      <c r="W37" s="1"/>
      <c r="X37" s="1"/>
      <c r="Y37" s="1"/>
      <c r="Z37" s="1"/>
    </row>
    <row r="38" spans="1:26" ht="14.25" customHeight="1" x14ac:dyDescent="0.25">
      <c r="A38" s="1"/>
      <c r="B38" s="29">
        <v>15</v>
      </c>
      <c r="C38" s="27" t="s">
        <v>32</v>
      </c>
      <c r="D38" s="27" t="str">
        <f>'15'!$B$1</f>
        <v>Preliminarus VPS įgyvendinimo planas</v>
      </c>
      <c r="E38" s="27" t="s">
        <v>77</v>
      </c>
      <c r="F38" s="26">
        <v>0</v>
      </c>
      <c r="G38" s="26" t="s">
        <v>56</v>
      </c>
      <c r="H38" s="26" t="s">
        <v>78</v>
      </c>
      <c r="I38" s="26">
        <v>0</v>
      </c>
      <c r="J38" s="6" t="s">
        <v>44</v>
      </c>
      <c r="K38" s="26">
        <v>3</v>
      </c>
      <c r="L38" s="6" t="s">
        <v>37</v>
      </c>
      <c r="M38" s="6" t="s">
        <v>36</v>
      </c>
      <c r="N38" s="6" t="s">
        <v>37</v>
      </c>
      <c r="O38" s="28" t="s">
        <v>36</v>
      </c>
      <c r="P38" s="27"/>
      <c r="Q38" s="1"/>
      <c r="R38" s="1"/>
      <c r="S38" s="1"/>
      <c r="T38" s="1"/>
      <c r="U38" s="1"/>
      <c r="V38" s="1"/>
      <c r="W38" s="1"/>
      <c r="X38" s="1"/>
      <c r="Y38" s="1"/>
      <c r="Z38" s="1"/>
    </row>
    <row r="39" spans="1:26" ht="14.25" customHeight="1" x14ac:dyDescent="0.25">
      <c r="A39" s="1"/>
      <c r="B39" s="26">
        <v>16</v>
      </c>
      <c r="C39" s="27" t="s">
        <v>32</v>
      </c>
      <c r="D39" s="27" t="str">
        <f>'16'!$B$1</f>
        <v>VPS išlaidos pagal išlaidų kategorijas ir priemonių rūšis</v>
      </c>
      <c r="E39" s="27" t="s">
        <v>79</v>
      </c>
      <c r="F39" s="26">
        <v>0</v>
      </c>
      <c r="G39" s="26" t="s">
        <v>56</v>
      </c>
      <c r="H39" s="26">
        <v>2</v>
      </c>
      <c r="I39" s="26">
        <v>0</v>
      </c>
      <c r="J39" s="6" t="s">
        <v>44</v>
      </c>
      <c r="K39" s="26">
        <v>1</v>
      </c>
      <c r="L39" s="6" t="s">
        <v>36</v>
      </c>
      <c r="M39" s="6" t="s">
        <v>37</v>
      </c>
      <c r="N39" s="6" t="s">
        <v>37</v>
      </c>
      <c r="O39" s="28" t="s">
        <v>39</v>
      </c>
      <c r="P39" s="27"/>
      <c r="Q39" s="1"/>
      <c r="R39" s="1"/>
      <c r="S39" s="1"/>
      <c r="T39" s="1"/>
      <c r="U39" s="1"/>
      <c r="V39" s="1"/>
      <c r="W39" s="1"/>
      <c r="X39" s="1"/>
      <c r="Y39" s="1"/>
      <c r="Z39" s="1"/>
    </row>
    <row r="40" spans="1:26" ht="14.25" customHeight="1" x14ac:dyDescent="0.25">
      <c r="A40" s="1"/>
      <c r="B40" s="26">
        <v>17</v>
      </c>
      <c r="C40" s="27" t="s">
        <v>32</v>
      </c>
      <c r="D40" s="27" t="str">
        <f>'17'!$B$1</f>
        <v>Metinis VPS išlaidų planas</v>
      </c>
      <c r="E40" s="27" t="s">
        <v>80</v>
      </c>
      <c r="F40" s="26">
        <v>0</v>
      </c>
      <c r="G40" s="26" t="s">
        <v>56</v>
      </c>
      <c r="H40" s="26">
        <v>12</v>
      </c>
      <c r="I40" s="26">
        <v>0</v>
      </c>
      <c r="J40" s="6" t="s">
        <v>44</v>
      </c>
      <c r="K40" s="26">
        <v>1</v>
      </c>
      <c r="L40" s="6" t="s">
        <v>36</v>
      </c>
      <c r="M40" s="6" t="s">
        <v>37</v>
      </c>
      <c r="N40" s="6" t="s">
        <v>37</v>
      </c>
      <c r="O40" s="28" t="s">
        <v>39</v>
      </c>
      <c r="P40" s="27"/>
      <c r="Q40" s="1"/>
      <c r="R40" s="1"/>
      <c r="S40" s="1"/>
      <c r="T40" s="1"/>
      <c r="U40" s="1"/>
      <c r="V40" s="1"/>
      <c r="W40" s="1"/>
      <c r="X40" s="1"/>
      <c r="Y40" s="1"/>
      <c r="Z40" s="1"/>
    </row>
    <row r="41" spans="1:26" ht="14.25" customHeight="1" x14ac:dyDescent="0.25">
      <c r="A41" s="1"/>
      <c r="B41" s="26">
        <v>18</v>
      </c>
      <c r="C41" s="27" t="s">
        <v>32</v>
      </c>
      <c r="D41" s="27" t="str">
        <f>'18'!B1</f>
        <v>Informacija apie VVG kolegialaus valdymo organo sudėtį</v>
      </c>
      <c r="E41" s="27" t="s">
        <v>81</v>
      </c>
      <c r="F41" s="26">
        <v>0</v>
      </c>
      <c r="G41" s="26" t="s">
        <v>56</v>
      </c>
      <c r="H41" s="26">
        <v>11</v>
      </c>
      <c r="I41" s="26">
        <v>0</v>
      </c>
      <c r="J41" s="6" t="s">
        <v>35</v>
      </c>
      <c r="K41" s="26">
        <v>1</v>
      </c>
      <c r="L41" s="6" t="s">
        <v>36</v>
      </c>
      <c r="M41" s="6" t="s">
        <v>37</v>
      </c>
      <c r="N41" s="6" t="s">
        <v>38</v>
      </c>
      <c r="O41" s="28" t="s">
        <v>39</v>
      </c>
      <c r="P41" s="27"/>
      <c r="Q41" s="1"/>
      <c r="R41" s="1"/>
      <c r="S41" s="1"/>
      <c r="T41" s="1"/>
      <c r="U41" s="1"/>
      <c r="V41" s="1"/>
      <c r="W41" s="1"/>
      <c r="X41" s="1"/>
      <c r="Y41" s="1"/>
      <c r="Z41" s="1"/>
    </row>
    <row r="42" spans="1:26" ht="14.25" customHeight="1" x14ac:dyDescent="0.25">
      <c r="A42" s="1"/>
      <c r="B42" s="13" t="s">
        <v>82</v>
      </c>
      <c r="C42" s="27" t="s">
        <v>83</v>
      </c>
      <c r="D42" s="27" t="str">
        <f>'4.1'!B1</f>
        <v>VVG teritorijos poreikių pagrindimas</v>
      </c>
      <c r="E42" s="27" t="s">
        <v>84</v>
      </c>
      <c r="F42" s="26">
        <v>0</v>
      </c>
      <c r="G42" s="26">
        <v>0</v>
      </c>
      <c r="H42" s="26">
        <v>0</v>
      </c>
      <c r="I42" s="26">
        <v>0</v>
      </c>
      <c r="J42" s="6" t="s">
        <v>35</v>
      </c>
      <c r="K42" s="26">
        <v>9</v>
      </c>
      <c r="L42" s="6" t="s">
        <v>36</v>
      </c>
      <c r="M42" s="6" t="s">
        <v>37</v>
      </c>
      <c r="N42" s="6" t="s">
        <v>37</v>
      </c>
      <c r="O42" s="27" t="s">
        <v>85</v>
      </c>
      <c r="P42" s="27"/>
      <c r="Q42" s="1"/>
      <c r="R42" s="1"/>
      <c r="S42" s="1"/>
      <c r="T42" s="1"/>
      <c r="U42" s="1"/>
      <c r="V42" s="1"/>
      <c r="W42" s="1"/>
      <c r="X42" s="1"/>
      <c r="Y42" s="1"/>
      <c r="Z42" s="1"/>
    </row>
    <row r="43" spans="1:26" ht="14.25" customHeight="1" x14ac:dyDescent="0.25">
      <c r="A43" s="1"/>
      <c r="B43" s="13" t="s">
        <v>86</v>
      </c>
      <c r="C43" s="27" t="s">
        <v>83</v>
      </c>
      <c r="D43" s="27" t="str">
        <f>'10.1'!B1</f>
        <v>VPS priemonių aprašymas</v>
      </c>
      <c r="E43" s="27" t="s">
        <v>87</v>
      </c>
      <c r="F43" s="26">
        <v>0</v>
      </c>
      <c r="G43" s="26">
        <v>0</v>
      </c>
      <c r="H43" s="26">
        <v>0</v>
      </c>
      <c r="I43" s="26">
        <v>0</v>
      </c>
      <c r="J43" s="6" t="s">
        <v>35</v>
      </c>
      <c r="K43" s="26">
        <v>36</v>
      </c>
      <c r="L43" s="6" t="s">
        <v>36</v>
      </c>
      <c r="M43" s="6" t="s">
        <v>37</v>
      </c>
      <c r="N43" s="6" t="s">
        <v>37</v>
      </c>
      <c r="O43" s="27" t="s">
        <v>85</v>
      </c>
      <c r="P43" s="27"/>
      <c r="Q43" s="1"/>
      <c r="R43" s="1"/>
      <c r="S43" s="1"/>
      <c r="T43" s="1"/>
      <c r="U43" s="1"/>
      <c r="V43" s="1"/>
      <c r="W43" s="1"/>
      <c r="X43" s="1"/>
      <c r="Y43" s="1"/>
      <c r="Z43" s="1"/>
    </row>
    <row r="44" spans="1:26" ht="14.25" customHeight="1" x14ac:dyDescent="0.25">
      <c r="A44" s="1"/>
      <c r="B44" s="13" t="s">
        <v>88</v>
      </c>
      <c r="C44" s="27" t="s">
        <v>89</v>
      </c>
      <c r="D44" s="27" t="str">
        <f>'10.2'!B1</f>
        <v>VPS priemonių indėlis į ES ir nacionalinių horizontaliųjų principų įgyvendinimą</v>
      </c>
      <c r="E44" s="27" t="s">
        <v>90</v>
      </c>
      <c r="F44" s="26"/>
      <c r="G44" s="26"/>
      <c r="H44" s="26"/>
      <c r="I44" s="26"/>
      <c r="J44" s="6"/>
      <c r="K44" s="26"/>
      <c r="L44" s="6"/>
      <c r="M44" s="6"/>
      <c r="N44" s="6"/>
      <c r="O44" s="27" t="s">
        <v>39</v>
      </c>
      <c r="P44" s="27"/>
      <c r="Q44" s="1"/>
      <c r="R44" s="1"/>
      <c r="S44" s="1"/>
      <c r="T44" s="1"/>
      <c r="U44" s="1"/>
      <c r="V44" s="1"/>
      <c r="W44" s="1"/>
      <c r="X44" s="1"/>
      <c r="Y44" s="1"/>
      <c r="Z44" s="1"/>
    </row>
    <row r="45" spans="1:26" ht="14.25" customHeight="1" x14ac:dyDescent="0.25">
      <c r="A45" s="1"/>
      <c r="B45" s="13" t="s">
        <v>91</v>
      </c>
      <c r="C45" s="27" t="s">
        <v>83</v>
      </c>
      <c r="D45" s="27" t="str">
        <f>'11.1'!B1</f>
        <v>VPS priemonių rodikliai ir metiniai tikslai</v>
      </c>
      <c r="E45" s="27" t="s">
        <v>92</v>
      </c>
      <c r="F45" s="26">
        <v>0</v>
      </c>
      <c r="G45" s="26">
        <v>0</v>
      </c>
      <c r="H45" s="26">
        <v>0</v>
      </c>
      <c r="I45" s="26">
        <v>0</v>
      </c>
      <c r="J45" s="6" t="s">
        <v>44</v>
      </c>
      <c r="K45" s="26" t="s">
        <v>93</v>
      </c>
      <c r="L45" s="6" t="s">
        <v>36</v>
      </c>
      <c r="M45" s="6" t="s">
        <v>37</v>
      </c>
      <c r="N45" s="6" t="s">
        <v>37</v>
      </c>
      <c r="O45" s="28" t="s">
        <v>39</v>
      </c>
      <c r="P45" s="27" t="s">
        <v>94</v>
      </c>
      <c r="Q45" s="1"/>
      <c r="R45" s="1"/>
      <c r="S45" s="1"/>
      <c r="T45" s="1"/>
      <c r="U45" s="1"/>
      <c r="V45" s="1"/>
      <c r="W45" s="1"/>
      <c r="X45" s="1"/>
      <c r="Y45" s="1"/>
      <c r="Z45" s="1"/>
    </row>
    <row r="46" spans="1:26" ht="14.25" customHeight="1" x14ac:dyDescent="0.25">
      <c r="A46" s="1"/>
      <c r="B46" s="13" t="s">
        <v>95</v>
      </c>
      <c r="C46" s="27" t="s">
        <v>83</v>
      </c>
      <c r="D46" s="27" t="str">
        <f>'15.1'!B1</f>
        <v>Preliminarus VPS įgyvendinimo planas</v>
      </c>
      <c r="E46" s="27" t="s">
        <v>96</v>
      </c>
      <c r="F46" s="26"/>
      <c r="G46" s="26"/>
      <c r="H46" s="26"/>
      <c r="I46" s="26"/>
      <c r="J46" s="6"/>
      <c r="K46" s="26"/>
      <c r="L46" s="6"/>
      <c r="M46" s="6"/>
      <c r="N46" s="6"/>
      <c r="O46" s="28" t="s">
        <v>39</v>
      </c>
      <c r="P46" s="27"/>
      <c r="Q46" s="1"/>
      <c r="R46" s="1"/>
      <c r="S46" s="1"/>
      <c r="T46" s="1"/>
      <c r="U46" s="1"/>
      <c r="V46" s="1"/>
      <c r="W46" s="1"/>
      <c r="X46" s="1"/>
      <c r="Y46" s="1"/>
      <c r="Z46" s="1"/>
    </row>
    <row r="47" spans="1:26" ht="14.25" customHeight="1" x14ac:dyDescent="0.25">
      <c r="A47" s="1"/>
      <c r="B47" s="31" t="s">
        <v>97</v>
      </c>
      <c r="C47" s="27" t="s">
        <v>98</v>
      </c>
      <c r="D47" s="27" t="s">
        <v>99</v>
      </c>
      <c r="E47" s="27" t="s">
        <v>100</v>
      </c>
      <c r="F47" s="26">
        <v>0</v>
      </c>
      <c r="G47" s="26">
        <v>0</v>
      </c>
      <c r="H47" s="26">
        <v>0</v>
      </c>
      <c r="I47" s="26">
        <v>0</v>
      </c>
      <c r="J47" s="6" t="s">
        <v>101</v>
      </c>
      <c r="K47" s="26" t="s">
        <v>101</v>
      </c>
      <c r="L47" s="6" t="s">
        <v>36</v>
      </c>
      <c r="M47" s="6" t="s">
        <v>102</v>
      </c>
      <c r="N47" s="6" t="s">
        <v>102</v>
      </c>
      <c r="O47" s="28" t="s">
        <v>102</v>
      </c>
      <c r="P47" s="28"/>
      <c r="Q47" s="1"/>
      <c r="R47" s="1"/>
      <c r="S47" s="1"/>
      <c r="T47" s="1"/>
      <c r="U47" s="1"/>
      <c r="V47" s="1"/>
      <c r="W47" s="1"/>
      <c r="X47" s="1"/>
      <c r="Y47" s="1"/>
      <c r="Z47" s="1"/>
    </row>
    <row r="48" spans="1:26" ht="14.25" customHeight="1" x14ac:dyDescent="0.25">
      <c r="A48" s="1"/>
      <c r="B48" s="2"/>
      <c r="C48" s="3"/>
      <c r="D48" s="1"/>
      <c r="E48" s="2"/>
      <c r="F48" s="3"/>
      <c r="G48" s="3"/>
      <c r="H48" s="3"/>
      <c r="I48" s="3"/>
      <c r="J48" s="3"/>
      <c r="K48" s="4"/>
      <c r="L48" s="3"/>
      <c r="M48" s="3"/>
      <c r="N48" s="3"/>
      <c r="O48" s="1"/>
      <c r="P48" s="1"/>
      <c r="Q48" s="1"/>
      <c r="R48" s="1"/>
      <c r="S48" s="1"/>
      <c r="T48" s="1"/>
      <c r="U48" s="1"/>
      <c r="V48" s="1"/>
      <c r="W48" s="1"/>
      <c r="X48" s="1"/>
      <c r="Y48" s="1"/>
      <c r="Z48" s="1"/>
    </row>
    <row r="49" spans="1:26" ht="14.25" customHeight="1" x14ac:dyDescent="0.25">
      <c r="A49" s="1"/>
      <c r="B49" s="2"/>
      <c r="C49" s="3"/>
      <c r="D49" s="1"/>
      <c r="E49" s="2"/>
      <c r="F49" s="3"/>
      <c r="G49" s="3"/>
      <c r="H49" s="3"/>
      <c r="I49" s="3"/>
      <c r="J49" s="3"/>
      <c r="K49" s="4"/>
      <c r="L49" s="3"/>
      <c r="M49" s="3"/>
      <c r="N49" s="3"/>
      <c r="O49" s="1"/>
      <c r="P49" s="1"/>
      <c r="Q49" s="1"/>
      <c r="R49" s="1"/>
      <c r="S49" s="1"/>
      <c r="T49" s="1"/>
      <c r="U49" s="1"/>
      <c r="V49" s="1"/>
      <c r="W49" s="1"/>
      <c r="X49" s="1"/>
      <c r="Y49" s="1"/>
      <c r="Z49" s="1"/>
    </row>
    <row r="50" spans="1:26" ht="14.25" customHeight="1" x14ac:dyDescent="0.25">
      <c r="A50" s="1"/>
      <c r="B50" s="2"/>
      <c r="C50" s="3"/>
      <c r="D50" s="1"/>
      <c r="E50" s="2"/>
      <c r="F50" s="3"/>
      <c r="G50" s="3"/>
      <c r="H50" s="3"/>
      <c r="I50" s="3"/>
      <c r="J50" s="3"/>
      <c r="K50" s="4"/>
      <c r="L50" s="3"/>
      <c r="M50" s="3"/>
      <c r="N50" s="3"/>
      <c r="O50" s="1"/>
      <c r="P50" s="1"/>
      <c r="Q50" s="1"/>
      <c r="R50" s="1"/>
      <c r="S50" s="1"/>
      <c r="T50" s="1"/>
      <c r="U50" s="1"/>
      <c r="V50" s="1"/>
      <c r="W50" s="1"/>
      <c r="X50" s="1"/>
      <c r="Y50" s="1"/>
      <c r="Z50" s="1"/>
    </row>
    <row r="51" spans="1:26" ht="14.25" customHeight="1" x14ac:dyDescent="0.25">
      <c r="A51" s="1"/>
      <c r="B51" s="2"/>
      <c r="C51" s="3"/>
      <c r="D51" s="1"/>
      <c r="E51" s="2"/>
      <c r="F51" s="3"/>
      <c r="G51" s="3"/>
      <c r="H51" s="3"/>
      <c r="I51" s="3"/>
      <c r="J51" s="3"/>
      <c r="K51" s="4"/>
      <c r="L51" s="3"/>
      <c r="M51" s="3"/>
      <c r="N51" s="3"/>
      <c r="O51" s="1"/>
      <c r="P51" s="1"/>
      <c r="Q51" s="1"/>
      <c r="R51" s="1"/>
      <c r="S51" s="1"/>
      <c r="T51" s="1"/>
      <c r="U51" s="1"/>
      <c r="V51" s="1"/>
      <c r="W51" s="1"/>
      <c r="X51" s="1"/>
      <c r="Y51" s="1"/>
      <c r="Z51" s="1"/>
    </row>
    <row r="52" spans="1:26" ht="14.25" customHeight="1" x14ac:dyDescent="0.25">
      <c r="A52" s="1"/>
      <c r="B52" s="2"/>
      <c r="C52" s="3"/>
      <c r="D52" s="1"/>
      <c r="E52" s="2"/>
      <c r="F52" s="3"/>
      <c r="G52" s="3"/>
      <c r="H52" s="3"/>
      <c r="I52" s="3"/>
      <c r="J52" s="3"/>
      <c r="K52" s="4"/>
      <c r="L52" s="3"/>
      <c r="M52" s="3"/>
      <c r="N52" s="3"/>
      <c r="O52" s="1"/>
      <c r="P52" s="1"/>
      <c r="Q52" s="1"/>
      <c r="R52" s="1"/>
      <c r="S52" s="1"/>
      <c r="T52" s="1"/>
      <c r="U52" s="1"/>
      <c r="V52" s="1"/>
      <c r="W52" s="1"/>
      <c r="X52" s="1"/>
      <c r="Y52" s="1"/>
      <c r="Z52" s="1"/>
    </row>
    <row r="53" spans="1:26" ht="14.25" customHeight="1" x14ac:dyDescent="0.25">
      <c r="A53" s="1"/>
      <c r="B53" s="2"/>
      <c r="C53" s="3"/>
      <c r="D53" s="1"/>
      <c r="E53" s="2"/>
      <c r="F53" s="3"/>
      <c r="G53" s="3"/>
      <c r="H53" s="3"/>
      <c r="I53" s="3"/>
      <c r="J53" s="3"/>
      <c r="K53" s="4"/>
      <c r="L53" s="3"/>
      <c r="M53" s="3"/>
      <c r="N53" s="3"/>
      <c r="O53" s="1"/>
      <c r="P53" s="1"/>
      <c r="Q53" s="1"/>
      <c r="R53" s="1"/>
      <c r="S53" s="1"/>
      <c r="T53" s="1"/>
      <c r="U53" s="1"/>
      <c r="V53" s="1"/>
      <c r="W53" s="1"/>
      <c r="X53" s="1"/>
      <c r="Y53" s="1"/>
      <c r="Z53" s="1"/>
    </row>
    <row r="54" spans="1:26" ht="14.25" customHeight="1" x14ac:dyDescent="0.25">
      <c r="A54" s="1"/>
      <c r="B54" s="2"/>
      <c r="C54" s="3"/>
      <c r="D54" s="1"/>
      <c r="E54" s="2"/>
      <c r="F54" s="3"/>
      <c r="G54" s="3"/>
      <c r="H54" s="3"/>
      <c r="I54" s="3"/>
      <c r="J54" s="3"/>
      <c r="K54" s="4"/>
      <c r="L54" s="3"/>
      <c r="M54" s="3"/>
      <c r="N54" s="3"/>
      <c r="O54" s="1"/>
      <c r="P54" s="1"/>
      <c r="Q54" s="1"/>
      <c r="R54" s="1"/>
      <c r="S54" s="1"/>
      <c r="T54" s="1"/>
      <c r="U54" s="1"/>
      <c r="V54" s="1"/>
      <c r="W54" s="1"/>
      <c r="X54" s="1"/>
      <c r="Y54" s="1"/>
      <c r="Z54" s="1"/>
    </row>
    <row r="55" spans="1:26" ht="14.25" customHeight="1" x14ac:dyDescent="0.25">
      <c r="A55" s="1"/>
      <c r="B55" s="2"/>
      <c r="C55" s="3"/>
      <c r="D55" s="1"/>
      <c r="E55" s="2"/>
      <c r="F55" s="3"/>
      <c r="G55" s="3"/>
      <c r="H55" s="3"/>
      <c r="I55" s="3"/>
      <c r="J55" s="3"/>
      <c r="K55" s="4"/>
      <c r="L55" s="3"/>
      <c r="M55" s="3"/>
      <c r="N55" s="3"/>
      <c r="O55" s="1"/>
      <c r="P55" s="1"/>
      <c r="Q55" s="1"/>
      <c r="R55" s="1"/>
      <c r="S55" s="1"/>
      <c r="T55" s="1"/>
      <c r="U55" s="1"/>
      <c r="V55" s="1"/>
      <c r="W55" s="1"/>
      <c r="X55" s="1"/>
      <c r="Y55" s="1"/>
      <c r="Z55" s="1"/>
    </row>
    <row r="56" spans="1:26" ht="14.25" customHeight="1" x14ac:dyDescent="0.25">
      <c r="A56" s="1"/>
      <c r="B56" s="2"/>
      <c r="C56" s="3"/>
      <c r="D56" s="1"/>
      <c r="E56" s="2"/>
      <c r="F56" s="3"/>
      <c r="G56" s="3"/>
      <c r="H56" s="3"/>
      <c r="I56" s="3"/>
      <c r="J56" s="3"/>
      <c r="K56" s="4"/>
      <c r="L56" s="3"/>
      <c r="M56" s="3"/>
      <c r="N56" s="3"/>
      <c r="O56" s="1"/>
      <c r="P56" s="1"/>
      <c r="Q56" s="1"/>
      <c r="R56" s="1"/>
      <c r="S56" s="1"/>
      <c r="T56" s="1"/>
      <c r="U56" s="1"/>
      <c r="V56" s="1"/>
      <c r="W56" s="1"/>
      <c r="X56" s="1"/>
      <c r="Y56" s="1"/>
      <c r="Z56" s="1"/>
    </row>
    <row r="57" spans="1:26" ht="14.25" customHeight="1" x14ac:dyDescent="0.25">
      <c r="A57" s="1"/>
      <c r="B57" s="2"/>
      <c r="C57" s="3"/>
      <c r="D57" s="1"/>
      <c r="E57" s="2"/>
      <c r="F57" s="3"/>
      <c r="G57" s="3"/>
      <c r="H57" s="3"/>
      <c r="I57" s="3"/>
      <c r="J57" s="3"/>
      <c r="K57" s="4"/>
      <c r="L57" s="3"/>
      <c r="M57" s="3"/>
      <c r="N57" s="3"/>
      <c r="O57" s="1"/>
      <c r="P57" s="1"/>
      <c r="Q57" s="1"/>
      <c r="R57" s="1"/>
      <c r="S57" s="1"/>
      <c r="T57" s="1"/>
      <c r="U57" s="1"/>
      <c r="V57" s="1"/>
      <c r="W57" s="1"/>
      <c r="X57" s="1"/>
      <c r="Y57" s="1"/>
      <c r="Z57" s="1"/>
    </row>
    <row r="58" spans="1:26" ht="14.25" customHeight="1" x14ac:dyDescent="0.25">
      <c r="A58" s="1"/>
      <c r="B58" s="2"/>
      <c r="C58" s="3"/>
      <c r="D58" s="1"/>
      <c r="E58" s="2"/>
      <c r="F58" s="3"/>
      <c r="G58" s="3"/>
      <c r="H58" s="3"/>
      <c r="I58" s="3"/>
      <c r="J58" s="3"/>
      <c r="K58" s="4"/>
      <c r="L58" s="3"/>
      <c r="M58" s="3"/>
      <c r="N58" s="3"/>
      <c r="O58" s="1"/>
      <c r="P58" s="1"/>
      <c r="Q58" s="1"/>
      <c r="R58" s="1"/>
      <c r="S58" s="1"/>
      <c r="T58" s="1"/>
      <c r="U58" s="1"/>
      <c r="V58" s="1"/>
      <c r="W58" s="1"/>
      <c r="X58" s="1"/>
      <c r="Y58" s="1"/>
      <c r="Z58" s="1"/>
    </row>
    <row r="59" spans="1:26" ht="14.25" customHeight="1" x14ac:dyDescent="0.25">
      <c r="A59" s="1"/>
      <c r="B59" s="2"/>
      <c r="C59" s="3"/>
      <c r="D59" s="1"/>
      <c r="E59" s="2"/>
      <c r="F59" s="3"/>
      <c r="G59" s="3"/>
      <c r="H59" s="3"/>
      <c r="I59" s="3"/>
      <c r="J59" s="3"/>
      <c r="K59" s="4"/>
      <c r="L59" s="3"/>
      <c r="M59" s="3"/>
      <c r="N59" s="3"/>
      <c r="O59" s="1"/>
      <c r="P59" s="1"/>
      <c r="Q59" s="1"/>
      <c r="R59" s="1"/>
      <c r="S59" s="1"/>
      <c r="T59" s="1"/>
      <c r="U59" s="1"/>
      <c r="V59" s="1"/>
      <c r="W59" s="1"/>
      <c r="X59" s="1"/>
      <c r="Y59" s="1"/>
      <c r="Z59" s="1"/>
    </row>
    <row r="60" spans="1:26" ht="14.25" customHeight="1" x14ac:dyDescent="0.25">
      <c r="A60" s="1"/>
      <c r="B60" s="2"/>
      <c r="C60" s="3"/>
      <c r="D60" s="1"/>
      <c r="E60" s="2"/>
      <c r="F60" s="3"/>
      <c r="G60" s="3"/>
      <c r="H60" s="3"/>
      <c r="I60" s="3"/>
      <c r="J60" s="3"/>
      <c r="K60" s="4"/>
      <c r="L60" s="3"/>
      <c r="M60" s="3"/>
      <c r="N60" s="3"/>
      <c r="O60" s="1"/>
      <c r="P60" s="1"/>
      <c r="Q60" s="1"/>
      <c r="R60" s="1"/>
      <c r="S60" s="1"/>
      <c r="T60" s="1"/>
      <c r="U60" s="1"/>
      <c r="V60" s="1"/>
      <c r="W60" s="1"/>
      <c r="X60" s="1"/>
      <c r="Y60" s="1"/>
      <c r="Z60" s="1"/>
    </row>
    <row r="61" spans="1:26" ht="14.25" customHeight="1" x14ac:dyDescent="0.25">
      <c r="A61" s="1"/>
      <c r="B61" s="2"/>
      <c r="C61" s="3"/>
      <c r="D61" s="1"/>
      <c r="E61" s="2"/>
      <c r="F61" s="3"/>
      <c r="G61" s="3"/>
      <c r="H61" s="3"/>
      <c r="I61" s="3"/>
      <c r="J61" s="3"/>
      <c r="K61" s="4"/>
      <c r="L61" s="3"/>
      <c r="M61" s="3"/>
      <c r="N61" s="3"/>
      <c r="O61" s="1"/>
      <c r="P61" s="1"/>
      <c r="Q61" s="1"/>
      <c r="R61" s="1"/>
      <c r="S61" s="1"/>
      <c r="T61" s="1"/>
      <c r="U61" s="1"/>
      <c r="V61" s="1"/>
      <c r="W61" s="1"/>
      <c r="X61" s="1"/>
      <c r="Y61" s="1"/>
      <c r="Z61" s="1"/>
    </row>
    <row r="62" spans="1:26" ht="14.25" customHeight="1" x14ac:dyDescent="0.25">
      <c r="A62" s="1"/>
      <c r="B62" s="2"/>
      <c r="C62" s="3"/>
      <c r="D62" s="1"/>
      <c r="E62" s="2"/>
      <c r="F62" s="3"/>
      <c r="G62" s="3"/>
      <c r="H62" s="3"/>
      <c r="I62" s="3"/>
      <c r="J62" s="3"/>
      <c r="K62" s="4"/>
      <c r="L62" s="3"/>
      <c r="M62" s="3"/>
      <c r="N62" s="3"/>
      <c r="O62" s="1"/>
      <c r="P62" s="1"/>
      <c r="Q62" s="1"/>
      <c r="R62" s="1"/>
      <c r="S62" s="1"/>
      <c r="T62" s="1"/>
      <c r="U62" s="1"/>
      <c r="V62" s="1"/>
      <c r="W62" s="1"/>
      <c r="X62" s="1"/>
      <c r="Y62" s="1"/>
      <c r="Z62" s="1"/>
    </row>
    <row r="63" spans="1:26" ht="14.25" customHeight="1" x14ac:dyDescent="0.25">
      <c r="A63" s="1"/>
      <c r="B63" s="2"/>
      <c r="C63" s="3"/>
      <c r="D63" s="1"/>
      <c r="E63" s="2"/>
      <c r="F63" s="3"/>
      <c r="G63" s="3"/>
      <c r="H63" s="3"/>
      <c r="I63" s="3"/>
      <c r="J63" s="3"/>
      <c r="K63" s="4"/>
      <c r="L63" s="3"/>
      <c r="M63" s="3"/>
      <c r="N63" s="3"/>
      <c r="O63" s="1"/>
      <c r="P63" s="1"/>
      <c r="Q63" s="1"/>
      <c r="R63" s="1"/>
      <c r="S63" s="1"/>
      <c r="T63" s="1"/>
      <c r="U63" s="1"/>
      <c r="V63" s="1"/>
      <c r="W63" s="1"/>
      <c r="X63" s="1"/>
      <c r="Y63" s="1"/>
      <c r="Z63" s="1"/>
    </row>
    <row r="64" spans="1:26" ht="14.25" customHeight="1" x14ac:dyDescent="0.25">
      <c r="A64" s="1"/>
      <c r="B64" s="2"/>
      <c r="C64" s="3"/>
      <c r="D64" s="1"/>
      <c r="E64" s="2"/>
      <c r="F64" s="3"/>
      <c r="G64" s="3"/>
      <c r="H64" s="3"/>
      <c r="I64" s="3"/>
      <c r="J64" s="3"/>
      <c r="K64" s="4"/>
      <c r="L64" s="3"/>
      <c r="M64" s="3"/>
      <c r="N64" s="3"/>
      <c r="O64" s="1"/>
      <c r="P64" s="1"/>
      <c r="Q64" s="1"/>
      <c r="R64" s="1"/>
      <c r="S64" s="1"/>
      <c r="T64" s="1"/>
      <c r="U64" s="1"/>
      <c r="V64" s="1"/>
      <c r="W64" s="1"/>
      <c r="X64" s="1"/>
      <c r="Y64" s="1"/>
      <c r="Z64" s="1"/>
    </row>
    <row r="65" spans="1:26" ht="14.25" customHeight="1" x14ac:dyDescent="0.25">
      <c r="A65" s="1"/>
      <c r="B65" s="2"/>
      <c r="C65" s="3"/>
      <c r="D65" s="1"/>
      <c r="E65" s="2"/>
      <c r="F65" s="3"/>
      <c r="G65" s="3"/>
      <c r="H65" s="3"/>
      <c r="I65" s="3"/>
      <c r="J65" s="3"/>
      <c r="K65" s="4"/>
      <c r="L65" s="3"/>
      <c r="M65" s="3"/>
      <c r="N65" s="3"/>
      <c r="O65" s="1"/>
      <c r="P65" s="1"/>
      <c r="Q65" s="1"/>
      <c r="R65" s="1"/>
      <c r="S65" s="1"/>
      <c r="T65" s="1"/>
      <c r="U65" s="1"/>
      <c r="V65" s="1"/>
      <c r="W65" s="1"/>
      <c r="X65" s="1"/>
      <c r="Y65" s="1"/>
      <c r="Z65" s="1"/>
    </row>
    <row r="66" spans="1:26" ht="14.25" customHeight="1" x14ac:dyDescent="0.25">
      <c r="A66" s="1"/>
      <c r="B66" s="2"/>
      <c r="C66" s="3"/>
      <c r="D66" s="1"/>
      <c r="E66" s="2"/>
      <c r="F66" s="3"/>
      <c r="G66" s="3"/>
      <c r="H66" s="3"/>
      <c r="I66" s="3"/>
      <c r="J66" s="3"/>
      <c r="K66" s="4"/>
      <c r="L66" s="3"/>
      <c r="M66" s="3"/>
      <c r="N66" s="3"/>
      <c r="O66" s="1"/>
      <c r="P66" s="1"/>
      <c r="Q66" s="1"/>
      <c r="R66" s="1"/>
      <c r="S66" s="1"/>
      <c r="T66" s="1"/>
      <c r="U66" s="1"/>
      <c r="V66" s="1"/>
      <c r="W66" s="1"/>
      <c r="X66" s="1"/>
      <c r="Y66" s="1"/>
      <c r="Z66" s="1"/>
    </row>
    <row r="67" spans="1:26" ht="14.25" customHeight="1" x14ac:dyDescent="0.25">
      <c r="A67" s="1"/>
      <c r="B67" s="2"/>
      <c r="C67" s="3"/>
      <c r="D67" s="1"/>
      <c r="E67" s="2"/>
      <c r="F67" s="3"/>
      <c r="G67" s="3"/>
      <c r="H67" s="3"/>
      <c r="I67" s="3"/>
      <c r="J67" s="3"/>
      <c r="K67" s="4"/>
      <c r="L67" s="3"/>
      <c r="M67" s="3"/>
      <c r="N67" s="3"/>
      <c r="O67" s="1"/>
      <c r="P67" s="1"/>
      <c r="Q67" s="1"/>
      <c r="R67" s="1"/>
      <c r="S67" s="1"/>
      <c r="T67" s="1"/>
      <c r="U67" s="1"/>
      <c r="V67" s="1"/>
      <c r="W67" s="1"/>
      <c r="X67" s="1"/>
      <c r="Y67" s="1"/>
      <c r="Z67" s="1"/>
    </row>
    <row r="68" spans="1:26" ht="14.25" customHeight="1" x14ac:dyDescent="0.25">
      <c r="A68" s="1"/>
      <c r="B68" s="2"/>
      <c r="C68" s="3"/>
      <c r="D68" s="1"/>
      <c r="E68" s="2"/>
      <c r="F68" s="3"/>
      <c r="G68" s="3"/>
      <c r="H68" s="3"/>
      <c r="I68" s="3"/>
      <c r="J68" s="3"/>
      <c r="K68" s="4"/>
      <c r="L68" s="3"/>
      <c r="M68" s="3"/>
      <c r="N68" s="3"/>
      <c r="O68" s="1"/>
      <c r="P68" s="1"/>
      <c r="Q68" s="1"/>
      <c r="R68" s="1"/>
      <c r="S68" s="1"/>
      <c r="T68" s="1"/>
      <c r="U68" s="1"/>
      <c r="V68" s="1"/>
      <c r="W68" s="1"/>
      <c r="X68" s="1"/>
      <c r="Y68" s="1"/>
      <c r="Z68" s="1"/>
    </row>
    <row r="69" spans="1:26" ht="14.25" customHeight="1" x14ac:dyDescent="0.25">
      <c r="A69" s="1"/>
      <c r="B69" s="2"/>
      <c r="C69" s="3"/>
      <c r="D69" s="1"/>
      <c r="E69" s="2"/>
      <c r="F69" s="3"/>
      <c r="G69" s="3"/>
      <c r="H69" s="3"/>
      <c r="I69" s="3"/>
      <c r="J69" s="3"/>
      <c r="K69" s="4"/>
      <c r="L69" s="3"/>
      <c r="M69" s="3"/>
      <c r="N69" s="3"/>
      <c r="O69" s="1"/>
      <c r="P69" s="1"/>
      <c r="Q69" s="1"/>
      <c r="R69" s="1"/>
      <c r="S69" s="1"/>
      <c r="T69" s="1"/>
      <c r="U69" s="1"/>
      <c r="V69" s="1"/>
      <c r="W69" s="1"/>
      <c r="X69" s="1"/>
      <c r="Y69" s="1"/>
      <c r="Z69" s="1"/>
    </row>
    <row r="70" spans="1:26" ht="14.25" customHeight="1" x14ac:dyDescent="0.25">
      <c r="A70" s="1"/>
      <c r="B70" s="2"/>
      <c r="C70" s="3"/>
      <c r="D70" s="1"/>
      <c r="E70" s="2"/>
      <c r="F70" s="3"/>
      <c r="G70" s="3"/>
      <c r="H70" s="3"/>
      <c r="I70" s="3"/>
      <c r="J70" s="3"/>
      <c r="K70" s="4"/>
      <c r="L70" s="3"/>
      <c r="M70" s="3"/>
      <c r="N70" s="3"/>
      <c r="O70" s="1"/>
      <c r="P70" s="1"/>
      <c r="Q70" s="1"/>
      <c r="R70" s="1"/>
      <c r="S70" s="1"/>
      <c r="T70" s="1"/>
      <c r="U70" s="1"/>
      <c r="V70" s="1"/>
      <c r="W70" s="1"/>
      <c r="X70" s="1"/>
      <c r="Y70" s="1"/>
      <c r="Z70" s="1"/>
    </row>
    <row r="71" spans="1:26" ht="14.25" customHeight="1" x14ac:dyDescent="0.25">
      <c r="A71" s="1"/>
      <c r="B71" s="2"/>
      <c r="C71" s="3"/>
      <c r="D71" s="1"/>
      <c r="E71" s="2"/>
      <c r="F71" s="3"/>
      <c r="G71" s="3"/>
      <c r="H71" s="3"/>
      <c r="I71" s="3"/>
      <c r="J71" s="3"/>
      <c r="K71" s="4"/>
      <c r="L71" s="3"/>
      <c r="M71" s="3"/>
      <c r="N71" s="3"/>
      <c r="O71" s="1"/>
      <c r="P71" s="1"/>
      <c r="Q71" s="1"/>
      <c r="R71" s="1"/>
      <c r="S71" s="1"/>
      <c r="T71" s="1"/>
      <c r="U71" s="1"/>
      <c r="V71" s="1"/>
      <c r="W71" s="1"/>
      <c r="X71" s="1"/>
      <c r="Y71" s="1"/>
      <c r="Z71" s="1"/>
    </row>
    <row r="72" spans="1:26" ht="14.25" customHeight="1" x14ac:dyDescent="0.25">
      <c r="A72" s="1"/>
      <c r="B72" s="2"/>
      <c r="C72" s="3"/>
      <c r="D72" s="1"/>
      <c r="E72" s="2"/>
      <c r="F72" s="3"/>
      <c r="G72" s="3"/>
      <c r="H72" s="3"/>
      <c r="I72" s="3"/>
      <c r="J72" s="3"/>
      <c r="K72" s="4"/>
      <c r="L72" s="3"/>
      <c r="M72" s="3"/>
      <c r="N72" s="3"/>
      <c r="O72" s="1"/>
      <c r="P72" s="1"/>
      <c r="Q72" s="1"/>
      <c r="R72" s="1"/>
      <c r="S72" s="1"/>
      <c r="T72" s="1"/>
      <c r="U72" s="1"/>
      <c r="V72" s="1"/>
      <c r="W72" s="1"/>
      <c r="X72" s="1"/>
      <c r="Y72" s="1"/>
      <c r="Z72" s="1"/>
    </row>
    <row r="73" spans="1:26" ht="14.25" customHeight="1" x14ac:dyDescent="0.25">
      <c r="A73" s="1"/>
      <c r="B73" s="2"/>
      <c r="C73" s="3"/>
      <c r="D73" s="1"/>
      <c r="E73" s="2"/>
      <c r="F73" s="3"/>
      <c r="G73" s="3"/>
      <c r="H73" s="3"/>
      <c r="I73" s="3"/>
      <c r="J73" s="3"/>
      <c r="K73" s="4"/>
      <c r="L73" s="3"/>
      <c r="M73" s="3"/>
      <c r="N73" s="3"/>
      <c r="O73" s="1"/>
      <c r="P73" s="1"/>
      <c r="Q73" s="1"/>
      <c r="R73" s="1"/>
      <c r="S73" s="1"/>
      <c r="T73" s="1"/>
      <c r="U73" s="1"/>
      <c r="V73" s="1"/>
      <c r="W73" s="1"/>
      <c r="X73" s="1"/>
      <c r="Y73" s="1"/>
      <c r="Z73" s="1"/>
    </row>
    <row r="74" spans="1:26" ht="14.25" customHeight="1" x14ac:dyDescent="0.25">
      <c r="A74" s="1"/>
      <c r="B74" s="2"/>
      <c r="C74" s="3"/>
      <c r="D74" s="1"/>
      <c r="E74" s="2"/>
      <c r="F74" s="3"/>
      <c r="G74" s="3"/>
      <c r="H74" s="3"/>
      <c r="I74" s="3"/>
      <c r="J74" s="3"/>
      <c r="K74" s="4"/>
      <c r="L74" s="3"/>
      <c r="M74" s="3"/>
      <c r="N74" s="3"/>
      <c r="O74" s="1"/>
      <c r="P74" s="1"/>
      <c r="Q74" s="1"/>
      <c r="R74" s="1"/>
      <c r="S74" s="1"/>
      <c r="T74" s="1"/>
      <c r="U74" s="1"/>
      <c r="V74" s="1"/>
      <c r="W74" s="1"/>
      <c r="X74" s="1"/>
      <c r="Y74" s="1"/>
      <c r="Z74" s="1"/>
    </row>
    <row r="75" spans="1:26" ht="14.25" customHeight="1" x14ac:dyDescent="0.25">
      <c r="A75" s="1"/>
      <c r="B75" s="2"/>
      <c r="C75" s="3"/>
      <c r="D75" s="1"/>
      <c r="E75" s="2"/>
      <c r="F75" s="3"/>
      <c r="G75" s="3"/>
      <c r="H75" s="3"/>
      <c r="I75" s="3"/>
      <c r="J75" s="3"/>
      <c r="K75" s="4"/>
      <c r="L75" s="3"/>
      <c r="M75" s="3"/>
      <c r="N75" s="3"/>
      <c r="O75" s="1"/>
      <c r="P75" s="1"/>
      <c r="Q75" s="1"/>
      <c r="R75" s="1"/>
      <c r="S75" s="1"/>
      <c r="T75" s="1"/>
      <c r="U75" s="1"/>
      <c r="V75" s="1"/>
      <c r="W75" s="1"/>
      <c r="X75" s="1"/>
      <c r="Y75" s="1"/>
      <c r="Z75" s="1"/>
    </row>
    <row r="76" spans="1:26" ht="14.25" customHeight="1" x14ac:dyDescent="0.25">
      <c r="A76" s="1"/>
      <c r="B76" s="2"/>
      <c r="C76" s="3"/>
      <c r="D76" s="1"/>
      <c r="E76" s="2"/>
      <c r="F76" s="3"/>
      <c r="G76" s="3"/>
      <c r="H76" s="3"/>
      <c r="I76" s="3"/>
      <c r="J76" s="3"/>
      <c r="K76" s="4"/>
      <c r="L76" s="3"/>
      <c r="M76" s="3"/>
      <c r="N76" s="3"/>
      <c r="O76" s="1"/>
      <c r="P76" s="1"/>
      <c r="Q76" s="1"/>
      <c r="R76" s="1"/>
      <c r="S76" s="1"/>
      <c r="T76" s="1"/>
      <c r="U76" s="1"/>
      <c r="V76" s="1"/>
      <c r="W76" s="1"/>
      <c r="X76" s="1"/>
      <c r="Y76" s="1"/>
      <c r="Z76" s="1"/>
    </row>
    <row r="77" spans="1:26" ht="14.25" customHeight="1" x14ac:dyDescent="0.25">
      <c r="A77" s="1"/>
      <c r="B77" s="2"/>
      <c r="C77" s="3"/>
      <c r="D77" s="1"/>
      <c r="E77" s="2"/>
      <c r="F77" s="3"/>
      <c r="G77" s="3"/>
      <c r="H77" s="3"/>
      <c r="I77" s="3"/>
      <c r="J77" s="3"/>
      <c r="K77" s="4"/>
      <c r="L77" s="3"/>
      <c r="M77" s="3"/>
      <c r="N77" s="3"/>
      <c r="O77" s="1"/>
      <c r="P77" s="1"/>
      <c r="Q77" s="1"/>
      <c r="R77" s="1"/>
      <c r="S77" s="1"/>
      <c r="T77" s="1"/>
      <c r="U77" s="1"/>
      <c r="V77" s="1"/>
      <c r="W77" s="1"/>
      <c r="X77" s="1"/>
      <c r="Y77" s="1"/>
      <c r="Z77" s="1"/>
    </row>
    <row r="78" spans="1:26" ht="14.25" customHeight="1" x14ac:dyDescent="0.25">
      <c r="A78" s="1"/>
      <c r="B78" s="2"/>
      <c r="C78" s="3"/>
      <c r="D78" s="1"/>
      <c r="E78" s="2"/>
      <c r="F78" s="3"/>
      <c r="G78" s="3"/>
      <c r="H78" s="3"/>
      <c r="I78" s="3"/>
      <c r="J78" s="3"/>
      <c r="K78" s="4"/>
      <c r="L78" s="3"/>
      <c r="M78" s="3"/>
      <c r="N78" s="3"/>
      <c r="O78" s="1"/>
      <c r="P78" s="1"/>
      <c r="Q78" s="1"/>
      <c r="R78" s="1"/>
      <c r="S78" s="1"/>
      <c r="T78" s="1"/>
      <c r="U78" s="1"/>
      <c r="V78" s="1"/>
      <c r="W78" s="1"/>
      <c r="X78" s="1"/>
      <c r="Y78" s="1"/>
      <c r="Z78" s="1"/>
    </row>
    <row r="79" spans="1:26" ht="14.25" customHeight="1" x14ac:dyDescent="0.25">
      <c r="A79" s="1"/>
      <c r="B79" s="2"/>
      <c r="C79" s="3"/>
      <c r="D79" s="1"/>
      <c r="E79" s="2"/>
      <c r="F79" s="3"/>
      <c r="G79" s="3"/>
      <c r="H79" s="3"/>
      <c r="I79" s="3"/>
      <c r="J79" s="3"/>
      <c r="K79" s="4"/>
      <c r="L79" s="3"/>
      <c r="M79" s="3"/>
      <c r="N79" s="3"/>
      <c r="O79" s="1"/>
      <c r="P79" s="1"/>
      <c r="Q79" s="1"/>
      <c r="R79" s="1"/>
      <c r="S79" s="1"/>
      <c r="T79" s="1"/>
      <c r="U79" s="1"/>
      <c r="V79" s="1"/>
      <c r="W79" s="1"/>
      <c r="X79" s="1"/>
      <c r="Y79" s="1"/>
      <c r="Z79" s="1"/>
    </row>
    <row r="80" spans="1:26" ht="14.25" customHeight="1" x14ac:dyDescent="0.25">
      <c r="A80" s="1"/>
      <c r="B80" s="2"/>
      <c r="C80" s="3"/>
      <c r="D80" s="1"/>
      <c r="E80" s="2"/>
      <c r="F80" s="3"/>
      <c r="G80" s="3"/>
      <c r="H80" s="3"/>
      <c r="I80" s="3"/>
      <c r="J80" s="3"/>
      <c r="K80" s="4"/>
      <c r="L80" s="3"/>
      <c r="M80" s="3"/>
      <c r="N80" s="3"/>
      <c r="O80" s="1"/>
      <c r="P80" s="1"/>
      <c r="Q80" s="1"/>
      <c r="R80" s="1"/>
      <c r="S80" s="1"/>
      <c r="T80" s="1"/>
      <c r="U80" s="1"/>
      <c r="V80" s="1"/>
      <c r="W80" s="1"/>
      <c r="X80" s="1"/>
      <c r="Y80" s="1"/>
      <c r="Z80" s="1"/>
    </row>
    <row r="81" spans="1:26" ht="14.25" customHeight="1" x14ac:dyDescent="0.25">
      <c r="A81" s="1"/>
      <c r="B81" s="2"/>
      <c r="C81" s="3"/>
      <c r="D81" s="1"/>
      <c r="E81" s="2"/>
      <c r="F81" s="3"/>
      <c r="G81" s="3"/>
      <c r="H81" s="3"/>
      <c r="I81" s="3"/>
      <c r="J81" s="3"/>
      <c r="K81" s="4"/>
      <c r="L81" s="3"/>
      <c r="M81" s="3"/>
      <c r="N81" s="3"/>
      <c r="O81" s="1"/>
      <c r="P81" s="1"/>
      <c r="Q81" s="1"/>
      <c r="R81" s="1"/>
      <c r="S81" s="1"/>
      <c r="T81" s="1"/>
      <c r="U81" s="1"/>
      <c r="V81" s="1"/>
      <c r="W81" s="1"/>
      <c r="X81" s="1"/>
      <c r="Y81" s="1"/>
      <c r="Z81" s="1"/>
    </row>
    <row r="82" spans="1:26" ht="14.25" customHeight="1" x14ac:dyDescent="0.25">
      <c r="A82" s="1"/>
      <c r="B82" s="2"/>
      <c r="C82" s="3"/>
      <c r="D82" s="1"/>
      <c r="E82" s="2"/>
      <c r="F82" s="3"/>
      <c r="G82" s="3"/>
      <c r="H82" s="3"/>
      <c r="I82" s="3"/>
      <c r="J82" s="3"/>
      <c r="K82" s="4"/>
      <c r="L82" s="3"/>
      <c r="M82" s="3"/>
      <c r="N82" s="3"/>
      <c r="O82" s="1"/>
      <c r="P82" s="1"/>
      <c r="Q82" s="1"/>
      <c r="R82" s="1"/>
      <c r="S82" s="1"/>
      <c r="T82" s="1"/>
      <c r="U82" s="1"/>
      <c r="V82" s="1"/>
      <c r="W82" s="1"/>
      <c r="X82" s="1"/>
      <c r="Y82" s="1"/>
      <c r="Z82" s="1"/>
    </row>
    <row r="83" spans="1:26" ht="14.25" customHeight="1" x14ac:dyDescent="0.25">
      <c r="A83" s="1"/>
      <c r="B83" s="2"/>
      <c r="C83" s="3"/>
      <c r="D83" s="1"/>
      <c r="E83" s="2"/>
      <c r="F83" s="3"/>
      <c r="G83" s="3"/>
      <c r="H83" s="3"/>
      <c r="I83" s="3"/>
      <c r="J83" s="3"/>
      <c r="K83" s="4"/>
      <c r="L83" s="3"/>
      <c r="M83" s="3"/>
      <c r="N83" s="3"/>
      <c r="O83" s="1"/>
      <c r="P83" s="1"/>
      <c r="Q83" s="1"/>
      <c r="R83" s="1"/>
      <c r="S83" s="1"/>
      <c r="T83" s="1"/>
      <c r="U83" s="1"/>
      <c r="V83" s="1"/>
      <c r="W83" s="1"/>
      <c r="X83" s="1"/>
      <c r="Y83" s="1"/>
      <c r="Z83" s="1"/>
    </row>
    <row r="84" spans="1:26" ht="14.25" customHeight="1" x14ac:dyDescent="0.25">
      <c r="A84" s="1"/>
      <c r="B84" s="2"/>
      <c r="C84" s="3"/>
      <c r="D84" s="1"/>
      <c r="E84" s="2"/>
      <c r="F84" s="3"/>
      <c r="G84" s="3"/>
      <c r="H84" s="3"/>
      <c r="I84" s="3"/>
      <c r="J84" s="3"/>
      <c r="K84" s="4"/>
      <c r="L84" s="3"/>
      <c r="M84" s="3"/>
      <c r="N84" s="3"/>
      <c r="O84" s="1"/>
      <c r="P84" s="1"/>
      <c r="Q84" s="1"/>
      <c r="R84" s="1"/>
      <c r="S84" s="1"/>
      <c r="T84" s="1"/>
      <c r="U84" s="1"/>
      <c r="V84" s="1"/>
      <c r="W84" s="1"/>
      <c r="X84" s="1"/>
      <c r="Y84" s="1"/>
      <c r="Z84" s="1"/>
    </row>
    <row r="85" spans="1:26" ht="14.25" customHeight="1" x14ac:dyDescent="0.25">
      <c r="A85" s="1"/>
      <c r="B85" s="2"/>
      <c r="C85" s="3"/>
      <c r="D85" s="1"/>
      <c r="E85" s="2"/>
      <c r="F85" s="3"/>
      <c r="G85" s="3"/>
      <c r="H85" s="3"/>
      <c r="I85" s="3"/>
      <c r="J85" s="3"/>
      <c r="K85" s="4"/>
      <c r="L85" s="3"/>
      <c r="M85" s="3"/>
      <c r="N85" s="3"/>
      <c r="O85" s="1"/>
      <c r="P85" s="1"/>
      <c r="Q85" s="1"/>
      <c r="R85" s="1"/>
      <c r="S85" s="1"/>
      <c r="T85" s="1"/>
      <c r="U85" s="1"/>
      <c r="V85" s="1"/>
      <c r="W85" s="1"/>
      <c r="X85" s="1"/>
      <c r="Y85" s="1"/>
      <c r="Z85" s="1"/>
    </row>
    <row r="86" spans="1:26" ht="14.25" customHeight="1" x14ac:dyDescent="0.25">
      <c r="A86" s="1"/>
      <c r="B86" s="2"/>
      <c r="C86" s="3"/>
      <c r="D86" s="1"/>
      <c r="E86" s="2"/>
      <c r="F86" s="3"/>
      <c r="G86" s="3"/>
      <c r="H86" s="3"/>
      <c r="I86" s="3"/>
      <c r="J86" s="3"/>
      <c r="K86" s="4"/>
      <c r="L86" s="3"/>
      <c r="M86" s="3"/>
      <c r="N86" s="3"/>
      <c r="O86" s="1"/>
      <c r="P86" s="1"/>
      <c r="Q86" s="1"/>
      <c r="R86" s="1"/>
      <c r="S86" s="1"/>
      <c r="T86" s="1"/>
      <c r="U86" s="1"/>
      <c r="V86" s="1"/>
      <c r="W86" s="1"/>
      <c r="X86" s="1"/>
      <c r="Y86" s="1"/>
      <c r="Z86" s="1"/>
    </row>
    <row r="87" spans="1:26" ht="14.25" customHeight="1" x14ac:dyDescent="0.25">
      <c r="A87" s="1"/>
      <c r="B87" s="2"/>
      <c r="C87" s="3"/>
      <c r="D87" s="1"/>
      <c r="E87" s="2"/>
      <c r="F87" s="3"/>
      <c r="G87" s="3"/>
      <c r="H87" s="3"/>
      <c r="I87" s="3"/>
      <c r="J87" s="3"/>
      <c r="K87" s="4"/>
      <c r="L87" s="3"/>
      <c r="M87" s="3"/>
      <c r="N87" s="3"/>
      <c r="O87" s="1"/>
      <c r="P87" s="1"/>
      <c r="Q87" s="1"/>
      <c r="R87" s="1"/>
      <c r="S87" s="1"/>
      <c r="T87" s="1"/>
      <c r="U87" s="1"/>
      <c r="V87" s="1"/>
      <c r="W87" s="1"/>
      <c r="X87" s="1"/>
      <c r="Y87" s="1"/>
      <c r="Z87" s="1"/>
    </row>
    <row r="88" spans="1:26" ht="14.25" customHeight="1" x14ac:dyDescent="0.25">
      <c r="A88" s="1"/>
      <c r="B88" s="2"/>
      <c r="C88" s="3"/>
      <c r="D88" s="1"/>
      <c r="E88" s="2"/>
      <c r="F88" s="3"/>
      <c r="G88" s="3"/>
      <c r="H88" s="3"/>
      <c r="I88" s="3"/>
      <c r="J88" s="3"/>
      <c r="K88" s="4"/>
      <c r="L88" s="3"/>
      <c r="M88" s="3"/>
      <c r="N88" s="3"/>
      <c r="O88" s="1"/>
      <c r="P88" s="1"/>
      <c r="Q88" s="1"/>
      <c r="R88" s="1"/>
      <c r="S88" s="1"/>
      <c r="T88" s="1"/>
      <c r="U88" s="1"/>
      <c r="V88" s="1"/>
      <c r="W88" s="1"/>
      <c r="X88" s="1"/>
      <c r="Y88" s="1"/>
      <c r="Z88" s="1"/>
    </row>
    <row r="89" spans="1:26" ht="14.25" customHeight="1" x14ac:dyDescent="0.25">
      <c r="A89" s="1"/>
      <c r="B89" s="2"/>
      <c r="C89" s="3"/>
      <c r="D89" s="1"/>
      <c r="E89" s="2"/>
      <c r="F89" s="3"/>
      <c r="G89" s="3"/>
      <c r="H89" s="3"/>
      <c r="I89" s="3"/>
      <c r="J89" s="3"/>
      <c r="K89" s="4"/>
      <c r="L89" s="3"/>
      <c r="M89" s="3"/>
      <c r="N89" s="3"/>
      <c r="O89" s="1"/>
      <c r="P89" s="1"/>
      <c r="Q89" s="1"/>
      <c r="R89" s="1"/>
      <c r="S89" s="1"/>
      <c r="T89" s="1"/>
      <c r="U89" s="1"/>
      <c r="V89" s="1"/>
      <c r="W89" s="1"/>
      <c r="X89" s="1"/>
      <c r="Y89" s="1"/>
      <c r="Z89" s="1"/>
    </row>
    <row r="90" spans="1:26" ht="14.25" customHeight="1" x14ac:dyDescent="0.25">
      <c r="A90" s="1"/>
      <c r="B90" s="2"/>
      <c r="C90" s="3"/>
      <c r="D90" s="1"/>
      <c r="E90" s="2"/>
      <c r="F90" s="3"/>
      <c r="G90" s="3"/>
      <c r="H90" s="3"/>
      <c r="I90" s="3"/>
      <c r="J90" s="3"/>
      <c r="K90" s="4"/>
      <c r="L90" s="3"/>
      <c r="M90" s="3"/>
      <c r="N90" s="3"/>
      <c r="O90" s="1"/>
      <c r="P90" s="1"/>
      <c r="Q90" s="1"/>
      <c r="R90" s="1"/>
      <c r="S90" s="1"/>
      <c r="T90" s="1"/>
      <c r="U90" s="1"/>
      <c r="V90" s="1"/>
      <c r="W90" s="1"/>
      <c r="X90" s="1"/>
      <c r="Y90" s="1"/>
      <c r="Z90" s="1"/>
    </row>
    <row r="91" spans="1:26" ht="14.25" customHeight="1" x14ac:dyDescent="0.25">
      <c r="A91" s="1"/>
      <c r="B91" s="2"/>
      <c r="C91" s="3"/>
      <c r="D91" s="1"/>
      <c r="E91" s="2"/>
      <c r="F91" s="3"/>
      <c r="G91" s="3"/>
      <c r="H91" s="3"/>
      <c r="I91" s="3"/>
      <c r="J91" s="3"/>
      <c r="K91" s="4"/>
      <c r="L91" s="3"/>
      <c r="M91" s="3"/>
      <c r="N91" s="3"/>
      <c r="O91" s="1"/>
      <c r="P91" s="1"/>
      <c r="Q91" s="1"/>
      <c r="R91" s="1"/>
      <c r="S91" s="1"/>
      <c r="T91" s="1"/>
      <c r="U91" s="1"/>
      <c r="V91" s="1"/>
      <c r="W91" s="1"/>
      <c r="X91" s="1"/>
      <c r="Y91" s="1"/>
      <c r="Z91" s="1"/>
    </row>
    <row r="92" spans="1:26" ht="14.25" customHeight="1" x14ac:dyDescent="0.25">
      <c r="A92" s="1"/>
      <c r="B92" s="2"/>
      <c r="C92" s="3"/>
      <c r="D92" s="1"/>
      <c r="E92" s="2"/>
      <c r="F92" s="3"/>
      <c r="G92" s="3"/>
      <c r="H92" s="3"/>
      <c r="I92" s="3"/>
      <c r="J92" s="3"/>
      <c r="K92" s="4"/>
      <c r="L92" s="3"/>
      <c r="M92" s="3"/>
      <c r="N92" s="3"/>
      <c r="O92" s="1"/>
      <c r="P92" s="1"/>
      <c r="Q92" s="1"/>
      <c r="R92" s="1"/>
      <c r="S92" s="1"/>
      <c r="T92" s="1"/>
      <c r="U92" s="1"/>
      <c r="V92" s="1"/>
      <c r="W92" s="1"/>
      <c r="X92" s="1"/>
      <c r="Y92" s="1"/>
      <c r="Z92" s="1"/>
    </row>
    <row r="93" spans="1:26" ht="14.25" customHeight="1" x14ac:dyDescent="0.25">
      <c r="A93" s="1"/>
      <c r="B93" s="2"/>
      <c r="C93" s="3"/>
      <c r="D93" s="1"/>
      <c r="E93" s="2"/>
      <c r="F93" s="3"/>
      <c r="G93" s="3"/>
      <c r="H93" s="3"/>
      <c r="I93" s="3"/>
      <c r="J93" s="3"/>
      <c r="K93" s="4"/>
      <c r="L93" s="3"/>
      <c r="M93" s="3"/>
      <c r="N93" s="3"/>
      <c r="O93" s="1"/>
      <c r="P93" s="1"/>
      <c r="Q93" s="1"/>
      <c r="R93" s="1"/>
      <c r="S93" s="1"/>
      <c r="T93" s="1"/>
      <c r="U93" s="1"/>
      <c r="V93" s="1"/>
      <c r="W93" s="1"/>
      <c r="X93" s="1"/>
      <c r="Y93" s="1"/>
      <c r="Z93" s="1"/>
    </row>
    <row r="94" spans="1:26" ht="14.25" customHeight="1" x14ac:dyDescent="0.25">
      <c r="A94" s="1"/>
      <c r="B94" s="2"/>
      <c r="C94" s="3"/>
      <c r="D94" s="1"/>
      <c r="E94" s="2"/>
      <c r="F94" s="3"/>
      <c r="G94" s="3"/>
      <c r="H94" s="3"/>
      <c r="I94" s="3"/>
      <c r="J94" s="3"/>
      <c r="K94" s="4"/>
      <c r="L94" s="3"/>
      <c r="M94" s="3"/>
      <c r="N94" s="3"/>
      <c r="O94" s="1"/>
      <c r="P94" s="1"/>
      <c r="Q94" s="1"/>
      <c r="R94" s="1"/>
      <c r="S94" s="1"/>
      <c r="T94" s="1"/>
      <c r="U94" s="1"/>
      <c r="V94" s="1"/>
      <c r="W94" s="1"/>
      <c r="X94" s="1"/>
      <c r="Y94" s="1"/>
      <c r="Z94" s="1"/>
    </row>
    <row r="95" spans="1:26" ht="14.25" customHeight="1" x14ac:dyDescent="0.25">
      <c r="A95" s="1"/>
      <c r="B95" s="2"/>
      <c r="C95" s="3"/>
      <c r="D95" s="1"/>
      <c r="E95" s="2"/>
      <c r="F95" s="3"/>
      <c r="G95" s="3"/>
      <c r="H95" s="3"/>
      <c r="I95" s="3"/>
      <c r="J95" s="3"/>
      <c r="K95" s="4"/>
      <c r="L95" s="3"/>
      <c r="M95" s="3"/>
      <c r="N95" s="3"/>
      <c r="O95" s="1"/>
      <c r="P95" s="1"/>
      <c r="Q95" s="1"/>
      <c r="R95" s="1"/>
      <c r="S95" s="1"/>
      <c r="T95" s="1"/>
      <c r="U95" s="1"/>
      <c r="V95" s="1"/>
      <c r="W95" s="1"/>
      <c r="X95" s="1"/>
      <c r="Y95" s="1"/>
      <c r="Z95" s="1"/>
    </row>
    <row r="96" spans="1:26" ht="14.25" customHeight="1" x14ac:dyDescent="0.25">
      <c r="A96" s="1"/>
      <c r="B96" s="2"/>
      <c r="C96" s="3"/>
      <c r="D96" s="1"/>
      <c r="E96" s="2"/>
      <c r="F96" s="3"/>
      <c r="G96" s="3"/>
      <c r="H96" s="3"/>
      <c r="I96" s="3"/>
      <c r="J96" s="3"/>
      <c r="K96" s="4"/>
      <c r="L96" s="3"/>
      <c r="M96" s="3"/>
      <c r="N96" s="3"/>
      <c r="O96" s="1"/>
      <c r="P96" s="1"/>
      <c r="Q96" s="1"/>
      <c r="R96" s="1"/>
      <c r="S96" s="1"/>
      <c r="T96" s="1"/>
      <c r="U96" s="1"/>
      <c r="V96" s="1"/>
      <c r="W96" s="1"/>
      <c r="X96" s="1"/>
      <c r="Y96" s="1"/>
      <c r="Z96" s="1"/>
    </row>
    <row r="97" spans="1:26" ht="14.25" customHeight="1" x14ac:dyDescent="0.25">
      <c r="A97" s="1"/>
      <c r="B97" s="2"/>
      <c r="C97" s="3"/>
      <c r="D97" s="1"/>
      <c r="E97" s="2"/>
      <c r="F97" s="3"/>
      <c r="G97" s="3"/>
      <c r="H97" s="3"/>
      <c r="I97" s="3"/>
      <c r="J97" s="3"/>
      <c r="K97" s="4"/>
      <c r="L97" s="3"/>
      <c r="M97" s="3"/>
      <c r="N97" s="3"/>
      <c r="O97" s="1"/>
      <c r="P97" s="1"/>
      <c r="Q97" s="1"/>
      <c r="R97" s="1"/>
      <c r="S97" s="1"/>
      <c r="T97" s="1"/>
      <c r="U97" s="1"/>
      <c r="V97" s="1"/>
      <c r="W97" s="1"/>
      <c r="X97" s="1"/>
      <c r="Y97" s="1"/>
      <c r="Z97" s="1"/>
    </row>
    <row r="98" spans="1:26" ht="14.25" customHeight="1" x14ac:dyDescent="0.25">
      <c r="A98" s="1"/>
      <c r="B98" s="2"/>
      <c r="C98" s="3"/>
      <c r="D98" s="1"/>
      <c r="E98" s="2"/>
      <c r="F98" s="3"/>
      <c r="G98" s="3"/>
      <c r="H98" s="3"/>
      <c r="I98" s="3"/>
      <c r="J98" s="3"/>
      <c r="K98" s="4"/>
      <c r="L98" s="3"/>
      <c r="M98" s="3"/>
      <c r="N98" s="3"/>
      <c r="O98" s="1"/>
      <c r="P98" s="1"/>
      <c r="Q98" s="1"/>
      <c r="R98" s="1"/>
      <c r="S98" s="1"/>
      <c r="T98" s="1"/>
      <c r="U98" s="1"/>
      <c r="V98" s="1"/>
      <c r="W98" s="1"/>
      <c r="X98" s="1"/>
      <c r="Y98" s="1"/>
      <c r="Z98" s="1"/>
    </row>
    <row r="99" spans="1:26" ht="14.25" customHeight="1" x14ac:dyDescent="0.25">
      <c r="A99" s="1"/>
      <c r="B99" s="2"/>
      <c r="C99" s="3"/>
      <c r="D99" s="1"/>
      <c r="E99" s="2"/>
      <c r="F99" s="3"/>
      <c r="G99" s="3"/>
      <c r="H99" s="3"/>
      <c r="I99" s="3"/>
      <c r="J99" s="3"/>
      <c r="K99" s="4"/>
      <c r="L99" s="3"/>
      <c r="M99" s="3"/>
      <c r="N99" s="3"/>
      <c r="O99" s="1"/>
      <c r="P99" s="1"/>
      <c r="Q99" s="1"/>
      <c r="R99" s="1"/>
      <c r="S99" s="1"/>
      <c r="T99" s="1"/>
      <c r="U99" s="1"/>
      <c r="V99" s="1"/>
      <c r="W99" s="1"/>
      <c r="X99" s="1"/>
      <c r="Y99" s="1"/>
      <c r="Z99" s="1"/>
    </row>
    <row r="100" spans="1:26" ht="14.25" customHeight="1" x14ac:dyDescent="0.25">
      <c r="A100" s="1"/>
      <c r="B100" s="2"/>
      <c r="C100" s="3"/>
      <c r="D100" s="1"/>
      <c r="E100" s="2"/>
      <c r="F100" s="3"/>
      <c r="G100" s="3"/>
      <c r="H100" s="3"/>
      <c r="I100" s="3"/>
      <c r="J100" s="3"/>
      <c r="K100" s="4"/>
      <c r="L100" s="3"/>
      <c r="M100" s="3"/>
      <c r="N100" s="3"/>
      <c r="O100" s="1"/>
      <c r="P100" s="1"/>
      <c r="Q100" s="1"/>
      <c r="R100" s="1"/>
      <c r="S100" s="1"/>
      <c r="T100" s="1"/>
      <c r="U100" s="1"/>
      <c r="V100" s="1"/>
      <c r="W100" s="1"/>
      <c r="X100" s="1"/>
      <c r="Y100" s="1"/>
      <c r="Z100" s="1"/>
    </row>
    <row r="101" spans="1:26" ht="14.25" customHeight="1" x14ac:dyDescent="0.25">
      <c r="A101" s="1"/>
      <c r="B101" s="2"/>
      <c r="C101" s="3"/>
      <c r="D101" s="1"/>
      <c r="E101" s="2"/>
      <c r="F101" s="3"/>
      <c r="G101" s="3"/>
      <c r="H101" s="3"/>
      <c r="I101" s="3"/>
      <c r="J101" s="3"/>
      <c r="K101" s="4"/>
      <c r="L101" s="3"/>
      <c r="M101" s="3"/>
      <c r="N101" s="3"/>
      <c r="O101" s="1"/>
      <c r="P101" s="1"/>
      <c r="Q101" s="1"/>
      <c r="R101" s="1"/>
      <c r="S101" s="1"/>
      <c r="T101" s="1"/>
      <c r="U101" s="1"/>
      <c r="V101" s="1"/>
      <c r="W101" s="1"/>
      <c r="X101" s="1"/>
      <c r="Y101" s="1"/>
      <c r="Z101" s="1"/>
    </row>
    <row r="102" spans="1:26" ht="14.25" customHeight="1" x14ac:dyDescent="0.25">
      <c r="A102" s="1"/>
      <c r="B102" s="2"/>
      <c r="C102" s="3"/>
      <c r="D102" s="1"/>
      <c r="E102" s="2"/>
      <c r="F102" s="3"/>
      <c r="G102" s="3"/>
      <c r="H102" s="3"/>
      <c r="I102" s="3"/>
      <c r="J102" s="3"/>
      <c r="K102" s="4"/>
      <c r="L102" s="3"/>
      <c r="M102" s="3"/>
      <c r="N102" s="3"/>
      <c r="O102" s="1"/>
      <c r="P102" s="1"/>
      <c r="Q102" s="1"/>
      <c r="R102" s="1"/>
      <c r="S102" s="1"/>
      <c r="T102" s="1"/>
      <c r="U102" s="1"/>
      <c r="V102" s="1"/>
      <c r="W102" s="1"/>
      <c r="X102" s="1"/>
      <c r="Y102" s="1"/>
      <c r="Z102" s="1"/>
    </row>
    <row r="103" spans="1:26" ht="14.25" customHeight="1" x14ac:dyDescent="0.25">
      <c r="A103" s="1"/>
      <c r="B103" s="2"/>
      <c r="C103" s="3"/>
      <c r="D103" s="1"/>
      <c r="E103" s="2"/>
      <c r="F103" s="3"/>
      <c r="G103" s="3"/>
      <c r="H103" s="3"/>
      <c r="I103" s="3"/>
      <c r="J103" s="3"/>
      <c r="K103" s="4"/>
      <c r="L103" s="3"/>
      <c r="M103" s="3"/>
      <c r="N103" s="3"/>
      <c r="O103" s="1"/>
      <c r="P103" s="1"/>
      <c r="Q103" s="1"/>
      <c r="R103" s="1"/>
      <c r="S103" s="1"/>
      <c r="T103" s="1"/>
      <c r="U103" s="1"/>
      <c r="V103" s="1"/>
      <c r="W103" s="1"/>
      <c r="X103" s="1"/>
      <c r="Y103" s="1"/>
      <c r="Z103" s="1"/>
    </row>
    <row r="104" spans="1:26" ht="14.25" customHeight="1" x14ac:dyDescent="0.25">
      <c r="A104" s="1"/>
      <c r="B104" s="2"/>
      <c r="C104" s="3"/>
      <c r="D104" s="1"/>
      <c r="E104" s="2"/>
      <c r="F104" s="3"/>
      <c r="G104" s="3"/>
      <c r="H104" s="3"/>
      <c r="I104" s="3"/>
      <c r="J104" s="3"/>
      <c r="K104" s="4"/>
      <c r="L104" s="3"/>
      <c r="M104" s="3"/>
      <c r="N104" s="3"/>
      <c r="O104" s="1"/>
      <c r="P104" s="1"/>
      <c r="Q104" s="1"/>
      <c r="R104" s="1"/>
      <c r="S104" s="1"/>
      <c r="T104" s="1"/>
      <c r="U104" s="1"/>
      <c r="V104" s="1"/>
      <c r="W104" s="1"/>
      <c r="X104" s="1"/>
      <c r="Y104" s="1"/>
      <c r="Z104" s="1"/>
    </row>
    <row r="105" spans="1:26" ht="14.25" customHeight="1" x14ac:dyDescent="0.25">
      <c r="A105" s="1"/>
      <c r="B105" s="2"/>
      <c r="C105" s="3"/>
      <c r="D105" s="1"/>
      <c r="E105" s="2"/>
      <c r="F105" s="3"/>
      <c r="G105" s="3"/>
      <c r="H105" s="3"/>
      <c r="I105" s="3"/>
      <c r="J105" s="3"/>
      <c r="K105" s="4"/>
      <c r="L105" s="3"/>
      <c r="M105" s="3"/>
      <c r="N105" s="3"/>
      <c r="O105" s="1"/>
      <c r="P105" s="1"/>
      <c r="Q105" s="1"/>
      <c r="R105" s="1"/>
      <c r="S105" s="1"/>
      <c r="T105" s="1"/>
      <c r="U105" s="1"/>
      <c r="V105" s="1"/>
      <c r="W105" s="1"/>
      <c r="X105" s="1"/>
      <c r="Y105" s="1"/>
      <c r="Z105" s="1"/>
    </row>
    <row r="106" spans="1:26" ht="14.25" customHeight="1" x14ac:dyDescent="0.25">
      <c r="A106" s="1"/>
      <c r="B106" s="2"/>
      <c r="C106" s="3"/>
      <c r="D106" s="1"/>
      <c r="E106" s="2"/>
      <c r="F106" s="3"/>
      <c r="G106" s="3"/>
      <c r="H106" s="3"/>
      <c r="I106" s="3"/>
      <c r="J106" s="3"/>
      <c r="K106" s="4"/>
      <c r="L106" s="3"/>
      <c r="M106" s="3"/>
      <c r="N106" s="3"/>
      <c r="O106" s="1"/>
      <c r="P106" s="1"/>
      <c r="Q106" s="1"/>
      <c r="R106" s="1"/>
      <c r="S106" s="1"/>
      <c r="T106" s="1"/>
      <c r="U106" s="1"/>
      <c r="V106" s="1"/>
      <c r="W106" s="1"/>
      <c r="X106" s="1"/>
      <c r="Y106" s="1"/>
      <c r="Z106" s="1"/>
    </row>
    <row r="107" spans="1:26" ht="14.25" customHeight="1" x14ac:dyDescent="0.25">
      <c r="A107" s="1"/>
      <c r="B107" s="2"/>
      <c r="C107" s="3"/>
      <c r="D107" s="1"/>
      <c r="E107" s="2"/>
      <c r="F107" s="3"/>
      <c r="G107" s="3"/>
      <c r="H107" s="3"/>
      <c r="I107" s="3"/>
      <c r="J107" s="3"/>
      <c r="K107" s="4"/>
      <c r="L107" s="3"/>
      <c r="M107" s="3"/>
      <c r="N107" s="3"/>
      <c r="O107" s="1"/>
      <c r="P107" s="1"/>
      <c r="Q107" s="1"/>
      <c r="R107" s="1"/>
      <c r="S107" s="1"/>
      <c r="T107" s="1"/>
      <c r="U107" s="1"/>
      <c r="V107" s="1"/>
      <c r="W107" s="1"/>
      <c r="X107" s="1"/>
      <c r="Y107" s="1"/>
      <c r="Z107" s="1"/>
    </row>
    <row r="108" spans="1:26" ht="14.25" customHeight="1" x14ac:dyDescent="0.25">
      <c r="A108" s="1"/>
      <c r="B108" s="2"/>
      <c r="C108" s="3"/>
      <c r="D108" s="1"/>
      <c r="E108" s="2"/>
      <c r="F108" s="3"/>
      <c r="G108" s="3"/>
      <c r="H108" s="3"/>
      <c r="I108" s="3"/>
      <c r="J108" s="3"/>
      <c r="K108" s="4"/>
      <c r="L108" s="3"/>
      <c r="M108" s="3"/>
      <c r="N108" s="3"/>
      <c r="O108" s="1"/>
      <c r="P108" s="1"/>
      <c r="Q108" s="1"/>
      <c r="R108" s="1"/>
      <c r="S108" s="1"/>
      <c r="T108" s="1"/>
      <c r="U108" s="1"/>
      <c r="V108" s="1"/>
      <c r="W108" s="1"/>
      <c r="X108" s="1"/>
      <c r="Y108" s="1"/>
      <c r="Z108" s="1"/>
    </row>
    <row r="109" spans="1:26" ht="14.25" customHeight="1" x14ac:dyDescent="0.25">
      <c r="A109" s="1"/>
      <c r="B109" s="2"/>
      <c r="C109" s="3"/>
      <c r="D109" s="1"/>
      <c r="E109" s="2"/>
      <c r="F109" s="3"/>
      <c r="G109" s="3"/>
      <c r="H109" s="3"/>
      <c r="I109" s="3"/>
      <c r="J109" s="3"/>
      <c r="K109" s="4"/>
      <c r="L109" s="3"/>
      <c r="M109" s="3"/>
      <c r="N109" s="3"/>
      <c r="O109" s="1"/>
      <c r="P109" s="1"/>
      <c r="Q109" s="1"/>
      <c r="R109" s="1"/>
      <c r="S109" s="1"/>
      <c r="T109" s="1"/>
      <c r="U109" s="1"/>
      <c r="V109" s="1"/>
      <c r="W109" s="1"/>
      <c r="X109" s="1"/>
      <c r="Y109" s="1"/>
      <c r="Z109" s="1"/>
    </row>
    <row r="110" spans="1:26" ht="14.25" customHeight="1" x14ac:dyDescent="0.25">
      <c r="A110" s="1"/>
      <c r="B110" s="2"/>
      <c r="C110" s="3"/>
      <c r="D110" s="1"/>
      <c r="E110" s="2"/>
      <c r="F110" s="3"/>
      <c r="G110" s="3"/>
      <c r="H110" s="3"/>
      <c r="I110" s="3"/>
      <c r="J110" s="3"/>
      <c r="K110" s="4"/>
      <c r="L110" s="3"/>
      <c r="M110" s="3"/>
      <c r="N110" s="3"/>
      <c r="O110" s="1"/>
      <c r="P110" s="1"/>
      <c r="Q110" s="1"/>
      <c r="R110" s="1"/>
      <c r="S110" s="1"/>
      <c r="T110" s="1"/>
      <c r="U110" s="1"/>
      <c r="V110" s="1"/>
      <c r="W110" s="1"/>
      <c r="X110" s="1"/>
      <c r="Y110" s="1"/>
      <c r="Z110" s="1"/>
    </row>
    <row r="111" spans="1:26" ht="14.25" customHeight="1" x14ac:dyDescent="0.25">
      <c r="A111" s="1"/>
      <c r="B111" s="2"/>
      <c r="C111" s="3"/>
      <c r="D111" s="1"/>
      <c r="E111" s="2"/>
      <c r="F111" s="3"/>
      <c r="G111" s="3"/>
      <c r="H111" s="3"/>
      <c r="I111" s="3"/>
      <c r="J111" s="3"/>
      <c r="K111" s="4"/>
      <c r="L111" s="3"/>
      <c r="M111" s="3"/>
      <c r="N111" s="3"/>
      <c r="O111" s="1"/>
      <c r="P111" s="1"/>
      <c r="Q111" s="1"/>
      <c r="R111" s="1"/>
      <c r="S111" s="1"/>
      <c r="T111" s="1"/>
      <c r="U111" s="1"/>
      <c r="V111" s="1"/>
      <c r="W111" s="1"/>
      <c r="X111" s="1"/>
      <c r="Y111" s="1"/>
      <c r="Z111" s="1"/>
    </row>
    <row r="112" spans="1:26" ht="14.25" customHeight="1" x14ac:dyDescent="0.25">
      <c r="A112" s="1"/>
      <c r="B112" s="2"/>
      <c r="C112" s="3"/>
      <c r="D112" s="1"/>
      <c r="E112" s="2"/>
      <c r="F112" s="3"/>
      <c r="G112" s="3"/>
      <c r="H112" s="3"/>
      <c r="I112" s="3"/>
      <c r="J112" s="3"/>
      <c r="K112" s="4"/>
      <c r="L112" s="3"/>
      <c r="M112" s="3"/>
      <c r="N112" s="3"/>
      <c r="O112" s="1"/>
      <c r="P112" s="1"/>
      <c r="Q112" s="1"/>
      <c r="R112" s="1"/>
      <c r="S112" s="1"/>
      <c r="T112" s="1"/>
      <c r="U112" s="1"/>
      <c r="V112" s="1"/>
      <c r="W112" s="1"/>
      <c r="X112" s="1"/>
      <c r="Y112" s="1"/>
      <c r="Z112" s="1"/>
    </row>
    <row r="113" spans="1:26" ht="14.25" customHeight="1" x14ac:dyDescent="0.25">
      <c r="A113" s="1"/>
      <c r="B113" s="2"/>
      <c r="C113" s="3"/>
      <c r="D113" s="1"/>
      <c r="E113" s="2"/>
      <c r="F113" s="3"/>
      <c r="G113" s="3"/>
      <c r="H113" s="3"/>
      <c r="I113" s="3"/>
      <c r="J113" s="3"/>
      <c r="K113" s="4"/>
      <c r="L113" s="3"/>
      <c r="M113" s="3"/>
      <c r="N113" s="3"/>
      <c r="O113" s="1"/>
      <c r="P113" s="1"/>
      <c r="Q113" s="1"/>
      <c r="R113" s="1"/>
      <c r="S113" s="1"/>
      <c r="T113" s="1"/>
      <c r="U113" s="1"/>
      <c r="V113" s="1"/>
      <c r="W113" s="1"/>
      <c r="X113" s="1"/>
      <c r="Y113" s="1"/>
      <c r="Z113" s="1"/>
    </row>
    <row r="114" spans="1:26" ht="14.25" customHeight="1" x14ac:dyDescent="0.25">
      <c r="A114" s="1"/>
      <c r="B114" s="2"/>
      <c r="C114" s="3"/>
      <c r="D114" s="1"/>
      <c r="E114" s="2"/>
      <c r="F114" s="3"/>
      <c r="G114" s="3"/>
      <c r="H114" s="3"/>
      <c r="I114" s="3"/>
      <c r="J114" s="3"/>
      <c r="K114" s="4"/>
      <c r="L114" s="3"/>
      <c r="M114" s="3"/>
      <c r="N114" s="3"/>
      <c r="O114" s="1"/>
      <c r="P114" s="1"/>
      <c r="Q114" s="1"/>
      <c r="R114" s="1"/>
      <c r="S114" s="1"/>
      <c r="T114" s="1"/>
      <c r="U114" s="1"/>
      <c r="V114" s="1"/>
      <c r="W114" s="1"/>
      <c r="X114" s="1"/>
      <c r="Y114" s="1"/>
      <c r="Z114" s="1"/>
    </row>
    <row r="115" spans="1:26" ht="14.25" customHeight="1" x14ac:dyDescent="0.25">
      <c r="A115" s="1"/>
      <c r="B115" s="2"/>
      <c r="C115" s="3"/>
      <c r="D115" s="1"/>
      <c r="E115" s="2"/>
      <c r="F115" s="3"/>
      <c r="G115" s="3"/>
      <c r="H115" s="3"/>
      <c r="I115" s="3"/>
      <c r="J115" s="3"/>
      <c r="K115" s="4"/>
      <c r="L115" s="3"/>
      <c r="M115" s="3"/>
      <c r="N115" s="3"/>
      <c r="O115" s="1"/>
      <c r="P115" s="1"/>
      <c r="Q115" s="1"/>
      <c r="R115" s="1"/>
      <c r="S115" s="1"/>
      <c r="T115" s="1"/>
      <c r="U115" s="1"/>
      <c r="V115" s="1"/>
      <c r="W115" s="1"/>
      <c r="X115" s="1"/>
      <c r="Y115" s="1"/>
      <c r="Z115" s="1"/>
    </row>
    <row r="116" spans="1:26" ht="14.25" customHeight="1" x14ac:dyDescent="0.25">
      <c r="A116" s="1"/>
      <c r="B116" s="2"/>
      <c r="C116" s="3"/>
      <c r="D116" s="1"/>
      <c r="E116" s="2"/>
      <c r="F116" s="3"/>
      <c r="G116" s="3"/>
      <c r="H116" s="3"/>
      <c r="I116" s="3"/>
      <c r="J116" s="3"/>
      <c r="K116" s="4"/>
      <c r="L116" s="3"/>
      <c r="M116" s="3"/>
      <c r="N116" s="3"/>
      <c r="O116" s="1"/>
      <c r="P116" s="1"/>
      <c r="Q116" s="1"/>
      <c r="R116" s="1"/>
      <c r="S116" s="1"/>
      <c r="T116" s="1"/>
      <c r="U116" s="1"/>
      <c r="V116" s="1"/>
      <c r="W116" s="1"/>
      <c r="X116" s="1"/>
      <c r="Y116" s="1"/>
      <c r="Z116" s="1"/>
    </row>
    <row r="117" spans="1:26" ht="14.25" customHeight="1" x14ac:dyDescent="0.25">
      <c r="A117" s="1"/>
      <c r="B117" s="2"/>
      <c r="C117" s="3"/>
      <c r="D117" s="1"/>
      <c r="E117" s="2"/>
      <c r="F117" s="3"/>
      <c r="G117" s="3"/>
      <c r="H117" s="3"/>
      <c r="I117" s="3"/>
      <c r="J117" s="3"/>
      <c r="K117" s="4"/>
      <c r="L117" s="3"/>
      <c r="M117" s="3"/>
      <c r="N117" s="3"/>
      <c r="O117" s="1"/>
      <c r="P117" s="1"/>
      <c r="Q117" s="1"/>
      <c r="R117" s="1"/>
      <c r="S117" s="1"/>
      <c r="T117" s="1"/>
      <c r="U117" s="1"/>
      <c r="V117" s="1"/>
      <c r="W117" s="1"/>
      <c r="X117" s="1"/>
      <c r="Y117" s="1"/>
      <c r="Z117" s="1"/>
    </row>
    <row r="118" spans="1:26" ht="14.25" customHeight="1" x14ac:dyDescent="0.25">
      <c r="A118" s="1"/>
      <c r="B118" s="2"/>
      <c r="C118" s="3"/>
      <c r="D118" s="1"/>
      <c r="E118" s="2"/>
      <c r="F118" s="3"/>
      <c r="G118" s="3"/>
      <c r="H118" s="3"/>
      <c r="I118" s="3"/>
      <c r="J118" s="3"/>
      <c r="K118" s="4"/>
      <c r="L118" s="3"/>
      <c r="M118" s="3"/>
      <c r="N118" s="3"/>
      <c r="O118" s="1"/>
      <c r="P118" s="1"/>
      <c r="Q118" s="1"/>
      <c r="R118" s="1"/>
      <c r="S118" s="1"/>
      <c r="T118" s="1"/>
      <c r="U118" s="1"/>
      <c r="V118" s="1"/>
      <c r="W118" s="1"/>
      <c r="X118" s="1"/>
      <c r="Y118" s="1"/>
      <c r="Z118" s="1"/>
    </row>
    <row r="119" spans="1:26" ht="14.25" customHeight="1" x14ac:dyDescent="0.25">
      <c r="A119" s="1"/>
      <c r="B119" s="2"/>
      <c r="C119" s="3"/>
      <c r="D119" s="1"/>
      <c r="E119" s="2"/>
      <c r="F119" s="3"/>
      <c r="G119" s="3"/>
      <c r="H119" s="3"/>
      <c r="I119" s="3"/>
      <c r="J119" s="3"/>
      <c r="K119" s="4"/>
      <c r="L119" s="3"/>
      <c r="M119" s="3"/>
      <c r="N119" s="3"/>
      <c r="O119" s="1"/>
      <c r="P119" s="1"/>
      <c r="Q119" s="1"/>
      <c r="R119" s="1"/>
      <c r="S119" s="1"/>
      <c r="T119" s="1"/>
      <c r="U119" s="1"/>
      <c r="V119" s="1"/>
      <c r="W119" s="1"/>
      <c r="X119" s="1"/>
      <c r="Y119" s="1"/>
      <c r="Z119" s="1"/>
    </row>
    <row r="120" spans="1:26" ht="14.25" customHeight="1" x14ac:dyDescent="0.25">
      <c r="A120" s="1"/>
      <c r="B120" s="2"/>
      <c r="C120" s="3"/>
      <c r="D120" s="1"/>
      <c r="E120" s="2"/>
      <c r="F120" s="3"/>
      <c r="G120" s="3"/>
      <c r="H120" s="3"/>
      <c r="I120" s="3"/>
      <c r="J120" s="3"/>
      <c r="K120" s="4"/>
      <c r="L120" s="3"/>
      <c r="M120" s="3"/>
      <c r="N120" s="3"/>
      <c r="O120" s="1"/>
      <c r="P120" s="1"/>
      <c r="Q120" s="1"/>
      <c r="R120" s="1"/>
      <c r="S120" s="1"/>
      <c r="T120" s="1"/>
      <c r="U120" s="1"/>
      <c r="V120" s="1"/>
      <c r="W120" s="1"/>
      <c r="X120" s="1"/>
      <c r="Y120" s="1"/>
      <c r="Z120" s="1"/>
    </row>
    <row r="121" spans="1:26" ht="14.25" customHeight="1" x14ac:dyDescent="0.25">
      <c r="A121" s="1"/>
      <c r="B121" s="2"/>
      <c r="C121" s="3"/>
      <c r="D121" s="1"/>
      <c r="E121" s="2"/>
      <c r="F121" s="3"/>
      <c r="G121" s="3"/>
      <c r="H121" s="3"/>
      <c r="I121" s="3"/>
      <c r="J121" s="3"/>
      <c r="K121" s="4"/>
      <c r="L121" s="3"/>
      <c r="M121" s="3"/>
      <c r="N121" s="3"/>
      <c r="O121" s="1"/>
      <c r="P121" s="1"/>
      <c r="Q121" s="1"/>
      <c r="R121" s="1"/>
      <c r="S121" s="1"/>
      <c r="T121" s="1"/>
      <c r="U121" s="1"/>
      <c r="V121" s="1"/>
      <c r="W121" s="1"/>
      <c r="X121" s="1"/>
      <c r="Y121" s="1"/>
      <c r="Z121" s="1"/>
    </row>
    <row r="122" spans="1:26" ht="14.25" customHeight="1" x14ac:dyDescent="0.25">
      <c r="A122" s="1"/>
      <c r="B122" s="2"/>
      <c r="C122" s="3"/>
      <c r="D122" s="1"/>
      <c r="E122" s="2"/>
      <c r="F122" s="3"/>
      <c r="G122" s="3"/>
      <c r="H122" s="3"/>
      <c r="I122" s="3"/>
      <c r="J122" s="3"/>
      <c r="K122" s="4"/>
      <c r="L122" s="3"/>
      <c r="M122" s="3"/>
      <c r="N122" s="3"/>
      <c r="O122" s="1"/>
      <c r="P122" s="1"/>
      <c r="Q122" s="1"/>
      <c r="R122" s="1"/>
      <c r="S122" s="1"/>
      <c r="T122" s="1"/>
      <c r="U122" s="1"/>
      <c r="V122" s="1"/>
      <c r="W122" s="1"/>
      <c r="X122" s="1"/>
      <c r="Y122" s="1"/>
      <c r="Z122" s="1"/>
    </row>
    <row r="123" spans="1:26" ht="14.25" customHeight="1" x14ac:dyDescent="0.25">
      <c r="A123" s="1"/>
      <c r="B123" s="2"/>
      <c r="C123" s="3"/>
      <c r="D123" s="1"/>
      <c r="E123" s="2"/>
      <c r="F123" s="3"/>
      <c r="G123" s="3"/>
      <c r="H123" s="3"/>
      <c r="I123" s="3"/>
      <c r="J123" s="3"/>
      <c r="K123" s="4"/>
      <c r="L123" s="3"/>
      <c r="M123" s="3"/>
      <c r="N123" s="3"/>
      <c r="O123" s="1"/>
      <c r="P123" s="1"/>
      <c r="Q123" s="1"/>
      <c r="R123" s="1"/>
      <c r="S123" s="1"/>
      <c r="T123" s="1"/>
      <c r="U123" s="1"/>
      <c r="V123" s="1"/>
      <c r="W123" s="1"/>
      <c r="X123" s="1"/>
      <c r="Y123" s="1"/>
      <c r="Z123" s="1"/>
    </row>
    <row r="124" spans="1:26" ht="14.25" customHeight="1" x14ac:dyDescent="0.25">
      <c r="A124" s="1"/>
      <c r="B124" s="2"/>
      <c r="C124" s="3"/>
      <c r="D124" s="1"/>
      <c r="E124" s="2"/>
      <c r="F124" s="3"/>
      <c r="G124" s="3"/>
      <c r="H124" s="3"/>
      <c r="I124" s="3"/>
      <c r="J124" s="3"/>
      <c r="K124" s="4"/>
      <c r="L124" s="3"/>
      <c r="M124" s="3"/>
      <c r="N124" s="3"/>
      <c r="O124" s="1"/>
      <c r="P124" s="1"/>
      <c r="Q124" s="1"/>
      <c r="R124" s="1"/>
      <c r="S124" s="1"/>
      <c r="T124" s="1"/>
      <c r="U124" s="1"/>
      <c r="V124" s="1"/>
      <c r="W124" s="1"/>
      <c r="X124" s="1"/>
      <c r="Y124" s="1"/>
      <c r="Z124" s="1"/>
    </row>
    <row r="125" spans="1:26" ht="14.25" customHeight="1" x14ac:dyDescent="0.25">
      <c r="A125" s="1"/>
      <c r="B125" s="2"/>
      <c r="C125" s="3"/>
      <c r="D125" s="1"/>
      <c r="E125" s="2"/>
      <c r="F125" s="3"/>
      <c r="G125" s="3"/>
      <c r="H125" s="3"/>
      <c r="I125" s="3"/>
      <c r="J125" s="3"/>
      <c r="K125" s="4"/>
      <c r="L125" s="3"/>
      <c r="M125" s="3"/>
      <c r="N125" s="3"/>
      <c r="O125" s="1"/>
      <c r="P125" s="1"/>
      <c r="Q125" s="1"/>
      <c r="R125" s="1"/>
      <c r="S125" s="1"/>
      <c r="T125" s="1"/>
      <c r="U125" s="1"/>
      <c r="V125" s="1"/>
      <c r="W125" s="1"/>
      <c r="X125" s="1"/>
      <c r="Y125" s="1"/>
      <c r="Z125" s="1"/>
    </row>
    <row r="126" spans="1:26" ht="14.25" customHeight="1" x14ac:dyDescent="0.25">
      <c r="A126" s="1"/>
      <c r="B126" s="2"/>
      <c r="C126" s="3"/>
      <c r="D126" s="1"/>
      <c r="E126" s="2"/>
      <c r="F126" s="3"/>
      <c r="G126" s="3"/>
      <c r="H126" s="3"/>
      <c r="I126" s="3"/>
      <c r="J126" s="3"/>
      <c r="K126" s="4"/>
      <c r="L126" s="3"/>
      <c r="M126" s="3"/>
      <c r="N126" s="3"/>
      <c r="O126" s="1"/>
      <c r="P126" s="1"/>
      <c r="Q126" s="1"/>
      <c r="R126" s="1"/>
      <c r="S126" s="1"/>
      <c r="T126" s="1"/>
      <c r="U126" s="1"/>
      <c r="V126" s="1"/>
      <c r="W126" s="1"/>
      <c r="X126" s="1"/>
      <c r="Y126" s="1"/>
      <c r="Z126" s="1"/>
    </row>
    <row r="127" spans="1:26" ht="14.25" customHeight="1" x14ac:dyDescent="0.25">
      <c r="A127" s="1"/>
      <c r="B127" s="2"/>
      <c r="C127" s="3"/>
      <c r="D127" s="1"/>
      <c r="E127" s="2"/>
      <c r="F127" s="3"/>
      <c r="G127" s="3"/>
      <c r="H127" s="3"/>
      <c r="I127" s="3"/>
      <c r="J127" s="3"/>
      <c r="K127" s="4"/>
      <c r="L127" s="3"/>
      <c r="M127" s="3"/>
      <c r="N127" s="3"/>
      <c r="O127" s="1"/>
      <c r="P127" s="1"/>
      <c r="Q127" s="1"/>
      <c r="R127" s="1"/>
      <c r="S127" s="1"/>
      <c r="T127" s="1"/>
      <c r="U127" s="1"/>
      <c r="V127" s="1"/>
      <c r="W127" s="1"/>
      <c r="X127" s="1"/>
      <c r="Y127" s="1"/>
      <c r="Z127" s="1"/>
    </row>
    <row r="128" spans="1:26" ht="14.25" customHeight="1" x14ac:dyDescent="0.25">
      <c r="A128" s="1"/>
      <c r="B128" s="2"/>
      <c r="C128" s="3"/>
      <c r="D128" s="1"/>
      <c r="E128" s="2"/>
      <c r="F128" s="3"/>
      <c r="G128" s="3"/>
      <c r="H128" s="3"/>
      <c r="I128" s="3"/>
      <c r="J128" s="3"/>
      <c r="K128" s="4"/>
      <c r="L128" s="3"/>
      <c r="M128" s="3"/>
      <c r="N128" s="3"/>
      <c r="O128" s="1"/>
      <c r="P128" s="1"/>
      <c r="Q128" s="1"/>
      <c r="R128" s="1"/>
      <c r="S128" s="1"/>
      <c r="T128" s="1"/>
      <c r="U128" s="1"/>
      <c r="V128" s="1"/>
      <c r="W128" s="1"/>
      <c r="X128" s="1"/>
      <c r="Y128" s="1"/>
      <c r="Z128" s="1"/>
    </row>
    <row r="129" spans="1:26" ht="14.25" customHeight="1" x14ac:dyDescent="0.25">
      <c r="A129" s="1"/>
      <c r="B129" s="2"/>
      <c r="C129" s="3"/>
      <c r="D129" s="1"/>
      <c r="E129" s="2"/>
      <c r="F129" s="3"/>
      <c r="G129" s="3"/>
      <c r="H129" s="3"/>
      <c r="I129" s="3"/>
      <c r="J129" s="3"/>
      <c r="K129" s="4"/>
      <c r="L129" s="3"/>
      <c r="M129" s="3"/>
      <c r="N129" s="3"/>
      <c r="O129" s="1"/>
      <c r="P129" s="1"/>
      <c r="Q129" s="1"/>
      <c r="R129" s="1"/>
      <c r="S129" s="1"/>
      <c r="T129" s="1"/>
      <c r="U129" s="1"/>
      <c r="V129" s="1"/>
      <c r="W129" s="1"/>
      <c r="X129" s="1"/>
      <c r="Y129" s="1"/>
      <c r="Z129" s="1"/>
    </row>
    <row r="130" spans="1:26" ht="14.25" customHeight="1" x14ac:dyDescent="0.25">
      <c r="A130" s="1"/>
      <c r="B130" s="2"/>
      <c r="C130" s="3"/>
      <c r="D130" s="1"/>
      <c r="E130" s="2"/>
      <c r="F130" s="3"/>
      <c r="G130" s="3"/>
      <c r="H130" s="3"/>
      <c r="I130" s="3"/>
      <c r="J130" s="3"/>
      <c r="K130" s="4"/>
      <c r="L130" s="3"/>
      <c r="M130" s="3"/>
      <c r="N130" s="3"/>
      <c r="O130" s="1"/>
      <c r="P130" s="1"/>
      <c r="Q130" s="1"/>
      <c r="R130" s="1"/>
      <c r="S130" s="1"/>
      <c r="T130" s="1"/>
      <c r="U130" s="1"/>
      <c r="V130" s="1"/>
      <c r="W130" s="1"/>
      <c r="X130" s="1"/>
      <c r="Y130" s="1"/>
      <c r="Z130" s="1"/>
    </row>
    <row r="131" spans="1:26" ht="14.25" customHeight="1" x14ac:dyDescent="0.25">
      <c r="A131" s="1"/>
      <c r="B131" s="2"/>
      <c r="C131" s="3"/>
      <c r="D131" s="1"/>
      <c r="E131" s="2"/>
      <c r="F131" s="3"/>
      <c r="G131" s="3"/>
      <c r="H131" s="3"/>
      <c r="I131" s="3"/>
      <c r="J131" s="3"/>
      <c r="K131" s="4"/>
      <c r="L131" s="3"/>
      <c r="M131" s="3"/>
      <c r="N131" s="3"/>
      <c r="O131" s="1"/>
      <c r="P131" s="1"/>
      <c r="Q131" s="1"/>
      <c r="R131" s="1"/>
      <c r="S131" s="1"/>
      <c r="T131" s="1"/>
      <c r="U131" s="1"/>
      <c r="V131" s="1"/>
      <c r="W131" s="1"/>
      <c r="X131" s="1"/>
      <c r="Y131" s="1"/>
      <c r="Z131" s="1"/>
    </row>
    <row r="132" spans="1:26" ht="14.25" customHeight="1" x14ac:dyDescent="0.25">
      <c r="A132" s="1"/>
      <c r="B132" s="2"/>
      <c r="C132" s="3"/>
      <c r="D132" s="1"/>
      <c r="E132" s="2"/>
      <c r="F132" s="3"/>
      <c r="G132" s="3"/>
      <c r="H132" s="3"/>
      <c r="I132" s="3"/>
      <c r="J132" s="3"/>
      <c r="K132" s="4"/>
      <c r="L132" s="3"/>
      <c r="M132" s="3"/>
      <c r="N132" s="3"/>
      <c r="O132" s="1"/>
      <c r="P132" s="1"/>
      <c r="Q132" s="1"/>
      <c r="R132" s="1"/>
      <c r="S132" s="1"/>
      <c r="T132" s="1"/>
      <c r="U132" s="1"/>
      <c r="V132" s="1"/>
      <c r="W132" s="1"/>
      <c r="X132" s="1"/>
      <c r="Y132" s="1"/>
      <c r="Z132" s="1"/>
    </row>
    <row r="133" spans="1:26" ht="14.25" customHeight="1" x14ac:dyDescent="0.25">
      <c r="A133" s="1"/>
      <c r="B133" s="2"/>
      <c r="C133" s="3"/>
      <c r="D133" s="1"/>
      <c r="E133" s="2"/>
      <c r="F133" s="3"/>
      <c r="G133" s="3"/>
      <c r="H133" s="3"/>
      <c r="I133" s="3"/>
      <c r="J133" s="3"/>
      <c r="K133" s="4"/>
      <c r="L133" s="3"/>
      <c r="M133" s="3"/>
      <c r="N133" s="3"/>
      <c r="O133" s="1"/>
      <c r="P133" s="1"/>
      <c r="Q133" s="1"/>
      <c r="R133" s="1"/>
      <c r="S133" s="1"/>
      <c r="T133" s="1"/>
      <c r="U133" s="1"/>
      <c r="V133" s="1"/>
      <c r="W133" s="1"/>
      <c r="X133" s="1"/>
      <c r="Y133" s="1"/>
      <c r="Z133" s="1"/>
    </row>
    <row r="134" spans="1:26" ht="14.25" customHeight="1" x14ac:dyDescent="0.25">
      <c r="A134" s="1"/>
      <c r="B134" s="2"/>
      <c r="C134" s="3"/>
      <c r="D134" s="1"/>
      <c r="E134" s="2"/>
      <c r="F134" s="3"/>
      <c r="G134" s="3"/>
      <c r="H134" s="3"/>
      <c r="I134" s="3"/>
      <c r="J134" s="3"/>
      <c r="K134" s="4"/>
      <c r="L134" s="3"/>
      <c r="M134" s="3"/>
      <c r="N134" s="3"/>
      <c r="O134" s="1"/>
      <c r="P134" s="1"/>
      <c r="Q134" s="1"/>
      <c r="R134" s="1"/>
      <c r="S134" s="1"/>
      <c r="T134" s="1"/>
      <c r="U134" s="1"/>
      <c r="V134" s="1"/>
      <c r="W134" s="1"/>
      <c r="X134" s="1"/>
      <c r="Y134" s="1"/>
      <c r="Z134" s="1"/>
    </row>
    <row r="135" spans="1:26" ht="14.25" customHeight="1" x14ac:dyDescent="0.25">
      <c r="A135" s="1"/>
      <c r="B135" s="2"/>
      <c r="C135" s="3"/>
      <c r="D135" s="1"/>
      <c r="E135" s="2"/>
      <c r="F135" s="3"/>
      <c r="G135" s="3"/>
      <c r="H135" s="3"/>
      <c r="I135" s="3"/>
      <c r="J135" s="3"/>
      <c r="K135" s="4"/>
      <c r="L135" s="3"/>
      <c r="M135" s="3"/>
      <c r="N135" s="3"/>
      <c r="O135" s="1"/>
      <c r="P135" s="1"/>
      <c r="Q135" s="1"/>
      <c r="R135" s="1"/>
      <c r="S135" s="1"/>
      <c r="T135" s="1"/>
      <c r="U135" s="1"/>
      <c r="V135" s="1"/>
      <c r="W135" s="1"/>
      <c r="X135" s="1"/>
      <c r="Y135" s="1"/>
      <c r="Z135" s="1"/>
    </row>
    <row r="136" spans="1:26" ht="14.25" customHeight="1" x14ac:dyDescent="0.25">
      <c r="A136" s="1"/>
      <c r="B136" s="2"/>
      <c r="C136" s="3"/>
      <c r="D136" s="1"/>
      <c r="E136" s="2"/>
      <c r="F136" s="3"/>
      <c r="G136" s="3"/>
      <c r="H136" s="3"/>
      <c r="I136" s="3"/>
      <c r="J136" s="3"/>
      <c r="K136" s="4"/>
      <c r="L136" s="3"/>
      <c r="M136" s="3"/>
      <c r="N136" s="3"/>
      <c r="O136" s="1"/>
      <c r="P136" s="1"/>
      <c r="Q136" s="1"/>
      <c r="R136" s="1"/>
      <c r="S136" s="1"/>
      <c r="T136" s="1"/>
      <c r="U136" s="1"/>
      <c r="V136" s="1"/>
      <c r="W136" s="1"/>
      <c r="X136" s="1"/>
      <c r="Y136" s="1"/>
      <c r="Z136" s="1"/>
    </row>
    <row r="137" spans="1:26" ht="14.25" customHeight="1" x14ac:dyDescent="0.25">
      <c r="A137" s="1"/>
      <c r="B137" s="2"/>
      <c r="C137" s="3"/>
      <c r="D137" s="1"/>
      <c r="E137" s="2"/>
      <c r="F137" s="3"/>
      <c r="G137" s="3"/>
      <c r="H137" s="3"/>
      <c r="I137" s="3"/>
      <c r="J137" s="3"/>
      <c r="K137" s="4"/>
      <c r="L137" s="3"/>
      <c r="M137" s="3"/>
      <c r="N137" s="3"/>
      <c r="O137" s="1"/>
      <c r="P137" s="1"/>
      <c r="Q137" s="1"/>
      <c r="R137" s="1"/>
      <c r="S137" s="1"/>
      <c r="T137" s="1"/>
      <c r="U137" s="1"/>
      <c r="V137" s="1"/>
      <c r="W137" s="1"/>
      <c r="X137" s="1"/>
      <c r="Y137" s="1"/>
      <c r="Z137" s="1"/>
    </row>
    <row r="138" spans="1:26" ht="14.25" customHeight="1" x14ac:dyDescent="0.25">
      <c r="A138" s="1"/>
      <c r="B138" s="2"/>
      <c r="C138" s="3"/>
      <c r="D138" s="1"/>
      <c r="E138" s="2"/>
      <c r="F138" s="3"/>
      <c r="G138" s="3"/>
      <c r="H138" s="3"/>
      <c r="I138" s="3"/>
      <c r="J138" s="3"/>
      <c r="K138" s="4"/>
      <c r="L138" s="3"/>
      <c r="M138" s="3"/>
      <c r="N138" s="3"/>
      <c r="O138" s="1"/>
      <c r="P138" s="1"/>
      <c r="Q138" s="1"/>
      <c r="R138" s="1"/>
      <c r="S138" s="1"/>
      <c r="T138" s="1"/>
      <c r="U138" s="1"/>
      <c r="V138" s="1"/>
      <c r="W138" s="1"/>
      <c r="X138" s="1"/>
      <c r="Y138" s="1"/>
      <c r="Z138" s="1"/>
    </row>
    <row r="139" spans="1:26" ht="14.25" customHeight="1" x14ac:dyDescent="0.25">
      <c r="A139" s="1"/>
      <c r="B139" s="2"/>
      <c r="C139" s="3"/>
      <c r="D139" s="1"/>
      <c r="E139" s="2"/>
      <c r="F139" s="3"/>
      <c r="G139" s="3"/>
      <c r="H139" s="3"/>
      <c r="I139" s="3"/>
      <c r="J139" s="3"/>
      <c r="K139" s="4"/>
      <c r="L139" s="3"/>
      <c r="M139" s="3"/>
      <c r="N139" s="3"/>
      <c r="O139" s="1"/>
      <c r="P139" s="1"/>
      <c r="Q139" s="1"/>
      <c r="R139" s="1"/>
      <c r="S139" s="1"/>
      <c r="T139" s="1"/>
      <c r="U139" s="1"/>
      <c r="V139" s="1"/>
      <c r="W139" s="1"/>
      <c r="X139" s="1"/>
      <c r="Y139" s="1"/>
      <c r="Z139" s="1"/>
    </row>
    <row r="140" spans="1:26" ht="14.25" customHeight="1" x14ac:dyDescent="0.25">
      <c r="A140" s="1"/>
      <c r="B140" s="2"/>
      <c r="C140" s="3"/>
      <c r="D140" s="1"/>
      <c r="E140" s="2"/>
      <c r="F140" s="3"/>
      <c r="G140" s="3"/>
      <c r="H140" s="3"/>
      <c r="I140" s="3"/>
      <c r="J140" s="3"/>
      <c r="K140" s="4"/>
      <c r="L140" s="3"/>
      <c r="M140" s="3"/>
      <c r="N140" s="3"/>
      <c r="O140" s="1"/>
      <c r="P140" s="1"/>
      <c r="Q140" s="1"/>
      <c r="R140" s="1"/>
      <c r="S140" s="1"/>
      <c r="T140" s="1"/>
      <c r="U140" s="1"/>
      <c r="V140" s="1"/>
      <c r="W140" s="1"/>
      <c r="X140" s="1"/>
      <c r="Y140" s="1"/>
      <c r="Z140" s="1"/>
    </row>
    <row r="141" spans="1:26" ht="14.25" customHeight="1" x14ac:dyDescent="0.25">
      <c r="A141" s="1"/>
      <c r="B141" s="2"/>
      <c r="C141" s="3"/>
      <c r="D141" s="1"/>
      <c r="E141" s="2"/>
      <c r="F141" s="3"/>
      <c r="G141" s="3"/>
      <c r="H141" s="3"/>
      <c r="I141" s="3"/>
      <c r="J141" s="3"/>
      <c r="K141" s="4"/>
      <c r="L141" s="3"/>
      <c r="M141" s="3"/>
      <c r="N141" s="3"/>
      <c r="O141" s="1"/>
      <c r="P141" s="1"/>
      <c r="Q141" s="1"/>
      <c r="R141" s="1"/>
      <c r="S141" s="1"/>
      <c r="T141" s="1"/>
      <c r="U141" s="1"/>
      <c r="V141" s="1"/>
      <c r="W141" s="1"/>
      <c r="X141" s="1"/>
      <c r="Y141" s="1"/>
      <c r="Z141" s="1"/>
    </row>
    <row r="142" spans="1:26" ht="14.25" customHeight="1" x14ac:dyDescent="0.25">
      <c r="A142" s="1"/>
      <c r="B142" s="2"/>
      <c r="C142" s="3"/>
      <c r="D142" s="1"/>
      <c r="E142" s="2"/>
      <c r="F142" s="3"/>
      <c r="G142" s="3"/>
      <c r="H142" s="3"/>
      <c r="I142" s="3"/>
      <c r="J142" s="3"/>
      <c r="K142" s="4"/>
      <c r="L142" s="3"/>
      <c r="M142" s="3"/>
      <c r="N142" s="3"/>
      <c r="O142" s="1"/>
      <c r="P142" s="1"/>
      <c r="Q142" s="1"/>
      <c r="R142" s="1"/>
      <c r="S142" s="1"/>
      <c r="T142" s="1"/>
      <c r="U142" s="1"/>
      <c r="V142" s="1"/>
      <c r="W142" s="1"/>
      <c r="X142" s="1"/>
      <c r="Y142" s="1"/>
      <c r="Z142" s="1"/>
    </row>
    <row r="143" spans="1:26" ht="14.25" customHeight="1" x14ac:dyDescent="0.25">
      <c r="A143" s="1"/>
      <c r="B143" s="2"/>
      <c r="C143" s="3"/>
      <c r="D143" s="1"/>
      <c r="E143" s="2"/>
      <c r="F143" s="3"/>
      <c r="G143" s="3"/>
      <c r="H143" s="3"/>
      <c r="I143" s="3"/>
      <c r="J143" s="3"/>
      <c r="K143" s="4"/>
      <c r="L143" s="3"/>
      <c r="M143" s="3"/>
      <c r="N143" s="3"/>
      <c r="O143" s="1"/>
      <c r="P143" s="1"/>
      <c r="Q143" s="1"/>
      <c r="R143" s="1"/>
      <c r="S143" s="1"/>
      <c r="T143" s="1"/>
      <c r="U143" s="1"/>
      <c r="V143" s="1"/>
      <c r="W143" s="1"/>
      <c r="X143" s="1"/>
      <c r="Y143" s="1"/>
      <c r="Z143" s="1"/>
    </row>
    <row r="144" spans="1:26" ht="14.25" customHeight="1" x14ac:dyDescent="0.25">
      <c r="A144" s="1"/>
      <c r="B144" s="2"/>
      <c r="C144" s="3"/>
      <c r="D144" s="1"/>
      <c r="E144" s="2"/>
      <c r="F144" s="3"/>
      <c r="G144" s="3"/>
      <c r="H144" s="3"/>
      <c r="I144" s="3"/>
      <c r="J144" s="3"/>
      <c r="K144" s="4"/>
      <c r="L144" s="3"/>
      <c r="M144" s="3"/>
      <c r="N144" s="3"/>
      <c r="O144" s="1"/>
      <c r="P144" s="1"/>
      <c r="Q144" s="1"/>
      <c r="R144" s="1"/>
      <c r="S144" s="1"/>
      <c r="T144" s="1"/>
      <c r="U144" s="1"/>
      <c r="V144" s="1"/>
      <c r="W144" s="1"/>
      <c r="X144" s="1"/>
      <c r="Y144" s="1"/>
      <c r="Z144" s="1"/>
    </row>
    <row r="145" spans="1:26" ht="14.25" customHeight="1" x14ac:dyDescent="0.25">
      <c r="A145" s="1"/>
      <c r="B145" s="2"/>
      <c r="C145" s="3"/>
      <c r="D145" s="1"/>
      <c r="E145" s="2"/>
      <c r="F145" s="3"/>
      <c r="G145" s="3"/>
      <c r="H145" s="3"/>
      <c r="I145" s="3"/>
      <c r="J145" s="3"/>
      <c r="K145" s="4"/>
      <c r="L145" s="3"/>
      <c r="M145" s="3"/>
      <c r="N145" s="3"/>
      <c r="O145" s="1"/>
      <c r="P145" s="1"/>
      <c r="Q145" s="1"/>
      <c r="R145" s="1"/>
      <c r="S145" s="1"/>
      <c r="T145" s="1"/>
      <c r="U145" s="1"/>
      <c r="V145" s="1"/>
      <c r="W145" s="1"/>
      <c r="X145" s="1"/>
      <c r="Y145" s="1"/>
      <c r="Z145" s="1"/>
    </row>
    <row r="146" spans="1:26" ht="14.25" customHeight="1" x14ac:dyDescent="0.25">
      <c r="A146" s="1"/>
      <c r="B146" s="2"/>
      <c r="C146" s="3"/>
      <c r="D146" s="1"/>
      <c r="E146" s="2"/>
      <c r="F146" s="3"/>
      <c r="G146" s="3"/>
      <c r="H146" s="3"/>
      <c r="I146" s="3"/>
      <c r="J146" s="3"/>
      <c r="K146" s="4"/>
      <c r="L146" s="3"/>
      <c r="M146" s="3"/>
      <c r="N146" s="3"/>
      <c r="O146" s="1"/>
      <c r="P146" s="1"/>
      <c r="Q146" s="1"/>
      <c r="R146" s="1"/>
      <c r="S146" s="1"/>
      <c r="T146" s="1"/>
      <c r="U146" s="1"/>
      <c r="V146" s="1"/>
      <c r="W146" s="1"/>
      <c r="X146" s="1"/>
      <c r="Y146" s="1"/>
      <c r="Z146" s="1"/>
    </row>
    <row r="147" spans="1:26" ht="14.25" customHeight="1" x14ac:dyDescent="0.25">
      <c r="A147" s="1"/>
      <c r="B147" s="2"/>
      <c r="C147" s="3"/>
      <c r="D147" s="1"/>
      <c r="E147" s="2"/>
      <c r="F147" s="3"/>
      <c r="G147" s="3"/>
      <c r="H147" s="3"/>
      <c r="I147" s="3"/>
      <c r="J147" s="3"/>
      <c r="K147" s="4"/>
      <c r="L147" s="3"/>
      <c r="M147" s="3"/>
      <c r="N147" s="3"/>
      <c r="O147" s="1"/>
      <c r="P147" s="1"/>
      <c r="Q147" s="1"/>
      <c r="R147" s="1"/>
      <c r="S147" s="1"/>
      <c r="T147" s="1"/>
      <c r="U147" s="1"/>
      <c r="V147" s="1"/>
      <c r="W147" s="1"/>
      <c r="X147" s="1"/>
      <c r="Y147" s="1"/>
      <c r="Z147" s="1"/>
    </row>
    <row r="148" spans="1:26" ht="14.25" customHeight="1" x14ac:dyDescent="0.25">
      <c r="A148" s="1"/>
      <c r="B148" s="2"/>
      <c r="C148" s="3"/>
      <c r="D148" s="1"/>
      <c r="E148" s="2"/>
      <c r="F148" s="3"/>
      <c r="G148" s="3"/>
      <c r="H148" s="3"/>
      <c r="I148" s="3"/>
      <c r="J148" s="3"/>
      <c r="K148" s="4"/>
      <c r="L148" s="3"/>
      <c r="M148" s="3"/>
      <c r="N148" s="3"/>
      <c r="O148" s="1"/>
      <c r="P148" s="1"/>
      <c r="Q148" s="1"/>
      <c r="R148" s="1"/>
      <c r="S148" s="1"/>
      <c r="T148" s="1"/>
      <c r="U148" s="1"/>
      <c r="V148" s="1"/>
      <c r="W148" s="1"/>
      <c r="X148" s="1"/>
      <c r="Y148" s="1"/>
      <c r="Z148" s="1"/>
    </row>
    <row r="149" spans="1:26" ht="14.25" customHeight="1" x14ac:dyDescent="0.25">
      <c r="A149" s="1"/>
      <c r="B149" s="2"/>
      <c r="C149" s="3"/>
      <c r="D149" s="1"/>
      <c r="E149" s="2"/>
      <c r="F149" s="3"/>
      <c r="G149" s="3"/>
      <c r="H149" s="3"/>
      <c r="I149" s="3"/>
      <c r="J149" s="3"/>
      <c r="K149" s="4"/>
      <c r="L149" s="3"/>
      <c r="M149" s="3"/>
      <c r="N149" s="3"/>
      <c r="O149" s="1"/>
      <c r="P149" s="1"/>
      <c r="Q149" s="1"/>
      <c r="R149" s="1"/>
      <c r="S149" s="1"/>
      <c r="T149" s="1"/>
      <c r="U149" s="1"/>
      <c r="V149" s="1"/>
      <c r="W149" s="1"/>
      <c r="X149" s="1"/>
      <c r="Y149" s="1"/>
      <c r="Z149" s="1"/>
    </row>
    <row r="150" spans="1:26" ht="14.25" customHeight="1" x14ac:dyDescent="0.25">
      <c r="A150" s="1"/>
      <c r="B150" s="2"/>
      <c r="C150" s="3"/>
      <c r="D150" s="1"/>
      <c r="E150" s="2"/>
      <c r="F150" s="3"/>
      <c r="G150" s="3"/>
      <c r="H150" s="3"/>
      <c r="I150" s="3"/>
      <c r="J150" s="3"/>
      <c r="K150" s="4"/>
      <c r="L150" s="3"/>
      <c r="M150" s="3"/>
      <c r="N150" s="3"/>
      <c r="O150" s="1"/>
      <c r="P150" s="1"/>
      <c r="Q150" s="1"/>
      <c r="R150" s="1"/>
      <c r="S150" s="1"/>
      <c r="T150" s="1"/>
      <c r="U150" s="1"/>
      <c r="V150" s="1"/>
      <c r="W150" s="1"/>
      <c r="X150" s="1"/>
      <c r="Y150" s="1"/>
      <c r="Z150" s="1"/>
    </row>
    <row r="151" spans="1:26" ht="14.25" customHeight="1" x14ac:dyDescent="0.25">
      <c r="A151" s="1"/>
      <c r="B151" s="2"/>
      <c r="C151" s="3"/>
      <c r="D151" s="1"/>
      <c r="E151" s="2"/>
      <c r="F151" s="3"/>
      <c r="G151" s="3"/>
      <c r="H151" s="3"/>
      <c r="I151" s="3"/>
      <c r="J151" s="3"/>
      <c r="K151" s="4"/>
      <c r="L151" s="3"/>
      <c r="M151" s="3"/>
      <c r="N151" s="3"/>
      <c r="O151" s="1"/>
      <c r="P151" s="1"/>
      <c r="Q151" s="1"/>
      <c r="R151" s="1"/>
      <c r="S151" s="1"/>
      <c r="T151" s="1"/>
      <c r="U151" s="1"/>
      <c r="V151" s="1"/>
      <c r="W151" s="1"/>
      <c r="X151" s="1"/>
      <c r="Y151" s="1"/>
      <c r="Z151" s="1"/>
    </row>
    <row r="152" spans="1:26" ht="14.25" customHeight="1" x14ac:dyDescent="0.25">
      <c r="A152" s="1"/>
      <c r="B152" s="2"/>
      <c r="C152" s="3"/>
      <c r="D152" s="1"/>
      <c r="E152" s="2"/>
      <c r="F152" s="3"/>
      <c r="G152" s="3"/>
      <c r="H152" s="3"/>
      <c r="I152" s="3"/>
      <c r="J152" s="3"/>
      <c r="K152" s="4"/>
      <c r="L152" s="3"/>
      <c r="M152" s="3"/>
      <c r="N152" s="3"/>
      <c r="O152" s="1"/>
      <c r="P152" s="1"/>
      <c r="Q152" s="1"/>
      <c r="R152" s="1"/>
      <c r="S152" s="1"/>
      <c r="T152" s="1"/>
      <c r="U152" s="1"/>
      <c r="V152" s="1"/>
      <c r="W152" s="1"/>
      <c r="X152" s="1"/>
      <c r="Y152" s="1"/>
      <c r="Z152" s="1"/>
    </row>
    <row r="153" spans="1:26" ht="14.25" customHeight="1" x14ac:dyDescent="0.25">
      <c r="A153" s="1"/>
      <c r="B153" s="2"/>
      <c r="C153" s="3"/>
      <c r="D153" s="1"/>
      <c r="E153" s="2"/>
      <c r="F153" s="3"/>
      <c r="G153" s="3"/>
      <c r="H153" s="3"/>
      <c r="I153" s="3"/>
      <c r="J153" s="3"/>
      <c r="K153" s="4"/>
      <c r="L153" s="3"/>
      <c r="M153" s="3"/>
      <c r="N153" s="3"/>
      <c r="O153" s="1"/>
      <c r="P153" s="1"/>
      <c r="Q153" s="1"/>
      <c r="R153" s="1"/>
      <c r="S153" s="1"/>
      <c r="T153" s="1"/>
      <c r="U153" s="1"/>
      <c r="V153" s="1"/>
      <c r="W153" s="1"/>
      <c r="X153" s="1"/>
      <c r="Y153" s="1"/>
      <c r="Z153" s="1"/>
    </row>
    <row r="154" spans="1:26" ht="14.25" customHeight="1" x14ac:dyDescent="0.25">
      <c r="A154" s="1"/>
      <c r="B154" s="2"/>
      <c r="C154" s="3"/>
      <c r="D154" s="1"/>
      <c r="E154" s="2"/>
      <c r="F154" s="3"/>
      <c r="G154" s="3"/>
      <c r="H154" s="3"/>
      <c r="I154" s="3"/>
      <c r="J154" s="3"/>
      <c r="K154" s="4"/>
      <c r="L154" s="3"/>
      <c r="M154" s="3"/>
      <c r="N154" s="3"/>
      <c r="O154" s="1"/>
      <c r="P154" s="1"/>
      <c r="Q154" s="1"/>
      <c r="R154" s="1"/>
      <c r="S154" s="1"/>
      <c r="T154" s="1"/>
      <c r="U154" s="1"/>
      <c r="V154" s="1"/>
      <c r="W154" s="1"/>
      <c r="X154" s="1"/>
      <c r="Y154" s="1"/>
      <c r="Z154" s="1"/>
    </row>
    <row r="155" spans="1:26" ht="14.25" customHeight="1" x14ac:dyDescent="0.25">
      <c r="A155" s="1"/>
      <c r="B155" s="2"/>
      <c r="C155" s="3"/>
      <c r="D155" s="1"/>
      <c r="E155" s="2"/>
      <c r="F155" s="3"/>
      <c r="G155" s="3"/>
      <c r="H155" s="3"/>
      <c r="I155" s="3"/>
      <c r="J155" s="3"/>
      <c r="K155" s="4"/>
      <c r="L155" s="3"/>
      <c r="M155" s="3"/>
      <c r="N155" s="3"/>
      <c r="O155" s="1"/>
      <c r="P155" s="1"/>
      <c r="Q155" s="1"/>
      <c r="R155" s="1"/>
      <c r="S155" s="1"/>
      <c r="T155" s="1"/>
      <c r="U155" s="1"/>
      <c r="V155" s="1"/>
      <c r="W155" s="1"/>
      <c r="X155" s="1"/>
      <c r="Y155" s="1"/>
      <c r="Z155" s="1"/>
    </row>
    <row r="156" spans="1:26" ht="14.25" customHeight="1" x14ac:dyDescent="0.25">
      <c r="A156" s="1"/>
      <c r="B156" s="2"/>
      <c r="C156" s="3"/>
      <c r="D156" s="1"/>
      <c r="E156" s="2"/>
      <c r="F156" s="3"/>
      <c r="G156" s="3"/>
      <c r="H156" s="3"/>
      <c r="I156" s="3"/>
      <c r="J156" s="3"/>
      <c r="K156" s="4"/>
      <c r="L156" s="3"/>
      <c r="M156" s="3"/>
      <c r="N156" s="3"/>
      <c r="O156" s="1"/>
      <c r="P156" s="1"/>
      <c r="Q156" s="1"/>
      <c r="R156" s="1"/>
      <c r="S156" s="1"/>
      <c r="T156" s="1"/>
      <c r="U156" s="1"/>
      <c r="V156" s="1"/>
      <c r="W156" s="1"/>
      <c r="X156" s="1"/>
      <c r="Y156" s="1"/>
      <c r="Z156" s="1"/>
    </row>
    <row r="157" spans="1:26" ht="14.25" customHeight="1" x14ac:dyDescent="0.25">
      <c r="A157" s="1"/>
      <c r="B157" s="2"/>
      <c r="C157" s="3"/>
      <c r="D157" s="1"/>
      <c r="E157" s="2"/>
      <c r="F157" s="3"/>
      <c r="G157" s="3"/>
      <c r="H157" s="3"/>
      <c r="I157" s="3"/>
      <c r="J157" s="3"/>
      <c r="K157" s="4"/>
      <c r="L157" s="3"/>
      <c r="M157" s="3"/>
      <c r="N157" s="3"/>
      <c r="O157" s="1"/>
      <c r="P157" s="1"/>
      <c r="Q157" s="1"/>
      <c r="R157" s="1"/>
      <c r="S157" s="1"/>
      <c r="T157" s="1"/>
      <c r="U157" s="1"/>
      <c r="V157" s="1"/>
      <c r="W157" s="1"/>
      <c r="X157" s="1"/>
      <c r="Y157" s="1"/>
      <c r="Z157" s="1"/>
    </row>
    <row r="158" spans="1:26" ht="14.25" customHeight="1" x14ac:dyDescent="0.25">
      <c r="A158" s="1"/>
      <c r="B158" s="2"/>
      <c r="C158" s="3"/>
      <c r="D158" s="1"/>
      <c r="E158" s="2"/>
      <c r="F158" s="3"/>
      <c r="G158" s="3"/>
      <c r="H158" s="3"/>
      <c r="I158" s="3"/>
      <c r="J158" s="3"/>
      <c r="K158" s="4"/>
      <c r="L158" s="3"/>
      <c r="M158" s="3"/>
      <c r="N158" s="3"/>
      <c r="O158" s="1"/>
      <c r="P158" s="1"/>
      <c r="Q158" s="1"/>
      <c r="R158" s="1"/>
      <c r="S158" s="1"/>
      <c r="T158" s="1"/>
      <c r="U158" s="1"/>
      <c r="V158" s="1"/>
      <c r="W158" s="1"/>
      <c r="X158" s="1"/>
      <c r="Y158" s="1"/>
      <c r="Z158" s="1"/>
    </row>
    <row r="159" spans="1:26" ht="14.25" customHeight="1" x14ac:dyDescent="0.25">
      <c r="A159" s="1"/>
      <c r="B159" s="2"/>
      <c r="C159" s="3"/>
      <c r="D159" s="1"/>
      <c r="E159" s="2"/>
      <c r="F159" s="3"/>
      <c r="G159" s="3"/>
      <c r="H159" s="3"/>
      <c r="I159" s="3"/>
      <c r="J159" s="3"/>
      <c r="K159" s="4"/>
      <c r="L159" s="3"/>
      <c r="M159" s="3"/>
      <c r="N159" s="3"/>
      <c r="O159" s="1"/>
      <c r="P159" s="1"/>
      <c r="Q159" s="1"/>
      <c r="R159" s="1"/>
      <c r="S159" s="1"/>
      <c r="T159" s="1"/>
      <c r="U159" s="1"/>
      <c r="V159" s="1"/>
      <c r="W159" s="1"/>
      <c r="X159" s="1"/>
      <c r="Y159" s="1"/>
      <c r="Z159" s="1"/>
    </row>
    <row r="160" spans="1:26" ht="14.25" customHeight="1" x14ac:dyDescent="0.25">
      <c r="A160" s="1"/>
      <c r="B160" s="2"/>
      <c r="C160" s="3"/>
      <c r="D160" s="1"/>
      <c r="E160" s="2"/>
      <c r="F160" s="3"/>
      <c r="G160" s="3"/>
      <c r="H160" s="3"/>
      <c r="I160" s="3"/>
      <c r="J160" s="3"/>
      <c r="K160" s="4"/>
      <c r="L160" s="3"/>
      <c r="M160" s="3"/>
      <c r="N160" s="3"/>
      <c r="O160" s="1"/>
      <c r="P160" s="1"/>
      <c r="Q160" s="1"/>
      <c r="R160" s="1"/>
      <c r="S160" s="1"/>
      <c r="T160" s="1"/>
      <c r="U160" s="1"/>
      <c r="V160" s="1"/>
      <c r="W160" s="1"/>
      <c r="X160" s="1"/>
      <c r="Y160" s="1"/>
      <c r="Z160" s="1"/>
    </row>
    <row r="161" spans="1:26" ht="14.25" customHeight="1" x14ac:dyDescent="0.25">
      <c r="A161" s="1"/>
      <c r="B161" s="2"/>
      <c r="C161" s="3"/>
      <c r="D161" s="1"/>
      <c r="E161" s="2"/>
      <c r="F161" s="3"/>
      <c r="G161" s="3"/>
      <c r="H161" s="3"/>
      <c r="I161" s="3"/>
      <c r="J161" s="3"/>
      <c r="K161" s="4"/>
      <c r="L161" s="3"/>
      <c r="M161" s="3"/>
      <c r="N161" s="3"/>
      <c r="O161" s="1"/>
      <c r="P161" s="1"/>
      <c r="Q161" s="1"/>
      <c r="R161" s="1"/>
      <c r="S161" s="1"/>
      <c r="T161" s="1"/>
      <c r="U161" s="1"/>
      <c r="V161" s="1"/>
      <c r="W161" s="1"/>
      <c r="X161" s="1"/>
      <c r="Y161" s="1"/>
      <c r="Z161" s="1"/>
    </row>
    <row r="162" spans="1:26" ht="14.25" customHeight="1" x14ac:dyDescent="0.25">
      <c r="A162" s="1"/>
      <c r="B162" s="2"/>
      <c r="C162" s="3"/>
      <c r="D162" s="1"/>
      <c r="E162" s="2"/>
      <c r="F162" s="3"/>
      <c r="G162" s="3"/>
      <c r="H162" s="3"/>
      <c r="I162" s="3"/>
      <c r="J162" s="3"/>
      <c r="K162" s="4"/>
      <c r="L162" s="3"/>
      <c r="M162" s="3"/>
      <c r="N162" s="3"/>
      <c r="O162" s="1"/>
      <c r="P162" s="1"/>
      <c r="Q162" s="1"/>
      <c r="R162" s="1"/>
      <c r="S162" s="1"/>
      <c r="T162" s="1"/>
      <c r="U162" s="1"/>
      <c r="V162" s="1"/>
      <c r="W162" s="1"/>
      <c r="X162" s="1"/>
      <c r="Y162" s="1"/>
      <c r="Z162" s="1"/>
    </row>
    <row r="163" spans="1:26" ht="14.25" customHeight="1" x14ac:dyDescent="0.25">
      <c r="A163" s="1"/>
      <c r="B163" s="2"/>
      <c r="C163" s="3"/>
      <c r="D163" s="1"/>
      <c r="E163" s="2"/>
      <c r="F163" s="3"/>
      <c r="G163" s="3"/>
      <c r="H163" s="3"/>
      <c r="I163" s="3"/>
      <c r="J163" s="3"/>
      <c r="K163" s="4"/>
      <c r="L163" s="3"/>
      <c r="M163" s="3"/>
      <c r="N163" s="3"/>
      <c r="O163" s="1"/>
      <c r="P163" s="1"/>
      <c r="Q163" s="1"/>
      <c r="R163" s="1"/>
      <c r="S163" s="1"/>
      <c r="T163" s="1"/>
      <c r="U163" s="1"/>
      <c r="V163" s="1"/>
      <c r="W163" s="1"/>
      <c r="X163" s="1"/>
      <c r="Y163" s="1"/>
      <c r="Z163" s="1"/>
    </row>
    <row r="164" spans="1:26" ht="14.25" customHeight="1" x14ac:dyDescent="0.25">
      <c r="A164" s="1"/>
      <c r="B164" s="2"/>
      <c r="C164" s="3"/>
      <c r="D164" s="1"/>
      <c r="E164" s="2"/>
      <c r="F164" s="3"/>
      <c r="G164" s="3"/>
      <c r="H164" s="3"/>
      <c r="I164" s="3"/>
      <c r="J164" s="3"/>
      <c r="K164" s="4"/>
      <c r="L164" s="3"/>
      <c r="M164" s="3"/>
      <c r="N164" s="3"/>
      <c r="O164" s="1"/>
      <c r="P164" s="1"/>
      <c r="Q164" s="1"/>
      <c r="R164" s="1"/>
      <c r="S164" s="1"/>
      <c r="T164" s="1"/>
      <c r="U164" s="1"/>
      <c r="V164" s="1"/>
      <c r="W164" s="1"/>
      <c r="X164" s="1"/>
      <c r="Y164" s="1"/>
      <c r="Z164" s="1"/>
    </row>
    <row r="165" spans="1:26" ht="14.25" customHeight="1" x14ac:dyDescent="0.25">
      <c r="A165" s="1"/>
      <c r="B165" s="2"/>
      <c r="C165" s="3"/>
      <c r="D165" s="1"/>
      <c r="E165" s="2"/>
      <c r="F165" s="3"/>
      <c r="G165" s="3"/>
      <c r="H165" s="3"/>
      <c r="I165" s="3"/>
      <c r="J165" s="3"/>
      <c r="K165" s="4"/>
      <c r="L165" s="3"/>
      <c r="M165" s="3"/>
      <c r="N165" s="3"/>
      <c r="O165" s="1"/>
      <c r="P165" s="1"/>
      <c r="Q165" s="1"/>
      <c r="R165" s="1"/>
      <c r="S165" s="1"/>
      <c r="T165" s="1"/>
      <c r="U165" s="1"/>
      <c r="V165" s="1"/>
      <c r="W165" s="1"/>
      <c r="X165" s="1"/>
      <c r="Y165" s="1"/>
      <c r="Z165" s="1"/>
    </row>
    <row r="166" spans="1:26" ht="14.25" customHeight="1" x14ac:dyDescent="0.25">
      <c r="A166" s="1"/>
      <c r="B166" s="2"/>
      <c r="C166" s="3"/>
      <c r="D166" s="1"/>
      <c r="E166" s="2"/>
      <c r="F166" s="3"/>
      <c r="G166" s="3"/>
      <c r="H166" s="3"/>
      <c r="I166" s="3"/>
      <c r="J166" s="3"/>
      <c r="K166" s="4"/>
      <c r="L166" s="3"/>
      <c r="M166" s="3"/>
      <c r="N166" s="3"/>
      <c r="O166" s="1"/>
      <c r="P166" s="1"/>
      <c r="Q166" s="1"/>
      <c r="R166" s="1"/>
      <c r="S166" s="1"/>
      <c r="T166" s="1"/>
      <c r="U166" s="1"/>
      <c r="V166" s="1"/>
      <c r="W166" s="1"/>
      <c r="X166" s="1"/>
      <c r="Y166" s="1"/>
      <c r="Z166" s="1"/>
    </row>
    <row r="167" spans="1:26" ht="14.25" customHeight="1" x14ac:dyDescent="0.25">
      <c r="A167" s="1"/>
      <c r="B167" s="2"/>
      <c r="C167" s="3"/>
      <c r="D167" s="1"/>
      <c r="E167" s="2"/>
      <c r="F167" s="3"/>
      <c r="G167" s="3"/>
      <c r="H167" s="3"/>
      <c r="I167" s="3"/>
      <c r="J167" s="3"/>
      <c r="K167" s="4"/>
      <c r="L167" s="3"/>
      <c r="M167" s="3"/>
      <c r="N167" s="3"/>
      <c r="O167" s="1"/>
      <c r="P167" s="1"/>
      <c r="Q167" s="1"/>
      <c r="R167" s="1"/>
      <c r="S167" s="1"/>
      <c r="T167" s="1"/>
      <c r="U167" s="1"/>
      <c r="V167" s="1"/>
      <c r="W167" s="1"/>
      <c r="X167" s="1"/>
      <c r="Y167" s="1"/>
      <c r="Z167" s="1"/>
    </row>
    <row r="168" spans="1:26" ht="14.25" customHeight="1" x14ac:dyDescent="0.25">
      <c r="A168" s="1"/>
      <c r="B168" s="2"/>
      <c r="C168" s="3"/>
      <c r="D168" s="1"/>
      <c r="E168" s="2"/>
      <c r="F168" s="3"/>
      <c r="G168" s="3"/>
      <c r="H168" s="3"/>
      <c r="I168" s="3"/>
      <c r="J168" s="3"/>
      <c r="K168" s="4"/>
      <c r="L168" s="3"/>
      <c r="M168" s="3"/>
      <c r="N168" s="3"/>
      <c r="O168" s="1"/>
      <c r="P168" s="1"/>
      <c r="Q168" s="1"/>
      <c r="R168" s="1"/>
      <c r="S168" s="1"/>
      <c r="T168" s="1"/>
      <c r="U168" s="1"/>
      <c r="V168" s="1"/>
      <c r="W168" s="1"/>
      <c r="X168" s="1"/>
      <c r="Y168" s="1"/>
      <c r="Z168" s="1"/>
    </row>
    <row r="169" spans="1:26" ht="14.25" customHeight="1" x14ac:dyDescent="0.25">
      <c r="A169" s="1"/>
      <c r="B169" s="2"/>
      <c r="C169" s="3"/>
      <c r="D169" s="1"/>
      <c r="E169" s="2"/>
      <c r="F169" s="3"/>
      <c r="G169" s="3"/>
      <c r="H169" s="3"/>
      <c r="I169" s="3"/>
      <c r="J169" s="3"/>
      <c r="K169" s="4"/>
      <c r="L169" s="3"/>
      <c r="M169" s="3"/>
      <c r="N169" s="3"/>
      <c r="O169" s="1"/>
      <c r="P169" s="1"/>
      <c r="Q169" s="1"/>
      <c r="R169" s="1"/>
      <c r="S169" s="1"/>
      <c r="T169" s="1"/>
      <c r="U169" s="1"/>
      <c r="V169" s="1"/>
      <c r="W169" s="1"/>
      <c r="X169" s="1"/>
      <c r="Y169" s="1"/>
      <c r="Z169" s="1"/>
    </row>
    <row r="170" spans="1:26" ht="14.25" customHeight="1" x14ac:dyDescent="0.25">
      <c r="A170" s="1"/>
      <c r="B170" s="2"/>
      <c r="C170" s="3"/>
      <c r="D170" s="1"/>
      <c r="E170" s="2"/>
      <c r="F170" s="3"/>
      <c r="G170" s="3"/>
      <c r="H170" s="3"/>
      <c r="I170" s="3"/>
      <c r="J170" s="3"/>
      <c r="K170" s="4"/>
      <c r="L170" s="3"/>
      <c r="M170" s="3"/>
      <c r="N170" s="3"/>
      <c r="O170" s="1"/>
      <c r="P170" s="1"/>
      <c r="Q170" s="1"/>
      <c r="R170" s="1"/>
      <c r="S170" s="1"/>
      <c r="T170" s="1"/>
      <c r="U170" s="1"/>
      <c r="V170" s="1"/>
      <c r="W170" s="1"/>
      <c r="X170" s="1"/>
      <c r="Y170" s="1"/>
      <c r="Z170" s="1"/>
    </row>
    <row r="171" spans="1:26" ht="14.25" customHeight="1" x14ac:dyDescent="0.25">
      <c r="A171" s="1"/>
      <c r="B171" s="2"/>
      <c r="C171" s="3"/>
      <c r="D171" s="1"/>
      <c r="E171" s="2"/>
      <c r="F171" s="3"/>
      <c r="G171" s="3"/>
      <c r="H171" s="3"/>
      <c r="I171" s="3"/>
      <c r="J171" s="3"/>
      <c r="K171" s="4"/>
      <c r="L171" s="3"/>
      <c r="M171" s="3"/>
      <c r="N171" s="3"/>
      <c r="O171" s="1"/>
      <c r="P171" s="1"/>
      <c r="Q171" s="1"/>
      <c r="R171" s="1"/>
      <c r="S171" s="1"/>
      <c r="T171" s="1"/>
      <c r="U171" s="1"/>
      <c r="V171" s="1"/>
      <c r="W171" s="1"/>
      <c r="X171" s="1"/>
      <c r="Y171" s="1"/>
      <c r="Z171" s="1"/>
    </row>
    <row r="172" spans="1:26" ht="14.25" customHeight="1" x14ac:dyDescent="0.25">
      <c r="A172" s="1"/>
      <c r="B172" s="2"/>
      <c r="C172" s="3"/>
      <c r="D172" s="1"/>
      <c r="E172" s="2"/>
      <c r="F172" s="3"/>
      <c r="G172" s="3"/>
      <c r="H172" s="3"/>
      <c r="I172" s="3"/>
      <c r="J172" s="3"/>
      <c r="K172" s="4"/>
      <c r="L172" s="3"/>
      <c r="M172" s="3"/>
      <c r="N172" s="3"/>
      <c r="O172" s="1"/>
      <c r="P172" s="1"/>
      <c r="Q172" s="1"/>
      <c r="R172" s="1"/>
      <c r="S172" s="1"/>
      <c r="T172" s="1"/>
      <c r="U172" s="1"/>
      <c r="V172" s="1"/>
      <c r="W172" s="1"/>
      <c r="X172" s="1"/>
      <c r="Y172" s="1"/>
      <c r="Z172" s="1"/>
    </row>
    <row r="173" spans="1:26" ht="14.25" customHeight="1" x14ac:dyDescent="0.25">
      <c r="A173" s="1"/>
      <c r="B173" s="2"/>
      <c r="C173" s="3"/>
      <c r="D173" s="1"/>
      <c r="E173" s="2"/>
      <c r="F173" s="3"/>
      <c r="G173" s="3"/>
      <c r="H173" s="3"/>
      <c r="I173" s="3"/>
      <c r="J173" s="3"/>
      <c r="K173" s="4"/>
      <c r="L173" s="3"/>
      <c r="M173" s="3"/>
      <c r="N173" s="3"/>
      <c r="O173" s="1"/>
      <c r="P173" s="1"/>
      <c r="Q173" s="1"/>
      <c r="R173" s="1"/>
      <c r="S173" s="1"/>
      <c r="T173" s="1"/>
      <c r="U173" s="1"/>
      <c r="V173" s="1"/>
      <c r="W173" s="1"/>
      <c r="X173" s="1"/>
      <c r="Y173" s="1"/>
      <c r="Z173" s="1"/>
    </row>
    <row r="174" spans="1:26" ht="14.25" customHeight="1" x14ac:dyDescent="0.25">
      <c r="A174" s="1"/>
      <c r="B174" s="2"/>
      <c r="C174" s="3"/>
      <c r="D174" s="1"/>
      <c r="E174" s="2"/>
      <c r="F174" s="3"/>
      <c r="G174" s="3"/>
      <c r="H174" s="3"/>
      <c r="I174" s="3"/>
      <c r="J174" s="3"/>
      <c r="K174" s="4"/>
      <c r="L174" s="3"/>
      <c r="M174" s="3"/>
      <c r="N174" s="3"/>
      <c r="O174" s="1"/>
      <c r="P174" s="1"/>
      <c r="Q174" s="1"/>
      <c r="R174" s="1"/>
      <c r="S174" s="1"/>
      <c r="T174" s="1"/>
      <c r="U174" s="1"/>
      <c r="V174" s="1"/>
      <c r="W174" s="1"/>
      <c r="X174" s="1"/>
      <c r="Y174" s="1"/>
      <c r="Z174" s="1"/>
    </row>
    <row r="175" spans="1:26" ht="14.25" customHeight="1" x14ac:dyDescent="0.25">
      <c r="A175" s="1"/>
      <c r="B175" s="2"/>
      <c r="C175" s="3"/>
      <c r="D175" s="1"/>
      <c r="E175" s="2"/>
      <c r="F175" s="3"/>
      <c r="G175" s="3"/>
      <c r="H175" s="3"/>
      <c r="I175" s="3"/>
      <c r="J175" s="3"/>
      <c r="K175" s="4"/>
      <c r="L175" s="3"/>
      <c r="M175" s="3"/>
      <c r="N175" s="3"/>
      <c r="O175" s="1"/>
      <c r="P175" s="1"/>
      <c r="Q175" s="1"/>
      <c r="R175" s="1"/>
      <c r="S175" s="1"/>
      <c r="T175" s="1"/>
      <c r="U175" s="1"/>
      <c r="V175" s="1"/>
      <c r="W175" s="1"/>
      <c r="X175" s="1"/>
      <c r="Y175" s="1"/>
      <c r="Z175" s="1"/>
    </row>
    <row r="176" spans="1:26" ht="14.25" customHeight="1" x14ac:dyDescent="0.25">
      <c r="A176" s="1"/>
      <c r="B176" s="2"/>
      <c r="C176" s="3"/>
      <c r="D176" s="1"/>
      <c r="E176" s="2"/>
      <c r="F176" s="3"/>
      <c r="G176" s="3"/>
      <c r="H176" s="3"/>
      <c r="I176" s="3"/>
      <c r="J176" s="3"/>
      <c r="K176" s="4"/>
      <c r="L176" s="3"/>
      <c r="M176" s="3"/>
      <c r="N176" s="3"/>
      <c r="O176" s="1"/>
      <c r="P176" s="1"/>
      <c r="Q176" s="1"/>
      <c r="R176" s="1"/>
      <c r="S176" s="1"/>
      <c r="T176" s="1"/>
      <c r="U176" s="1"/>
      <c r="V176" s="1"/>
      <c r="W176" s="1"/>
      <c r="X176" s="1"/>
      <c r="Y176" s="1"/>
      <c r="Z176" s="1"/>
    </row>
    <row r="177" spans="1:26" ht="14.25" customHeight="1" x14ac:dyDescent="0.25">
      <c r="A177" s="1"/>
      <c r="B177" s="2"/>
      <c r="C177" s="3"/>
      <c r="D177" s="1"/>
      <c r="E177" s="2"/>
      <c r="F177" s="3"/>
      <c r="G177" s="3"/>
      <c r="H177" s="3"/>
      <c r="I177" s="3"/>
      <c r="J177" s="3"/>
      <c r="K177" s="4"/>
      <c r="L177" s="3"/>
      <c r="M177" s="3"/>
      <c r="N177" s="3"/>
      <c r="O177" s="1"/>
      <c r="P177" s="1"/>
      <c r="Q177" s="1"/>
      <c r="R177" s="1"/>
      <c r="S177" s="1"/>
      <c r="T177" s="1"/>
      <c r="U177" s="1"/>
      <c r="V177" s="1"/>
      <c r="W177" s="1"/>
      <c r="X177" s="1"/>
      <c r="Y177" s="1"/>
      <c r="Z177" s="1"/>
    </row>
    <row r="178" spans="1:26" ht="14.25" customHeight="1" x14ac:dyDescent="0.25">
      <c r="A178" s="1"/>
      <c r="B178" s="2"/>
      <c r="C178" s="3"/>
      <c r="D178" s="1"/>
      <c r="E178" s="2"/>
      <c r="F178" s="3"/>
      <c r="G178" s="3"/>
      <c r="H178" s="3"/>
      <c r="I178" s="3"/>
      <c r="J178" s="3"/>
      <c r="K178" s="4"/>
      <c r="L178" s="3"/>
      <c r="M178" s="3"/>
      <c r="N178" s="3"/>
      <c r="O178" s="1"/>
      <c r="P178" s="1"/>
      <c r="Q178" s="1"/>
      <c r="R178" s="1"/>
      <c r="S178" s="1"/>
      <c r="T178" s="1"/>
      <c r="U178" s="1"/>
      <c r="V178" s="1"/>
      <c r="W178" s="1"/>
      <c r="X178" s="1"/>
      <c r="Y178" s="1"/>
      <c r="Z178" s="1"/>
    </row>
    <row r="179" spans="1:26" ht="14.25" customHeight="1" x14ac:dyDescent="0.25">
      <c r="A179" s="1"/>
      <c r="B179" s="2"/>
      <c r="C179" s="3"/>
      <c r="D179" s="1"/>
      <c r="E179" s="2"/>
      <c r="F179" s="3"/>
      <c r="G179" s="3"/>
      <c r="H179" s="3"/>
      <c r="I179" s="3"/>
      <c r="J179" s="3"/>
      <c r="K179" s="4"/>
      <c r="L179" s="3"/>
      <c r="M179" s="3"/>
      <c r="N179" s="3"/>
      <c r="O179" s="1"/>
      <c r="P179" s="1"/>
      <c r="Q179" s="1"/>
      <c r="R179" s="1"/>
      <c r="S179" s="1"/>
      <c r="T179" s="1"/>
      <c r="U179" s="1"/>
      <c r="V179" s="1"/>
      <c r="W179" s="1"/>
      <c r="X179" s="1"/>
      <c r="Y179" s="1"/>
      <c r="Z179" s="1"/>
    </row>
    <row r="180" spans="1:26" ht="14.25" customHeight="1" x14ac:dyDescent="0.25">
      <c r="A180" s="1"/>
      <c r="B180" s="2"/>
      <c r="C180" s="3"/>
      <c r="D180" s="1"/>
      <c r="E180" s="2"/>
      <c r="F180" s="3"/>
      <c r="G180" s="3"/>
      <c r="H180" s="3"/>
      <c r="I180" s="3"/>
      <c r="J180" s="3"/>
      <c r="K180" s="4"/>
      <c r="L180" s="3"/>
      <c r="M180" s="3"/>
      <c r="N180" s="3"/>
      <c r="O180" s="1"/>
      <c r="P180" s="1"/>
      <c r="Q180" s="1"/>
      <c r="R180" s="1"/>
      <c r="S180" s="1"/>
      <c r="T180" s="1"/>
      <c r="U180" s="1"/>
      <c r="V180" s="1"/>
      <c r="W180" s="1"/>
      <c r="X180" s="1"/>
      <c r="Y180" s="1"/>
      <c r="Z180" s="1"/>
    </row>
    <row r="181" spans="1:26" ht="14.25" customHeight="1" x14ac:dyDescent="0.25">
      <c r="A181" s="1"/>
      <c r="B181" s="2"/>
      <c r="C181" s="3"/>
      <c r="D181" s="1"/>
      <c r="E181" s="2"/>
      <c r="F181" s="3"/>
      <c r="G181" s="3"/>
      <c r="H181" s="3"/>
      <c r="I181" s="3"/>
      <c r="J181" s="3"/>
      <c r="K181" s="4"/>
      <c r="L181" s="3"/>
      <c r="M181" s="3"/>
      <c r="N181" s="3"/>
      <c r="O181" s="1"/>
      <c r="P181" s="1"/>
      <c r="Q181" s="1"/>
      <c r="R181" s="1"/>
      <c r="S181" s="1"/>
      <c r="T181" s="1"/>
      <c r="U181" s="1"/>
      <c r="V181" s="1"/>
      <c r="W181" s="1"/>
      <c r="X181" s="1"/>
      <c r="Y181" s="1"/>
      <c r="Z181" s="1"/>
    </row>
    <row r="182" spans="1:26" ht="14.25" customHeight="1" x14ac:dyDescent="0.25">
      <c r="A182" s="1"/>
      <c r="B182" s="2"/>
      <c r="C182" s="3"/>
      <c r="D182" s="1"/>
      <c r="E182" s="2"/>
      <c r="F182" s="3"/>
      <c r="G182" s="3"/>
      <c r="H182" s="3"/>
      <c r="I182" s="3"/>
      <c r="J182" s="3"/>
      <c r="K182" s="4"/>
      <c r="L182" s="3"/>
      <c r="M182" s="3"/>
      <c r="N182" s="3"/>
      <c r="O182" s="1"/>
      <c r="P182" s="1"/>
      <c r="Q182" s="1"/>
      <c r="R182" s="1"/>
      <c r="S182" s="1"/>
      <c r="T182" s="1"/>
      <c r="U182" s="1"/>
      <c r="V182" s="1"/>
      <c r="W182" s="1"/>
      <c r="X182" s="1"/>
      <c r="Y182" s="1"/>
      <c r="Z182" s="1"/>
    </row>
    <row r="183" spans="1:26" ht="14.25" customHeight="1" x14ac:dyDescent="0.25">
      <c r="A183" s="1"/>
      <c r="B183" s="2"/>
      <c r="C183" s="3"/>
      <c r="D183" s="1"/>
      <c r="E183" s="2"/>
      <c r="F183" s="3"/>
      <c r="G183" s="3"/>
      <c r="H183" s="3"/>
      <c r="I183" s="3"/>
      <c r="J183" s="3"/>
      <c r="K183" s="4"/>
      <c r="L183" s="3"/>
      <c r="M183" s="3"/>
      <c r="N183" s="3"/>
      <c r="O183" s="1"/>
      <c r="P183" s="1"/>
      <c r="Q183" s="1"/>
      <c r="R183" s="1"/>
      <c r="S183" s="1"/>
      <c r="T183" s="1"/>
      <c r="U183" s="1"/>
      <c r="V183" s="1"/>
      <c r="W183" s="1"/>
      <c r="X183" s="1"/>
      <c r="Y183" s="1"/>
      <c r="Z183" s="1"/>
    </row>
    <row r="184" spans="1:26" ht="14.25" customHeight="1" x14ac:dyDescent="0.25">
      <c r="A184" s="1"/>
      <c r="B184" s="2"/>
      <c r="C184" s="3"/>
      <c r="D184" s="1"/>
      <c r="E184" s="2"/>
      <c r="F184" s="3"/>
      <c r="G184" s="3"/>
      <c r="H184" s="3"/>
      <c r="I184" s="3"/>
      <c r="J184" s="3"/>
      <c r="K184" s="4"/>
      <c r="L184" s="3"/>
      <c r="M184" s="3"/>
      <c r="N184" s="3"/>
      <c r="O184" s="1"/>
      <c r="P184" s="1"/>
      <c r="Q184" s="1"/>
      <c r="R184" s="1"/>
      <c r="S184" s="1"/>
      <c r="T184" s="1"/>
      <c r="U184" s="1"/>
      <c r="V184" s="1"/>
      <c r="W184" s="1"/>
      <c r="X184" s="1"/>
      <c r="Y184" s="1"/>
      <c r="Z184" s="1"/>
    </row>
    <row r="185" spans="1:26" ht="14.25" customHeight="1" x14ac:dyDescent="0.25">
      <c r="A185" s="1"/>
      <c r="B185" s="2"/>
      <c r="C185" s="3"/>
      <c r="D185" s="1"/>
      <c r="E185" s="2"/>
      <c r="F185" s="3"/>
      <c r="G185" s="3"/>
      <c r="H185" s="3"/>
      <c r="I185" s="3"/>
      <c r="J185" s="3"/>
      <c r="K185" s="4"/>
      <c r="L185" s="3"/>
      <c r="M185" s="3"/>
      <c r="N185" s="3"/>
      <c r="O185" s="1"/>
      <c r="P185" s="1"/>
      <c r="Q185" s="1"/>
      <c r="R185" s="1"/>
      <c r="S185" s="1"/>
      <c r="T185" s="1"/>
      <c r="U185" s="1"/>
      <c r="V185" s="1"/>
      <c r="W185" s="1"/>
      <c r="X185" s="1"/>
      <c r="Y185" s="1"/>
      <c r="Z185" s="1"/>
    </row>
    <row r="186" spans="1:26" ht="14.25" customHeight="1" x14ac:dyDescent="0.25">
      <c r="A186" s="1"/>
      <c r="B186" s="2"/>
      <c r="C186" s="3"/>
      <c r="D186" s="1"/>
      <c r="E186" s="2"/>
      <c r="F186" s="3"/>
      <c r="G186" s="3"/>
      <c r="H186" s="3"/>
      <c r="I186" s="3"/>
      <c r="J186" s="3"/>
      <c r="K186" s="4"/>
      <c r="L186" s="3"/>
      <c r="M186" s="3"/>
      <c r="N186" s="3"/>
      <c r="O186" s="1"/>
      <c r="P186" s="1"/>
      <c r="Q186" s="1"/>
      <c r="R186" s="1"/>
      <c r="S186" s="1"/>
      <c r="T186" s="1"/>
      <c r="U186" s="1"/>
      <c r="V186" s="1"/>
      <c r="W186" s="1"/>
      <c r="X186" s="1"/>
      <c r="Y186" s="1"/>
      <c r="Z186" s="1"/>
    </row>
    <row r="187" spans="1:26" ht="14.25" customHeight="1" x14ac:dyDescent="0.25">
      <c r="A187" s="1"/>
      <c r="B187" s="2"/>
      <c r="C187" s="3"/>
      <c r="D187" s="1"/>
      <c r="E187" s="2"/>
      <c r="F187" s="3"/>
      <c r="G187" s="3"/>
      <c r="H187" s="3"/>
      <c r="I187" s="3"/>
      <c r="J187" s="3"/>
      <c r="K187" s="4"/>
      <c r="L187" s="3"/>
      <c r="M187" s="3"/>
      <c r="N187" s="3"/>
      <c r="O187" s="1"/>
      <c r="P187" s="1"/>
      <c r="Q187" s="1"/>
      <c r="R187" s="1"/>
      <c r="S187" s="1"/>
      <c r="T187" s="1"/>
      <c r="U187" s="1"/>
      <c r="V187" s="1"/>
      <c r="W187" s="1"/>
      <c r="X187" s="1"/>
      <c r="Y187" s="1"/>
      <c r="Z187" s="1"/>
    </row>
    <row r="188" spans="1:26" ht="14.25" customHeight="1" x14ac:dyDescent="0.25">
      <c r="A188" s="1"/>
      <c r="B188" s="2"/>
      <c r="C188" s="3"/>
      <c r="D188" s="1"/>
      <c r="E188" s="2"/>
      <c r="F188" s="3"/>
      <c r="G188" s="3"/>
      <c r="H188" s="3"/>
      <c r="I188" s="3"/>
      <c r="J188" s="3"/>
      <c r="K188" s="4"/>
      <c r="L188" s="3"/>
      <c r="M188" s="3"/>
      <c r="N188" s="3"/>
      <c r="O188" s="1"/>
      <c r="P188" s="1"/>
      <c r="Q188" s="1"/>
      <c r="R188" s="1"/>
      <c r="S188" s="1"/>
      <c r="T188" s="1"/>
      <c r="U188" s="1"/>
      <c r="V188" s="1"/>
      <c r="W188" s="1"/>
      <c r="X188" s="1"/>
      <c r="Y188" s="1"/>
      <c r="Z188" s="1"/>
    </row>
    <row r="189" spans="1:26" ht="14.25" customHeight="1" x14ac:dyDescent="0.25">
      <c r="A189" s="1"/>
      <c r="B189" s="2"/>
      <c r="C189" s="3"/>
      <c r="D189" s="1"/>
      <c r="E189" s="2"/>
      <c r="F189" s="3"/>
      <c r="G189" s="3"/>
      <c r="H189" s="3"/>
      <c r="I189" s="3"/>
      <c r="J189" s="3"/>
      <c r="K189" s="4"/>
      <c r="L189" s="3"/>
      <c r="M189" s="3"/>
      <c r="N189" s="3"/>
      <c r="O189" s="1"/>
      <c r="P189" s="1"/>
      <c r="Q189" s="1"/>
      <c r="R189" s="1"/>
      <c r="S189" s="1"/>
      <c r="T189" s="1"/>
      <c r="U189" s="1"/>
      <c r="V189" s="1"/>
      <c r="W189" s="1"/>
      <c r="X189" s="1"/>
      <c r="Y189" s="1"/>
      <c r="Z189" s="1"/>
    </row>
    <row r="190" spans="1:26" ht="14.25" customHeight="1" x14ac:dyDescent="0.25">
      <c r="A190" s="1"/>
      <c r="B190" s="2"/>
      <c r="C190" s="3"/>
      <c r="D190" s="1"/>
      <c r="E190" s="2"/>
      <c r="F190" s="3"/>
      <c r="G190" s="3"/>
      <c r="H190" s="3"/>
      <c r="I190" s="3"/>
      <c r="J190" s="3"/>
      <c r="K190" s="4"/>
      <c r="L190" s="3"/>
      <c r="M190" s="3"/>
      <c r="N190" s="3"/>
      <c r="O190" s="1"/>
      <c r="P190" s="1"/>
      <c r="Q190" s="1"/>
      <c r="R190" s="1"/>
      <c r="S190" s="1"/>
      <c r="T190" s="1"/>
      <c r="U190" s="1"/>
      <c r="V190" s="1"/>
      <c r="W190" s="1"/>
      <c r="X190" s="1"/>
      <c r="Y190" s="1"/>
      <c r="Z190" s="1"/>
    </row>
    <row r="191" spans="1:26" ht="14.25" customHeight="1" x14ac:dyDescent="0.25">
      <c r="A191" s="1"/>
      <c r="B191" s="2"/>
      <c r="C191" s="3"/>
      <c r="D191" s="1"/>
      <c r="E191" s="2"/>
      <c r="F191" s="3"/>
      <c r="G191" s="3"/>
      <c r="H191" s="3"/>
      <c r="I191" s="3"/>
      <c r="J191" s="3"/>
      <c r="K191" s="4"/>
      <c r="L191" s="3"/>
      <c r="M191" s="3"/>
      <c r="N191" s="3"/>
      <c r="O191" s="1"/>
      <c r="P191" s="1"/>
      <c r="Q191" s="1"/>
      <c r="R191" s="1"/>
      <c r="S191" s="1"/>
      <c r="T191" s="1"/>
      <c r="U191" s="1"/>
      <c r="V191" s="1"/>
      <c r="W191" s="1"/>
      <c r="X191" s="1"/>
      <c r="Y191" s="1"/>
      <c r="Z191" s="1"/>
    </row>
    <row r="192" spans="1:26" ht="14.25" customHeight="1" x14ac:dyDescent="0.25">
      <c r="A192" s="1"/>
      <c r="B192" s="2"/>
      <c r="C192" s="3"/>
      <c r="D192" s="1"/>
      <c r="E192" s="2"/>
      <c r="F192" s="3"/>
      <c r="G192" s="3"/>
      <c r="H192" s="3"/>
      <c r="I192" s="3"/>
      <c r="J192" s="3"/>
      <c r="K192" s="4"/>
      <c r="L192" s="3"/>
      <c r="M192" s="3"/>
      <c r="N192" s="3"/>
      <c r="O192" s="1"/>
      <c r="P192" s="1"/>
      <c r="Q192" s="1"/>
      <c r="R192" s="1"/>
      <c r="S192" s="1"/>
      <c r="T192" s="1"/>
      <c r="U192" s="1"/>
      <c r="V192" s="1"/>
      <c r="W192" s="1"/>
      <c r="X192" s="1"/>
      <c r="Y192" s="1"/>
      <c r="Z192" s="1"/>
    </row>
    <row r="193" spans="1:26" ht="14.25" customHeight="1" x14ac:dyDescent="0.25">
      <c r="A193" s="1"/>
      <c r="B193" s="2"/>
      <c r="C193" s="3"/>
      <c r="D193" s="1"/>
      <c r="E193" s="2"/>
      <c r="F193" s="3"/>
      <c r="G193" s="3"/>
      <c r="H193" s="3"/>
      <c r="I193" s="3"/>
      <c r="J193" s="3"/>
      <c r="K193" s="4"/>
      <c r="L193" s="3"/>
      <c r="M193" s="3"/>
      <c r="N193" s="3"/>
      <c r="O193" s="1"/>
      <c r="P193" s="1"/>
      <c r="Q193" s="1"/>
      <c r="R193" s="1"/>
      <c r="S193" s="1"/>
      <c r="T193" s="1"/>
      <c r="U193" s="1"/>
      <c r="V193" s="1"/>
      <c r="W193" s="1"/>
      <c r="X193" s="1"/>
      <c r="Y193" s="1"/>
      <c r="Z193" s="1"/>
    </row>
    <row r="194" spans="1:26" ht="14.25" customHeight="1" x14ac:dyDescent="0.25">
      <c r="A194" s="1"/>
      <c r="B194" s="2"/>
      <c r="C194" s="3"/>
      <c r="D194" s="1"/>
      <c r="E194" s="2"/>
      <c r="F194" s="3"/>
      <c r="G194" s="3"/>
      <c r="H194" s="3"/>
      <c r="I194" s="3"/>
      <c r="J194" s="3"/>
      <c r="K194" s="4"/>
      <c r="L194" s="3"/>
      <c r="M194" s="3"/>
      <c r="N194" s="3"/>
      <c r="O194" s="1"/>
      <c r="P194" s="1"/>
      <c r="Q194" s="1"/>
      <c r="R194" s="1"/>
      <c r="S194" s="1"/>
      <c r="T194" s="1"/>
      <c r="U194" s="1"/>
      <c r="V194" s="1"/>
      <c r="W194" s="1"/>
      <c r="X194" s="1"/>
      <c r="Y194" s="1"/>
      <c r="Z194" s="1"/>
    </row>
    <row r="195" spans="1:26" ht="14.25" customHeight="1" x14ac:dyDescent="0.25">
      <c r="A195" s="1"/>
      <c r="B195" s="2"/>
      <c r="C195" s="3"/>
      <c r="D195" s="1"/>
      <c r="E195" s="2"/>
      <c r="F195" s="3"/>
      <c r="G195" s="3"/>
      <c r="H195" s="3"/>
      <c r="I195" s="3"/>
      <c r="J195" s="3"/>
      <c r="K195" s="4"/>
      <c r="L195" s="3"/>
      <c r="M195" s="3"/>
      <c r="N195" s="3"/>
      <c r="O195" s="1"/>
      <c r="P195" s="1"/>
      <c r="Q195" s="1"/>
      <c r="R195" s="1"/>
      <c r="S195" s="1"/>
      <c r="T195" s="1"/>
      <c r="U195" s="1"/>
      <c r="V195" s="1"/>
      <c r="W195" s="1"/>
      <c r="X195" s="1"/>
      <c r="Y195" s="1"/>
      <c r="Z195" s="1"/>
    </row>
    <row r="196" spans="1:26" ht="14.25" customHeight="1" x14ac:dyDescent="0.25">
      <c r="A196" s="1"/>
      <c r="B196" s="2"/>
      <c r="C196" s="3"/>
      <c r="D196" s="1"/>
      <c r="E196" s="2"/>
      <c r="F196" s="3"/>
      <c r="G196" s="3"/>
      <c r="H196" s="3"/>
      <c r="I196" s="3"/>
      <c r="J196" s="3"/>
      <c r="K196" s="4"/>
      <c r="L196" s="3"/>
      <c r="M196" s="3"/>
      <c r="N196" s="3"/>
      <c r="O196" s="1"/>
      <c r="P196" s="1"/>
      <c r="Q196" s="1"/>
      <c r="R196" s="1"/>
      <c r="S196" s="1"/>
      <c r="T196" s="1"/>
      <c r="U196" s="1"/>
      <c r="V196" s="1"/>
      <c r="W196" s="1"/>
      <c r="X196" s="1"/>
      <c r="Y196" s="1"/>
      <c r="Z196" s="1"/>
    </row>
    <row r="197" spans="1:26" ht="14.25" customHeight="1" x14ac:dyDescent="0.25">
      <c r="A197" s="1"/>
      <c r="B197" s="2"/>
      <c r="C197" s="3"/>
      <c r="D197" s="1"/>
      <c r="E197" s="2"/>
      <c r="F197" s="3"/>
      <c r="G197" s="3"/>
      <c r="H197" s="3"/>
      <c r="I197" s="3"/>
      <c r="J197" s="3"/>
      <c r="K197" s="4"/>
      <c r="L197" s="3"/>
      <c r="M197" s="3"/>
      <c r="N197" s="3"/>
      <c r="O197" s="1"/>
      <c r="P197" s="1"/>
      <c r="Q197" s="1"/>
      <c r="R197" s="1"/>
      <c r="S197" s="1"/>
      <c r="T197" s="1"/>
      <c r="U197" s="1"/>
      <c r="V197" s="1"/>
      <c r="W197" s="1"/>
      <c r="X197" s="1"/>
      <c r="Y197" s="1"/>
      <c r="Z197" s="1"/>
    </row>
    <row r="198" spans="1:26" ht="14.25" customHeight="1" x14ac:dyDescent="0.25">
      <c r="A198" s="1"/>
      <c r="B198" s="2"/>
      <c r="C198" s="3"/>
      <c r="D198" s="1"/>
      <c r="E198" s="2"/>
      <c r="F198" s="3"/>
      <c r="G198" s="3"/>
      <c r="H198" s="3"/>
      <c r="I198" s="3"/>
      <c r="J198" s="3"/>
      <c r="K198" s="4"/>
      <c r="L198" s="3"/>
      <c r="M198" s="3"/>
      <c r="N198" s="3"/>
      <c r="O198" s="1"/>
      <c r="P198" s="1"/>
      <c r="Q198" s="1"/>
      <c r="R198" s="1"/>
      <c r="S198" s="1"/>
      <c r="T198" s="1"/>
      <c r="U198" s="1"/>
      <c r="V198" s="1"/>
      <c r="W198" s="1"/>
      <c r="X198" s="1"/>
      <c r="Y198" s="1"/>
      <c r="Z198" s="1"/>
    </row>
    <row r="199" spans="1:26" ht="14.25" customHeight="1" x14ac:dyDescent="0.25">
      <c r="A199" s="1"/>
      <c r="B199" s="2"/>
      <c r="C199" s="3"/>
      <c r="D199" s="1"/>
      <c r="E199" s="2"/>
      <c r="F199" s="3"/>
      <c r="G199" s="3"/>
      <c r="H199" s="3"/>
      <c r="I199" s="3"/>
      <c r="J199" s="3"/>
      <c r="K199" s="4"/>
      <c r="L199" s="3"/>
      <c r="M199" s="3"/>
      <c r="N199" s="3"/>
      <c r="O199" s="1"/>
      <c r="P199" s="1"/>
      <c r="Q199" s="1"/>
      <c r="R199" s="1"/>
      <c r="S199" s="1"/>
      <c r="T199" s="1"/>
      <c r="U199" s="1"/>
      <c r="V199" s="1"/>
      <c r="W199" s="1"/>
      <c r="X199" s="1"/>
      <c r="Y199" s="1"/>
      <c r="Z199" s="1"/>
    </row>
    <row r="200" spans="1:26" ht="14.25" customHeight="1" x14ac:dyDescent="0.25">
      <c r="A200" s="1"/>
      <c r="B200" s="2"/>
      <c r="C200" s="3"/>
      <c r="D200" s="1"/>
      <c r="E200" s="2"/>
      <c r="F200" s="3"/>
      <c r="G200" s="3"/>
      <c r="H200" s="3"/>
      <c r="I200" s="3"/>
      <c r="J200" s="3"/>
      <c r="K200" s="4"/>
      <c r="L200" s="3"/>
      <c r="M200" s="3"/>
      <c r="N200" s="3"/>
      <c r="O200" s="1"/>
      <c r="P200" s="1"/>
      <c r="Q200" s="1"/>
      <c r="R200" s="1"/>
      <c r="S200" s="1"/>
      <c r="T200" s="1"/>
      <c r="U200" s="1"/>
      <c r="V200" s="1"/>
      <c r="W200" s="1"/>
      <c r="X200" s="1"/>
      <c r="Y200" s="1"/>
      <c r="Z200" s="1"/>
    </row>
    <row r="201" spans="1:26" ht="14.25" customHeight="1" x14ac:dyDescent="0.25">
      <c r="A201" s="1"/>
      <c r="B201" s="2"/>
      <c r="C201" s="3"/>
      <c r="D201" s="1"/>
      <c r="E201" s="2"/>
      <c r="F201" s="3"/>
      <c r="G201" s="3"/>
      <c r="H201" s="3"/>
      <c r="I201" s="3"/>
      <c r="J201" s="3"/>
      <c r="K201" s="4"/>
      <c r="L201" s="3"/>
      <c r="M201" s="3"/>
      <c r="N201" s="3"/>
      <c r="O201" s="1"/>
      <c r="P201" s="1"/>
      <c r="Q201" s="1"/>
      <c r="R201" s="1"/>
      <c r="S201" s="1"/>
      <c r="T201" s="1"/>
      <c r="U201" s="1"/>
      <c r="V201" s="1"/>
      <c r="W201" s="1"/>
      <c r="X201" s="1"/>
      <c r="Y201" s="1"/>
      <c r="Z201" s="1"/>
    </row>
    <row r="202" spans="1:26" ht="14.25" customHeight="1" x14ac:dyDescent="0.25">
      <c r="A202" s="1"/>
      <c r="B202" s="2"/>
      <c r="C202" s="3"/>
      <c r="D202" s="1"/>
      <c r="E202" s="2"/>
      <c r="F202" s="3"/>
      <c r="G202" s="3"/>
      <c r="H202" s="3"/>
      <c r="I202" s="3"/>
      <c r="J202" s="3"/>
      <c r="K202" s="4"/>
      <c r="L202" s="3"/>
      <c r="M202" s="3"/>
      <c r="N202" s="3"/>
      <c r="O202" s="1"/>
      <c r="P202" s="1"/>
      <c r="Q202" s="1"/>
      <c r="R202" s="1"/>
      <c r="S202" s="1"/>
      <c r="T202" s="1"/>
      <c r="U202" s="1"/>
      <c r="V202" s="1"/>
      <c r="W202" s="1"/>
      <c r="X202" s="1"/>
      <c r="Y202" s="1"/>
      <c r="Z202" s="1"/>
    </row>
    <row r="203" spans="1:26" ht="14.25" customHeight="1" x14ac:dyDescent="0.25">
      <c r="A203" s="1"/>
      <c r="B203" s="2"/>
      <c r="C203" s="3"/>
      <c r="D203" s="1"/>
      <c r="E203" s="2"/>
      <c r="F203" s="3"/>
      <c r="G203" s="3"/>
      <c r="H203" s="3"/>
      <c r="I203" s="3"/>
      <c r="J203" s="3"/>
      <c r="K203" s="4"/>
      <c r="L203" s="3"/>
      <c r="M203" s="3"/>
      <c r="N203" s="3"/>
      <c r="O203" s="1"/>
      <c r="P203" s="1"/>
      <c r="Q203" s="1"/>
      <c r="R203" s="1"/>
      <c r="S203" s="1"/>
      <c r="T203" s="1"/>
      <c r="U203" s="1"/>
      <c r="V203" s="1"/>
      <c r="W203" s="1"/>
      <c r="X203" s="1"/>
      <c r="Y203" s="1"/>
      <c r="Z203" s="1"/>
    </row>
    <row r="204" spans="1:26" ht="14.25" customHeight="1" x14ac:dyDescent="0.25">
      <c r="A204" s="1"/>
      <c r="B204" s="2"/>
      <c r="C204" s="3"/>
      <c r="D204" s="1"/>
      <c r="E204" s="2"/>
      <c r="F204" s="3"/>
      <c r="G204" s="3"/>
      <c r="H204" s="3"/>
      <c r="I204" s="3"/>
      <c r="J204" s="3"/>
      <c r="K204" s="4"/>
      <c r="L204" s="3"/>
      <c r="M204" s="3"/>
      <c r="N204" s="3"/>
      <c r="O204" s="1"/>
      <c r="P204" s="1"/>
      <c r="Q204" s="1"/>
      <c r="R204" s="1"/>
      <c r="S204" s="1"/>
      <c r="T204" s="1"/>
      <c r="U204" s="1"/>
      <c r="V204" s="1"/>
      <c r="W204" s="1"/>
      <c r="X204" s="1"/>
      <c r="Y204" s="1"/>
      <c r="Z204" s="1"/>
    </row>
    <row r="205" spans="1:26" ht="14.25" customHeight="1" x14ac:dyDescent="0.25">
      <c r="A205" s="1"/>
      <c r="B205" s="2"/>
      <c r="C205" s="3"/>
      <c r="D205" s="1"/>
      <c r="E205" s="2"/>
      <c r="F205" s="3"/>
      <c r="G205" s="3"/>
      <c r="H205" s="3"/>
      <c r="I205" s="3"/>
      <c r="J205" s="3"/>
      <c r="K205" s="4"/>
      <c r="L205" s="3"/>
      <c r="M205" s="3"/>
      <c r="N205" s="3"/>
      <c r="O205" s="1"/>
      <c r="P205" s="1"/>
      <c r="Q205" s="1"/>
      <c r="R205" s="1"/>
      <c r="S205" s="1"/>
      <c r="T205" s="1"/>
      <c r="U205" s="1"/>
      <c r="V205" s="1"/>
      <c r="W205" s="1"/>
      <c r="X205" s="1"/>
      <c r="Y205" s="1"/>
      <c r="Z205" s="1"/>
    </row>
    <row r="206" spans="1:26" ht="14.25" customHeight="1" x14ac:dyDescent="0.25">
      <c r="A206" s="1"/>
      <c r="B206" s="2"/>
      <c r="C206" s="3"/>
      <c r="D206" s="1"/>
      <c r="E206" s="2"/>
      <c r="F206" s="3"/>
      <c r="G206" s="3"/>
      <c r="H206" s="3"/>
      <c r="I206" s="3"/>
      <c r="J206" s="3"/>
      <c r="K206" s="4"/>
      <c r="L206" s="3"/>
      <c r="M206" s="3"/>
      <c r="N206" s="3"/>
      <c r="O206" s="1"/>
      <c r="P206" s="1"/>
      <c r="Q206" s="1"/>
      <c r="R206" s="1"/>
      <c r="S206" s="1"/>
      <c r="T206" s="1"/>
      <c r="U206" s="1"/>
      <c r="V206" s="1"/>
      <c r="W206" s="1"/>
      <c r="X206" s="1"/>
      <c r="Y206" s="1"/>
      <c r="Z206" s="1"/>
    </row>
    <row r="207" spans="1:26" ht="14.25" customHeight="1" x14ac:dyDescent="0.25">
      <c r="A207" s="1"/>
      <c r="B207" s="2"/>
      <c r="C207" s="3"/>
      <c r="D207" s="1"/>
      <c r="E207" s="2"/>
      <c r="F207" s="3"/>
      <c r="G207" s="3"/>
      <c r="H207" s="3"/>
      <c r="I207" s="3"/>
      <c r="J207" s="3"/>
      <c r="K207" s="4"/>
      <c r="L207" s="3"/>
      <c r="M207" s="3"/>
      <c r="N207" s="3"/>
      <c r="O207" s="1"/>
      <c r="P207" s="1"/>
      <c r="Q207" s="1"/>
      <c r="R207" s="1"/>
      <c r="S207" s="1"/>
      <c r="T207" s="1"/>
      <c r="U207" s="1"/>
      <c r="V207" s="1"/>
      <c r="W207" s="1"/>
      <c r="X207" s="1"/>
      <c r="Y207" s="1"/>
      <c r="Z207" s="1"/>
    </row>
    <row r="208" spans="1:26" ht="14.25" customHeight="1" x14ac:dyDescent="0.25">
      <c r="A208" s="1"/>
      <c r="B208" s="2"/>
      <c r="C208" s="3"/>
      <c r="D208" s="1"/>
      <c r="E208" s="2"/>
      <c r="F208" s="3"/>
      <c r="G208" s="3"/>
      <c r="H208" s="3"/>
      <c r="I208" s="3"/>
      <c r="J208" s="3"/>
      <c r="K208" s="4"/>
      <c r="L208" s="3"/>
      <c r="M208" s="3"/>
      <c r="N208" s="3"/>
      <c r="O208" s="1"/>
      <c r="P208" s="1"/>
      <c r="Q208" s="1"/>
      <c r="R208" s="1"/>
      <c r="S208" s="1"/>
      <c r="T208" s="1"/>
      <c r="U208" s="1"/>
      <c r="V208" s="1"/>
      <c r="W208" s="1"/>
      <c r="X208" s="1"/>
      <c r="Y208" s="1"/>
      <c r="Z208" s="1"/>
    </row>
    <row r="209" spans="1:26" ht="14.25" customHeight="1" x14ac:dyDescent="0.25">
      <c r="A209" s="1"/>
      <c r="B209" s="2"/>
      <c r="C209" s="3"/>
      <c r="D209" s="1"/>
      <c r="E209" s="2"/>
      <c r="F209" s="3"/>
      <c r="G209" s="3"/>
      <c r="H209" s="3"/>
      <c r="I209" s="3"/>
      <c r="J209" s="3"/>
      <c r="K209" s="4"/>
      <c r="L209" s="3"/>
      <c r="M209" s="3"/>
      <c r="N209" s="3"/>
      <c r="O209" s="1"/>
      <c r="P209" s="1"/>
      <c r="Q209" s="1"/>
      <c r="R209" s="1"/>
      <c r="S209" s="1"/>
      <c r="T209" s="1"/>
      <c r="U209" s="1"/>
      <c r="V209" s="1"/>
      <c r="W209" s="1"/>
      <c r="X209" s="1"/>
      <c r="Y209" s="1"/>
      <c r="Z209" s="1"/>
    </row>
    <row r="210" spans="1:26" ht="14.25" customHeight="1" x14ac:dyDescent="0.25">
      <c r="A210" s="1"/>
      <c r="B210" s="2"/>
      <c r="C210" s="3"/>
      <c r="D210" s="1"/>
      <c r="E210" s="2"/>
      <c r="F210" s="3"/>
      <c r="G210" s="3"/>
      <c r="H210" s="3"/>
      <c r="I210" s="3"/>
      <c r="J210" s="3"/>
      <c r="K210" s="4"/>
      <c r="L210" s="3"/>
      <c r="M210" s="3"/>
      <c r="N210" s="3"/>
      <c r="O210" s="1"/>
      <c r="P210" s="1"/>
      <c r="Q210" s="1"/>
      <c r="R210" s="1"/>
      <c r="S210" s="1"/>
      <c r="T210" s="1"/>
      <c r="U210" s="1"/>
      <c r="V210" s="1"/>
      <c r="W210" s="1"/>
      <c r="X210" s="1"/>
      <c r="Y210" s="1"/>
      <c r="Z210" s="1"/>
    </row>
    <row r="211" spans="1:26" ht="14.25" customHeight="1" x14ac:dyDescent="0.25">
      <c r="A211" s="1"/>
      <c r="B211" s="2"/>
      <c r="C211" s="3"/>
      <c r="D211" s="1"/>
      <c r="E211" s="2"/>
      <c r="F211" s="3"/>
      <c r="G211" s="3"/>
      <c r="H211" s="3"/>
      <c r="I211" s="3"/>
      <c r="J211" s="3"/>
      <c r="K211" s="4"/>
      <c r="L211" s="3"/>
      <c r="M211" s="3"/>
      <c r="N211" s="3"/>
      <c r="O211" s="1"/>
      <c r="P211" s="1"/>
      <c r="Q211" s="1"/>
      <c r="R211" s="1"/>
      <c r="S211" s="1"/>
      <c r="T211" s="1"/>
      <c r="U211" s="1"/>
      <c r="V211" s="1"/>
      <c r="W211" s="1"/>
      <c r="X211" s="1"/>
      <c r="Y211" s="1"/>
      <c r="Z211" s="1"/>
    </row>
    <row r="212" spans="1:26" ht="14.25" customHeight="1" x14ac:dyDescent="0.25">
      <c r="A212" s="1"/>
      <c r="B212" s="2"/>
      <c r="C212" s="3"/>
      <c r="D212" s="1"/>
      <c r="E212" s="2"/>
      <c r="F212" s="3"/>
      <c r="G212" s="3"/>
      <c r="H212" s="3"/>
      <c r="I212" s="3"/>
      <c r="J212" s="3"/>
      <c r="K212" s="4"/>
      <c r="L212" s="3"/>
      <c r="M212" s="3"/>
      <c r="N212" s="3"/>
      <c r="O212" s="1"/>
      <c r="P212" s="1"/>
      <c r="Q212" s="1"/>
      <c r="R212" s="1"/>
      <c r="S212" s="1"/>
      <c r="T212" s="1"/>
      <c r="U212" s="1"/>
      <c r="V212" s="1"/>
      <c r="W212" s="1"/>
      <c r="X212" s="1"/>
      <c r="Y212" s="1"/>
      <c r="Z212" s="1"/>
    </row>
    <row r="213" spans="1:26" ht="14.25" customHeight="1" x14ac:dyDescent="0.25">
      <c r="A213" s="1"/>
      <c r="B213" s="2"/>
      <c r="C213" s="3"/>
      <c r="D213" s="1"/>
      <c r="E213" s="2"/>
      <c r="F213" s="3"/>
      <c r="G213" s="3"/>
      <c r="H213" s="3"/>
      <c r="I213" s="3"/>
      <c r="J213" s="3"/>
      <c r="K213" s="4"/>
      <c r="L213" s="3"/>
      <c r="M213" s="3"/>
      <c r="N213" s="3"/>
      <c r="O213" s="1"/>
      <c r="P213" s="1"/>
      <c r="Q213" s="1"/>
      <c r="R213" s="1"/>
      <c r="S213" s="1"/>
      <c r="T213" s="1"/>
      <c r="U213" s="1"/>
      <c r="V213" s="1"/>
      <c r="W213" s="1"/>
      <c r="X213" s="1"/>
      <c r="Y213" s="1"/>
      <c r="Z213" s="1"/>
    </row>
    <row r="214" spans="1:26" ht="14.25" customHeight="1" x14ac:dyDescent="0.25">
      <c r="A214" s="1"/>
      <c r="B214" s="2"/>
      <c r="C214" s="3"/>
      <c r="D214" s="1"/>
      <c r="E214" s="2"/>
      <c r="F214" s="3"/>
      <c r="G214" s="3"/>
      <c r="H214" s="3"/>
      <c r="I214" s="3"/>
      <c r="J214" s="3"/>
      <c r="K214" s="4"/>
      <c r="L214" s="3"/>
      <c r="M214" s="3"/>
      <c r="N214" s="3"/>
      <c r="O214" s="1"/>
      <c r="P214" s="1"/>
      <c r="Q214" s="1"/>
      <c r="R214" s="1"/>
      <c r="S214" s="1"/>
      <c r="T214" s="1"/>
      <c r="U214" s="1"/>
      <c r="V214" s="1"/>
      <c r="W214" s="1"/>
      <c r="X214" s="1"/>
      <c r="Y214" s="1"/>
      <c r="Z214" s="1"/>
    </row>
    <row r="215" spans="1:26" ht="14.25" customHeight="1" x14ac:dyDescent="0.25">
      <c r="A215" s="1"/>
      <c r="B215" s="2"/>
      <c r="C215" s="3"/>
      <c r="D215" s="1"/>
      <c r="E215" s="2"/>
      <c r="F215" s="3"/>
      <c r="G215" s="3"/>
      <c r="H215" s="3"/>
      <c r="I215" s="3"/>
      <c r="J215" s="3"/>
      <c r="K215" s="4"/>
      <c r="L215" s="3"/>
      <c r="M215" s="3"/>
      <c r="N215" s="3"/>
      <c r="O215" s="1"/>
      <c r="P215" s="1"/>
      <c r="Q215" s="1"/>
      <c r="R215" s="1"/>
      <c r="S215" s="1"/>
      <c r="T215" s="1"/>
      <c r="U215" s="1"/>
      <c r="V215" s="1"/>
      <c r="W215" s="1"/>
      <c r="X215" s="1"/>
      <c r="Y215" s="1"/>
      <c r="Z215" s="1"/>
    </row>
    <row r="216" spans="1:26" ht="14.25" customHeight="1" x14ac:dyDescent="0.25">
      <c r="A216" s="1"/>
      <c r="B216" s="2"/>
      <c r="C216" s="3"/>
      <c r="D216" s="1"/>
      <c r="E216" s="2"/>
      <c r="F216" s="3"/>
      <c r="G216" s="3"/>
      <c r="H216" s="3"/>
      <c r="I216" s="3"/>
      <c r="J216" s="3"/>
      <c r="K216" s="4"/>
      <c r="L216" s="3"/>
      <c r="M216" s="3"/>
      <c r="N216" s="3"/>
      <c r="O216" s="1"/>
      <c r="P216" s="1"/>
      <c r="Q216" s="1"/>
      <c r="R216" s="1"/>
      <c r="S216" s="1"/>
      <c r="T216" s="1"/>
      <c r="U216" s="1"/>
      <c r="V216" s="1"/>
      <c r="W216" s="1"/>
      <c r="X216" s="1"/>
      <c r="Y216" s="1"/>
      <c r="Z216" s="1"/>
    </row>
    <row r="217" spans="1:26" ht="14.25" customHeight="1" x14ac:dyDescent="0.25">
      <c r="A217" s="1"/>
      <c r="B217" s="2"/>
      <c r="C217" s="3"/>
      <c r="D217" s="1"/>
      <c r="E217" s="2"/>
      <c r="F217" s="3"/>
      <c r="G217" s="3"/>
      <c r="H217" s="3"/>
      <c r="I217" s="3"/>
      <c r="J217" s="3"/>
      <c r="K217" s="4"/>
      <c r="L217" s="3"/>
      <c r="M217" s="3"/>
      <c r="N217" s="3"/>
      <c r="O217" s="1"/>
      <c r="P217" s="1"/>
      <c r="Q217" s="1"/>
      <c r="R217" s="1"/>
      <c r="S217" s="1"/>
      <c r="T217" s="1"/>
      <c r="U217" s="1"/>
      <c r="V217" s="1"/>
      <c r="W217" s="1"/>
      <c r="X217" s="1"/>
      <c r="Y217" s="1"/>
      <c r="Z217" s="1"/>
    </row>
    <row r="218" spans="1:26" ht="14.25" customHeight="1" x14ac:dyDescent="0.25">
      <c r="A218" s="1"/>
      <c r="B218" s="2"/>
      <c r="C218" s="3"/>
      <c r="D218" s="1"/>
      <c r="E218" s="2"/>
      <c r="F218" s="3"/>
      <c r="G218" s="3"/>
      <c r="H218" s="3"/>
      <c r="I218" s="3"/>
      <c r="J218" s="3"/>
      <c r="K218" s="4"/>
      <c r="L218" s="3"/>
      <c r="M218" s="3"/>
      <c r="N218" s="3"/>
      <c r="O218" s="1"/>
      <c r="P218" s="1"/>
      <c r="Q218" s="1"/>
      <c r="R218" s="1"/>
      <c r="S218" s="1"/>
      <c r="T218" s="1"/>
      <c r="U218" s="1"/>
      <c r="V218" s="1"/>
      <c r="W218" s="1"/>
      <c r="X218" s="1"/>
      <c r="Y218" s="1"/>
      <c r="Z218" s="1"/>
    </row>
    <row r="219" spans="1:26" ht="14.25" customHeight="1" x14ac:dyDescent="0.25">
      <c r="A219" s="1"/>
      <c r="B219" s="2"/>
      <c r="C219" s="3"/>
      <c r="D219" s="1"/>
      <c r="E219" s="2"/>
      <c r="F219" s="3"/>
      <c r="G219" s="3"/>
      <c r="H219" s="3"/>
      <c r="I219" s="3"/>
      <c r="J219" s="3"/>
      <c r="K219" s="4"/>
      <c r="L219" s="3"/>
      <c r="M219" s="3"/>
      <c r="N219" s="3"/>
      <c r="O219" s="1"/>
      <c r="P219" s="1"/>
      <c r="Q219" s="1"/>
      <c r="R219" s="1"/>
      <c r="S219" s="1"/>
      <c r="T219" s="1"/>
      <c r="U219" s="1"/>
      <c r="V219" s="1"/>
      <c r="W219" s="1"/>
      <c r="X219" s="1"/>
      <c r="Y219" s="1"/>
      <c r="Z219" s="1"/>
    </row>
    <row r="220" spans="1:26" ht="14.25" customHeight="1" x14ac:dyDescent="0.25">
      <c r="A220" s="1"/>
      <c r="B220" s="2"/>
      <c r="C220" s="3"/>
      <c r="D220" s="1"/>
      <c r="E220" s="2"/>
      <c r="F220" s="3"/>
      <c r="G220" s="3"/>
      <c r="H220" s="3"/>
      <c r="I220" s="3"/>
      <c r="J220" s="3"/>
      <c r="K220" s="4"/>
      <c r="L220" s="3"/>
      <c r="M220" s="3"/>
      <c r="N220" s="3"/>
      <c r="O220" s="1"/>
      <c r="P220" s="1"/>
      <c r="Q220" s="1"/>
      <c r="R220" s="1"/>
      <c r="S220" s="1"/>
      <c r="T220" s="1"/>
      <c r="U220" s="1"/>
      <c r="V220" s="1"/>
      <c r="W220" s="1"/>
      <c r="X220" s="1"/>
      <c r="Y220" s="1"/>
      <c r="Z220" s="1"/>
    </row>
    <row r="221" spans="1:26" ht="14.25" customHeight="1" x14ac:dyDescent="0.25">
      <c r="A221" s="1"/>
      <c r="B221" s="2"/>
      <c r="C221" s="3"/>
      <c r="D221" s="1"/>
      <c r="E221" s="2"/>
      <c r="F221" s="3"/>
      <c r="G221" s="3"/>
      <c r="H221" s="3"/>
      <c r="I221" s="3"/>
      <c r="J221" s="3"/>
      <c r="K221" s="4"/>
      <c r="L221" s="3"/>
      <c r="M221" s="3"/>
      <c r="N221" s="3"/>
      <c r="O221" s="1"/>
      <c r="P221" s="1"/>
      <c r="Q221" s="1"/>
      <c r="R221" s="1"/>
      <c r="S221" s="1"/>
      <c r="T221" s="1"/>
      <c r="U221" s="1"/>
      <c r="V221" s="1"/>
      <c r="W221" s="1"/>
      <c r="X221" s="1"/>
      <c r="Y221" s="1"/>
      <c r="Z221" s="1"/>
    </row>
    <row r="222" spans="1:26" ht="14.25" customHeight="1" x14ac:dyDescent="0.25">
      <c r="A222" s="1"/>
      <c r="B222" s="2"/>
      <c r="C222" s="3"/>
      <c r="D222" s="1"/>
      <c r="E222" s="2"/>
      <c r="F222" s="3"/>
      <c r="G222" s="3"/>
      <c r="H222" s="3"/>
      <c r="I222" s="3"/>
      <c r="J222" s="3"/>
      <c r="K222" s="4"/>
      <c r="L222" s="3"/>
      <c r="M222" s="3"/>
      <c r="N222" s="3"/>
      <c r="O222" s="1"/>
      <c r="P222" s="1"/>
      <c r="Q222" s="1"/>
      <c r="R222" s="1"/>
      <c r="S222" s="1"/>
      <c r="T222" s="1"/>
      <c r="U222" s="1"/>
      <c r="V222" s="1"/>
      <c r="W222" s="1"/>
      <c r="X222" s="1"/>
      <c r="Y222" s="1"/>
      <c r="Z222" s="1"/>
    </row>
    <row r="223" spans="1:26" ht="14.25" customHeight="1" x14ac:dyDescent="0.25">
      <c r="A223" s="1"/>
      <c r="B223" s="2"/>
      <c r="C223" s="3"/>
      <c r="D223" s="1"/>
      <c r="E223" s="2"/>
      <c r="F223" s="3"/>
      <c r="G223" s="3"/>
      <c r="H223" s="3"/>
      <c r="I223" s="3"/>
      <c r="J223" s="3"/>
      <c r="K223" s="4"/>
      <c r="L223" s="3"/>
      <c r="M223" s="3"/>
      <c r="N223" s="3"/>
      <c r="O223" s="1"/>
      <c r="P223" s="1"/>
      <c r="Q223" s="1"/>
      <c r="R223" s="1"/>
      <c r="S223" s="1"/>
      <c r="T223" s="1"/>
      <c r="U223" s="1"/>
      <c r="V223" s="1"/>
      <c r="W223" s="1"/>
      <c r="X223" s="1"/>
      <c r="Y223" s="1"/>
      <c r="Z223" s="1"/>
    </row>
    <row r="224" spans="1:26" ht="14.25" customHeight="1" x14ac:dyDescent="0.25">
      <c r="A224" s="1"/>
      <c r="B224" s="2"/>
      <c r="C224" s="3"/>
      <c r="D224" s="1"/>
      <c r="E224" s="2"/>
      <c r="F224" s="3"/>
      <c r="G224" s="3"/>
      <c r="H224" s="3"/>
      <c r="I224" s="3"/>
      <c r="J224" s="3"/>
      <c r="K224" s="4"/>
      <c r="L224" s="3"/>
      <c r="M224" s="3"/>
      <c r="N224" s="3"/>
      <c r="O224" s="1"/>
      <c r="P224" s="1"/>
      <c r="Q224" s="1"/>
      <c r="R224" s="1"/>
      <c r="S224" s="1"/>
      <c r="T224" s="1"/>
      <c r="U224" s="1"/>
      <c r="V224" s="1"/>
      <c r="W224" s="1"/>
      <c r="X224" s="1"/>
      <c r="Y224" s="1"/>
      <c r="Z224" s="1"/>
    </row>
    <row r="225" spans="1:26" ht="14.25" customHeight="1" x14ac:dyDescent="0.25">
      <c r="A225" s="1"/>
      <c r="B225" s="2"/>
      <c r="C225" s="3"/>
      <c r="D225" s="1"/>
      <c r="E225" s="2"/>
      <c r="F225" s="3"/>
      <c r="G225" s="3"/>
      <c r="H225" s="3"/>
      <c r="I225" s="3"/>
      <c r="J225" s="3"/>
      <c r="K225" s="4"/>
      <c r="L225" s="3"/>
      <c r="M225" s="3"/>
      <c r="N225" s="3"/>
      <c r="O225" s="1"/>
      <c r="P225" s="1"/>
      <c r="Q225" s="1"/>
      <c r="R225" s="1"/>
      <c r="S225" s="1"/>
      <c r="T225" s="1"/>
      <c r="U225" s="1"/>
      <c r="V225" s="1"/>
      <c r="W225" s="1"/>
      <c r="X225" s="1"/>
      <c r="Y225" s="1"/>
      <c r="Z225" s="1"/>
    </row>
    <row r="226" spans="1:26" ht="14.25" customHeight="1" x14ac:dyDescent="0.25">
      <c r="A226" s="1"/>
      <c r="B226" s="2"/>
      <c r="C226" s="3"/>
      <c r="D226" s="1"/>
      <c r="E226" s="2"/>
      <c r="F226" s="3"/>
      <c r="G226" s="3"/>
      <c r="H226" s="3"/>
      <c r="I226" s="3"/>
      <c r="J226" s="3"/>
      <c r="K226" s="4"/>
      <c r="L226" s="3"/>
      <c r="M226" s="3"/>
      <c r="N226" s="3"/>
      <c r="O226" s="1"/>
      <c r="P226" s="1"/>
      <c r="Q226" s="1"/>
      <c r="R226" s="1"/>
      <c r="S226" s="1"/>
      <c r="T226" s="1"/>
      <c r="U226" s="1"/>
      <c r="V226" s="1"/>
      <c r="W226" s="1"/>
      <c r="X226" s="1"/>
      <c r="Y226" s="1"/>
      <c r="Z226" s="1"/>
    </row>
    <row r="227" spans="1:26" ht="14.25" customHeight="1" x14ac:dyDescent="0.25">
      <c r="A227" s="1"/>
      <c r="B227" s="2"/>
      <c r="C227" s="3"/>
      <c r="D227" s="1"/>
      <c r="E227" s="2"/>
      <c r="F227" s="3"/>
      <c r="G227" s="3"/>
      <c r="H227" s="3"/>
      <c r="I227" s="3"/>
      <c r="J227" s="3"/>
      <c r="K227" s="4"/>
      <c r="L227" s="3"/>
      <c r="M227" s="3"/>
      <c r="N227" s="3"/>
      <c r="O227" s="1"/>
      <c r="P227" s="1"/>
      <c r="Q227" s="1"/>
      <c r="R227" s="1"/>
      <c r="S227" s="1"/>
      <c r="T227" s="1"/>
      <c r="U227" s="1"/>
      <c r="V227" s="1"/>
      <c r="W227" s="1"/>
      <c r="X227" s="1"/>
      <c r="Y227" s="1"/>
      <c r="Z227" s="1"/>
    </row>
    <row r="228" spans="1:26" ht="14.25" customHeight="1" x14ac:dyDescent="0.25">
      <c r="A228" s="1"/>
      <c r="B228" s="2"/>
      <c r="C228" s="3"/>
      <c r="D228" s="1"/>
      <c r="E228" s="2"/>
      <c r="F228" s="3"/>
      <c r="G228" s="3"/>
      <c r="H228" s="3"/>
      <c r="I228" s="3"/>
      <c r="J228" s="3"/>
      <c r="K228" s="4"/>
      <c r="L228" s="3"/>
      <c r="M228" s="3"/>
      <c r="N228" s="3"/>
      <c r="O228" s="1"/>
      <c r="P228" s="1"/>
      <c r="Q228" s="1"/>
      <c r="R228" s="1"/>
      <c r="S228" s="1"/>
      <c r="T228" s="1"/>
      <c r="U228" s="1"/>
      <c r="V228" s="1"/>
      <c r="W228" s="1"/>
      <c r="X228" s="1"/>
      <c r="Y228" s="1"/>
      <c r="Z228" s="1"/>
    </row>
    <row r="229" spans="1:26" ht="14.25" customHeight="1" x14ac:dyDescent="0.25">
      <c r="A229" s="1"/>
      <c r="B229" s="2"/>
      <c r="C229" s="3"/>
      <c r="D229" s="1"/>
      <c r="E229" s="2"/>
      <c r="F229" s="3"/>
      <c r="G229" s="3"/>
      <c r="H229" s="3"/>
      <c r="I229" s="3"/>
      <c r="J229" s="3"/>
      <c r="K229" s="4"/>
      <c r="L229" s="3"/>
      <c r="M229" s="3"/>
      <c r="N229" s="3"/>
      <c r="O229" s="1"/>
      <c r="P229" s="1"/>
      <c r="Q229" s="1"/>
      <c r="R229" s="1"/>
      <c r="S229" s="1"/>
      <c r="T229" s="1"/>
      <c r="U229" s="1"/>
      <c r="V229" s="1"/>
      <c r="W229" s="1"/>
      <c r="X229" s="1"/>
      <c r="Y229" s="1"/>
      <c r="Z229" s="1"/>
    </row>
    <row r="230" spans="1:26" ht="14.25" customHeight="1" x14ac:dyDescent="0.25">
      <c r="A230" s="1"/>
      <c r="B230" s="2"/>
      <c r="C230" s="3"/>
      <c r="D230" s="1"/>
      <c r="E230" s="2"/>
      <c r="F230" s="3"/>
      <c r="G230" s="3"/>
      <c r="H230" s="3"/>
      <c r="I230" s="3"/>
      <c r="J230" s="3"/>
      <c r="K230" s="4"/>
      <c r="L230" s="3"/>
      <c r="M230" s="3"/>
      <c r="N230" s="3"/>
      <c r="O230" s="1"/>
      <c r="P230" s="1"/>
      <c r="Q230" s="1"/>
      <c r="R230" s="1"/>
      <c r="S230" s="1"/>
      <c r="T230" s="1"/>
      <c r="U230" s="1"/>
      <c r="V230" s="1"/>
      <c r="W230" s="1"/>
      <c r="X230" s="1"/>
      <c r="Y230" s="1"/>
      <c r="Z230" s="1"/>
    </row>
    <row r="231" spans="1:26" ht="14.25" customHeight="1" x14ac:dyDescent="0.25">
      <c r="A231" s="1"/>
      <c r="B231" s="2"/>
      <c r="C231" s="3"/>
      <c r="D231" s="1"/>
      <c r="E231" s="2"/>
      <c r="F231" s="3"/>
      <c r="G231" s="3"/>
      <c r="H231" s="3"/>
      <c r="I231" s="3"/>
      <c r="J231" s="3"/>
      <c r="K231" s="4"/>
      <c r="L231" s="3"/>
      <c r="M231" s="3"/>
      <c r="N231" s="3"/>
      <c r="O231" s="1"/>
      <c r="P231" s="1"/>
      <c r="Q231" s="1"/>
      <c r="R231" s="1"/>
      <c r="S231" s="1"/>
      <c r="T231" s="1"/>
      <c r="U231" s="1"/>
      <c r="V231" s="1"/>
      <c r="W231" s="1"/>
      <c r="X231" s="1"/>
      <c r="Y231" s="1"/>
      <c r="Z231" s="1"/>
    </row>
    <row r="232" spans="1:26" ht="14.25" customHeight="1" x14ac:dyDescent="0.25">
      <c r="A232" s="1"/>
      <c r="B232" s="2"/>
      <c r="C232" s="3"/>
      <c r="D232" s="1"/>
      <c r="E232" s="2"/>
      <c r="F232" s="3"/>
      <c r="G232" s="3"/>
      <c r="H232" s="3"/>
      <c r="I232" s="3"/>
      <c r="J232" s="3"/>
      <c r="K232" s="4"/>
      <c r="L232" s="3"/>
      <c r="M232" s="3"/>
      <c r="N232" s="3"/>
      <c r="O232" s="1"/>
      <c r="P232" s="1"/>
      <c r="Q232" s="1"/>
      <c r="R232" s="1"/>
      <c r="S232" s="1"/>
      <c r="T232" s="1"/>
      <c r="U232" s="1"/>
      <c r="V232" s="1"/>
      <c r="W232" s="1"/>
      <c r="X232" s="1"/>
      <c r="Y232" s="1"/>
      <c r="Z232" s="1"/>
    </row>
    <row r="233" spans="1:26" ht="14.25" customHeight="1" x14ac:dyDescent="0.25">
      <c r="A233" s="1"/>
      <c r="B233" s="2"/>
      <c r="C233" s="3"/>
      <c r="D233" s="1"/>
      <c r="E233" s="2"/>
      <c r="F233" s="3"/>
      <c r="G233" s="3"/>
      <c r="H233" s="3"/>
      <c r="I233" s="3"/>
      <c r="J233" s="3"/>
      <c r="K233" s="4"/>
      <c r="L233" s="3"/>
      <c r="M233" s="3"/>
      <c r="N233" s="3"/>
      <c r="O233" s="1"/>
      <c r="P233" s="1"/>
      <c r="Q233" s="1"/>
      <c r="R233" s="1"/>
      <c r="S233" s="1"/>
      <c r="T233" s="1"/>
      <c r="U233" s="1"/>
      <c r="V233" s="1"/>
      <c r="W233" s="1"/>
      <c r="X233" s="1"/>
      <c r="Y233" s="1"/>
      <c r="Z233" s="1"/>
    </row>
    <row r="234" spans="1:26" ht="14.25" customHeight="1" x14ac:dyDescent="0.25">
      <c r="A234" s="1"/>
      <c r="B234" s="2"/>
      <c r="C234" s="3"/>
      <c r="D234" s="1"/>
      <c r="E234" s="2"/>
      <c r="F234" s="3"/>
      <c r="G234" s="3"/>
      <c r="H234" s="3"/>
      <c r="I234" s="3"/>
      <c r="J234" s="3"/>
      <c r="K234" s="4"/>
      <c r="L234" s="3"/>
      <c r="M234" s="3"/>
      <c r="N234" s="3"/>
      <c r="O234" s="1"/>
      <c r="P234" s="1"/>
      <c r="Q234" s="1"/>
      <c r="R234" s="1"/>
      <c r="S234" s="1"/>
      <c r="T234" s="1"/>
      <c r="U234" s="1"/>
      <c r="V234" s="1"/>
      <c r="W234" s="1"/>
      <c r="X234" s="1"/>
      <c r="Y234" s="1"/>
      <c r="Z234" s="1"/>
    </row>
    <row r="235" spans="1:26" ht="14.25" customHeight="1" x14ac:dyDescent="0.25">
      <c r="A235" s="1"/>
      <c r="B235" s="2"/>
      <c r="C235" s="3"/>
      <c r="D235" s="1"/>
      <c r="E235" s="2"/>
      <c r="F235" s="3"/>
      <c r="G235" s="3"/>
      <c r="H235" s="3"/>
      <c r="I235" s="3"/>
      <c r="J235" s="3"/>
      <c r="K235" s="4"/>
      <c r="L235" s="3"/>
      <c r="M235" s="3"/>
      <c r="N235" s="3"/>
      <c r="O235" s="1"/>
      <c r="P235" s="1"/>
      <c r="Q235" s="1"/>
      <c r="R235" s="1"/>
      <c r="S235" s="1"/>
      <c r="T235" s="1"/>
      <c r="U235" s="1"/>
      <c r="V235" s="1"/>
      <c r="W235" s="1"/>
      <c r="X235" s="1"/>
      <c r="Y235" s="1"/>
      <c r="Z235" s="1"/>
    </row>
    <row r="236" spans="1:26" ht="14.25" customHeight="1" x14ac:dyDescent="0.25">
      <c r="A236" s="1"/>
      <c r="B236" s="2"/>
      <c r="C236" s="3"/>
      <c r="D236" s="1"/>
      <c r="E236" s="2"/>
      <c r="F236" s="3"/>
      <c r="G236" s="3"/>
      <c r="H236" s="3"/>
      <c r="I236" s="3"/>
      <c r="J236" s="3"/>
      <c r="K236" s="4"/>
      <c r="L236" s="3"/>
      <c r="M236" s="3"/>
      <c r="N236" s="3"/>
      <c r="O236" s="1"/>
      <c r="P236" s="1"/>
      <c r="Q236" s="1"/>
      <c r="R236" s="1"/>
      <c r="S236" s="1"/>
      <c r="T236" s="1"/>
      <c r="U236" s="1"/>
      <c r="V236" s="1"/>
      <c r="W236" s="1"/>
      <c r="X236" s="1"/>
      <c r="Y236" s="1"/>
      <c r="Z236" s="1"/>
    </row>
    <row r="237" spans="1:26" ht="14.25" customHeight="1" x14ac:dyDescent="0.25">
      <c r="A237" s="1"/>
      <c r="B237" s="2"/>
      <c r="C237" s="3"/>
      <c r="D237" s="1"/>
      <c r="E237" s="2"/>
      <c r="F237" s="3"/>
      <c r="G237" s="3"/>
      <c r="H237" s="3"/>
      <c r="I237" s="3"/>
      <c r="J237" s="3"/>
      <c r="K237" s="4"/>
      <c r="L237" s="3"/>
      <c r="M237" s="3"/>
      <c r="N237" s="3"/>
      <c r="O237" s="1"/>
      <c r="P237" s="1"/>
      <c r="Q237" s="1"/>
      <c r="R237" s="1"/>
      <c r="S237" s="1"/>
      <c r="T237" s="1"/>
      <c r="U237" s="1"/>
      <c r="V237" s="1"/>
      <c r="W237" s="1"/>
      <c r="X237" s="1"/>
      <c r="Y237" s="1"/>
      <c r="Z237" s="1"/>
    </row>
    <row r="238" spans="1:26" ht="14.25" customHeight="1" x14ac:dyDescent="0.25">
      <c r="A238" s="1"/>
      <c r="B238" s="2"/>
      <c r="C238" s="3"/>
      <c r="D238" s="1"/>
      <c r="E238" s="2"/>
      <c r="F238" s="3"/>
      <c r="G238" s="3"/>
      <c r="H238" s="3"/>
      <c r="I238" s="3"/>
      <c r="J238" s="3"/>
      <c r="K238" s="4"/>
      <c r="L238" s="3"/>
      <c r="M238" s="3"/>
      <c r="N238" s="3"/>
      <c r="O238" s="1"/>
      <c r="P238" s="1"/>
      <c r="Q238" s="1"/>
      <c r="R238" s="1"/>
      <c r="S238" s="1"/>
      <c r="T238" s="1"/>
      <c r="U238" s="1"/>
      <c r="V238" s="1"/>
      <c r="W238" s="1"/>
      <c r="X238" s="1"/>
      <c r="Y238" s="1"/>
      <c r="Z238" s="1"/>
    </row>
    <row r="239" spans="1:26" ht="14.25" customHeight="1" x14ac:dyDescent="0.25">
      <c r="A239" s="1"/>
      <c r="B239" s="2"/>
      <c r="C239" s="3"/>
      <c r="D239" s="1"/>
      <c r="E239" s="2"/>
      <c r="F239" s="3"/>
      <c r="G239" s="3"/>
      <c r="H239" s="3"/>
      <c r="I239" s="3"/>
      <c r="J239" s="3"/>
      <c r="K239" s="4"/>
      <c r="L239" s="3"/>
      <c r="M239" s="3"/>
      <c r="N239" s="3"/>
      <c r="O239" s="1"/>
      <c r="P239" s="1"/>
      <c r="Q239" s="1"/>
      <c r="R239" s="1"/>
      <c r="S239" s="1"/>
      <c r="T239" s="1"/>
      <c r="U239" s="1"/>
      <c r="V239" s="1"/>
      <c r="W239" s="1"/>
      <c r="X239" s="1"/>
      <c r="Y239" s="1"/>
      <c r="Z239" s="1"/>
    </row>
    <row r="240" spans="1:26" ht="14.25" customHeight="1" x14ac:dyDescent="0.25">
      <c r="A240" s="1"/>
      <c r="B240" s="2"/>
      <c r="C240" s="3"/>
      <c r="D240" s="1"/>
      <c r="E240" s="2"/>
      <c r="F240" s="3"/>
      <c r="G240" s="3"/>
      <c r="H240" s="3"/>
      <c r="I240" s="3"/>
      <c r="J240" s="3"/>
      <c r="K240" s="4"/>
      <c r="L240" s="3"/>
      <c r="M240" s="3"/>
      <c r="N240" s="3"/>
      <c r="O240" s="1"/>
      <c r="P240" s="1"/>
      <c r="Q240" s="1"/>
      <c r="R240" s="1"/>
      <c r="S240" s="1"/>
      <c r="T240" s="1"/>
      <c r="U240" s="1"/>
      <c r="V240" s="1"/>
      <c r="W240" s="1"/>
      <c r="X240" s="1"/>
      <c r="Y240" s="1"/>
      <c r="Z240" s="1"/>
    </row>
    <row r="241" spans="1:26" ht="14.25" customHeight="1" x14ac:dyDescent="0.25">
      <c r="A241" s="1"/>
      <c r="B241" s="2"/>
      <c r="C241" s="3"/>
      <c r="D241" s="1"/>
      <c r="E241" s="2"/>
      <c r="F241" s="3"/>
      <c r="G241" s="3"/>
      <c r="H241" s="3"/>
      <c r="I241" s="3"/>
      <c r="J241" s="3"/>
      <c r="K241" s="4"/>
      <c r="L241" s="3"/>
      <c r="M241" s="3"/>
      <c r="N241" s="3"/>
      <c r="O241" s="1"/>
      <c r="P241" s="1"/>
      <c r="Q241" s="1"/>
      <c r="R241" s="1"/>
      <c r="S241" s="1"/>
      <c r="T241" s="1"/>
      <c r="U241" s="1"/>
      <c r="V241" s="1"/>
      <c r="W241" s="1"/>
      <c r="X241" s="1"/>
      <c r="Y241" s="1"/>
      <c r="Z241" s="1"/>
    </row>
    <row r="242" spans="1:26" ht="14.25" customHeight="1" x14ac:dyDescent="0.25">
      <c r="A242" s="1"/>
      <c r="B242" s="2"/>
      <c r="C242" s="3"/>
      <c r="D242" s="1"/>
      <c r="E242" s="2"/>
      <c r="F242" s="3"/>
      <c r="G242" s="3"/>
      <c r="H242" s="3"/>
      <c r="I242" s="3"/>
      <c r="J242" s="3"/>
      <c r="K242" s="4"/>
      <c r="L242" s="3"/>
      <c r="M242" s="3"/>
      <c r="N242" s="3"/>
      <c r="O242" s="1"/>
      <c r="P242" s="1"/>
      <c r="Q242" s="1"/>
      <c r="R242" s="1"/>
      <c r="S242" s="1"/>
      <c r="T242" s="1"/>
      <c r="U242" s="1"/>
      <c r="V242" s="1"/>
      <c r="W242" s="1"/>
      <c r="X242" s="1"/>
      <c r="Y242" s="1"/>
      <c r="Z242" s="1"/>
    </row>
    <row r="243" spans="1:26" ht="14.25" customHeight="1" x14ac:dyDescent="0.25">
      <c r="A243" s="1"/>
      <c r="B243" s="2"/>
      <c r="C243" s="3"/>
      <c r="D243" s="1"/>
      <c r="E243" s="2"/>
      <c r="F243" s="3"/>
      <c r="G243" s="3"/>
      <c r="H243" s="3"/>
      <c r="I243" s="3"/>
      <c r="J243" s="3"/>
      <c r="K243" s="4"/>
      <c r="L243" s="3"/>
      <c r="M243" s="3"/>
      <c r="N243" s="3"/>
      <c r="O243" s="1"/>
      <c r="P243" s="1"/>
      <c r="Q243" s="1"/>
      <c r="R243" s="1"/>
      <c r="S243" s="1"/>
      <c r="T243" s="1"/>
      <c r="U243" s="1"/>
      <c r="V243" s="1"/>
      <c r="W243" s="1"/>
      <c r="X243" s="1"/>
      <c r="Y243" s="1"/>
      <c r="Z243" s="1"/>
    </row>
    <row r="244" spans="1:26" ht="14.25" customHeight="1" x14ac:dyDescent="0.25">
      <c r="A244" s="1"/>
      <c r="B244" s="2"/>
      <c r="C244" s="3"/>
      <c r="D244" s="1"/>
      <c r="E244" s="2"/>
      <c r="F244" s="3"/>
      <c r="G244" s="3"/>
      <c r="H244" s="3"/>
      <c r="I244" s="3"/>
      <c r="J244" s="3"/>
      <c r="K244" s="4"/>
      <c r="L244" s="3"/>
      <c r="M244" s="3"/>
      <c r="N244" s="3"/>
      <c r="O244" s="1"/>
      <c r="P244" s="1"/>
      <c r="Q244" s="1"/>
      <c r="R244" s="1"/>
      <c r="S244" s="1"/>
      <c r="T244" s="1"/>
      <c r="U244" s="1"/>
      <c r="V244" s="1"/>
      <c r="W244" s="1"/>
      <c r="X244" s="1"/>
      <c r="Y244" s="1"/>
      <c r="Z244" s="1"/>
    </row>
    <row r="245" spans="1:26" ht="14.25" customHeight="1" x14ac:dyDescent="0.25">
      <c r="A245" s="1"/>
      <c r="B245" s="2"/>
      <c r="C245" s="3"/>
      <c r="D245" s="1"/>
      <c r="E245" s="2"/>
      <c r="F245" s="3"/>
      <c r="G245" s="3"/>
      <c r="H245" s="3"/>
      <c r="I245" s="3"/>
      <c r="J245" s="3"/>
      <c r="K245" s="4"/>
      <c r="L245" s="3"/>
      <c r="M245" s="3"/>
      <c r="N245" s="3"/>
      <c r="O245" s="1"/>
      <c r="P245" s="1"/>
      <c r="Q245" s="1"/>
      <c r="R245" s="1"/>
      <c r="S245" s="1"/>
      <c r="T245" s="1"/>
      <c r="U245" s="1"/>
      <c r="V245" s="1"/>
      <c r="W245" s="1"/>
      <c r="X245" s="1"/>
      <c r="Y245" s="1"/>
      <c r="Z245" s="1"/>
    </row>
    <row r="246" spans="1:26" ht="14.25" customHeight="1" x14ac:dyDescent="0.25">
      <c r="A246" s="1"/>
      <c r="B246" s="2"/>
      <c r="C246" s="3"/>
      <c r="D246" s="1"/>
      <c r="E246" s="2"/>
      <c r="F246" s="3"/>
      <c r="G246" s="3"/>
      <c r="H246" s="3"/>
      <c r="I246" s="3"/>
      <c r="J246" s="3"/>
      <c r="K246" s="4"/>
      <c r="L246" s="3"/>
      <c r="M246" s="3"/>
      <c r="N246" s="3"/>
      <c r="O246" s="1"/>
      <c r="P246" s="1"/>
      <c r="Q246" s="1"/>
      <c r="R246" s="1"/>
      <c r="S246" s="1"/>
      <c r="T246" s="1"/>
      <c r="U246" s="1"/>
      <c r="V246" s="1"/>
      <c r="W246" s="1"/>
      <c r="X246" s="1"/>
      <c r="Y246" s="1"/>
      <c r="Z246" s="1"/>
    </row>
    <row r="247" spans="1:26" ht="14.25" customHeight="1" x14ac:dyDescent="0.25">
      <c r="A247" s="1"/>
      <c r="B247" s="2"/>
      <c r="C247" s="3"/>
      <c r="D247" s="1"/>
      <c r="E247" s="2"/>
      <c r="F247" s="3"/>
      <c r="G247" s="3"/>
      <c r="H247" s="3"/>
      <c r="I247" s="3"/>
      <c r="J247" s="3"/>
      <c r="K247" s="4"/>
      <c r="L247" s="3"/>
      <c r="M247" s="3"/>
      <c r="N247" s="3"/>
      <c r="O247" s="1"/>
      <c r="P247" s="1"/>
      <c r="Q247" s="1"/>
      <c r="R247" s="1"/>
      <c r="S247" s="1"/>
      <c r="T247" s="1"/>
      <c r="U247" s="1"/>
      <c r="V247" s="1"/>
      <c r="W247" s="1"/>
      <c r="X247" s="1"/>
      <c r="Y247" s="1"/>
      <c r="Z247" s="1"/>
    </row>
    <row r="248" spans="1:26" ht="14.25" customHeight="1" x14ac:dyDescent="0.25">
      <c r="A248" s="1"/>
      <c r="B248" s="2"/>
      <c r="C248" s="3"/>
      <c r="D248" s="1"/>
      <c r="E248" s="2"/>
      <c r="F248" s="3"/>
      <c r="G248" s="3"/>
      <c r="H248" s="3"/>
      <c r="I248" s="3"/>
      <c r="J248" s="3"/>
      <c r="K248" s="4"/>
      <c r="L248" s="3"/>
      <c r="M248" s="3"/>
      <c r="N248" s="3"/>
      <c r="O248" s="1"/>
      <c r="P248" s="1"/>
      <c r="Q248" s="1"/>
      <c r="R248" s="1"/>
      <c r="S248" s="1"/>
      <c r="T248" s="1"/>
      <c r="U248" s="1"/>
      <c r="V248" s="1"/>
      <c r="W248" s="1"/>
      <c r="X248" s="1"/>
      <c r="Y248" s="1"/>
      <c r="Z248" s="1"/>
    </row>
    <row r="249" spans="1:26" ht="14.25" customHeight="1" x14ac:dyDescent="0.25">
      <c r="A249" s="1"/>
      <c r="B249" s="2"/>
      <c r="C249" s="3"/>
      <c r="D249" s="1"/>
      <c r="E249" s="2"/>
      <c r="F249" s="3"/>
      <c r="G249" s="3"/>
      <c r="H249" s="3"/>
      <c r="I249" s="3"/>
      <c r="J249" s="3"/>
      <c r="K249" s="4"/>
      <c r="L249" s="3"/>
      <c r="M249" s="3"/>
      <c r="N249" s="3"/>
      <c r="O249" s="1"/>
      <c r="P249" s="1"/>
      <c r="Q249" s="1"/>
      <c r="R249" s="1"/>
      <c r="S249" s="1"/>
      <c r="T249" s="1"/>
      <c r="U249" s="1"/>
      <c r="V249" s="1"/>
      <c r="W249" s="1"/>
      <c r="X249" s="1"/>
      <c r="Y249" s="1"/>
      <c r="Z249" s="1"/>
    </row>
    <row r="250" spans="1:26" ht="14.25" customHeight="1" x14ac:dyDescent="0.25">
      <c r="A250" s="1"/>
      <c r="B250" s="2"/>
      <c r="C250" s="3"/>
      <c r="D250" s="1"/>
      <c r="E250" s="2"/>
      <c r="F250" s="3"/>
      <c r="G250" s="3"/>
      <c r="H250" s="3"/>
      <c r="I250" s="3"/>
      <c r="J250" s="3"/>
      <c r="K250" s="4"/>
      <c r="L250" s="3"/>
      <c r="M250" s="3"/>
      <c r="N250" s="3"/>
      <c r="O250" s="1"/>
      <c r="P250" s="1"/>
      <c r="Q250" s="1"/>
      <c r="R250" s="1"/>
      <c r="S250" s="1"/>
      <c r="T250" s="1"/>
      <c r="U250" s="1"/>
      <c r="V250" s="1"/>
      <c r="W250" s="1"/>
      <c r="X250" s="1"/>
      <c r="Y250" s="1"/>
      <c r="Z250" s="1"/>
    </row>
    <row r="251" spans="1:26" ht="14.25" customHeight="1" x14ac:dyDescent="0.25">
      <c r="A251" s="1"/>
      <c r="B251" s="2"/>
      <c r="C251" s="3"/>
      <c r="D251" s="1"/>
      <c r="E251" s="2"/>
      <c r="F251" s="3"/>
      <c r="G251" s="3"/>
      <c r="H251" s="3"/>
      <c r="I251" s="3"/>
      <c r="J251" s="3"/>
      <c r="K251" s="4"/>
      <c r="L251" s="3"/>
      <c r="M251" s="3"/>
      <c r="N251" s="3"/>
      <c r="O251" s="1"/>
      <c r="P251" s="1"/>
      <c r="Q251" s="1"/>
      <c r="R251" s="1"/>
      <c r="S251" s="1"/>
      <c r="T251" s="1"/>
      <c r="U251" s="1"/>
      <c r="V251" s="1"/>
      <c r="W251" s="1"/>
      <c r="X251" s="1"/>
      <c r="Y251" s="1"/>
      <c r="Z251" s="1"/>
    </row>
    <row r="252" spans="1:26" ht="14.25" customHeight="1" x14ac:dyDescent="0.25">
      <c r="A252" s="1"/>
      <c r="B252" s="2"/>
      <c r="C252" s="3"/>
      <c r="D252" s="1"/>
      <c r="E252" s="2"/>
      <c r="F252" s="3"/>
      <c r="G252" s="3"/>
      <c r="H252" s="3"/>
      <c r="I252" s="3"/>
      <c r="J252" s="3"/>
      <c r="K252" s="4"/>
      <c r="L252" s="3"/>
      <c r="M252" s="3"/>
      <c r="N252" s="3"/>
      <c r="O252" s="1"/>
      <c r="P252" s="1"/>
      <c r="Q252" s="1"/>
      <c r="R252" s="1"/>
      <c r="S252" s="1"/>
      <c r="T252" s="1"/>
      <c r="U252" s="1"/>
      <c r="V252" s="1"/>
      <c r="W252" s="1"/>
      <c r="X252" s="1"/>
      <c r="Y252" s="1"/>
      <c r="Z252" s="1"/>
    </row>
    <row r="253" spans="1:26" ht="14.25" customHeight="1" x14ac:dyDescent="0.25">
      <c r="A253" s="1"/>
      <c r="B253" s="2"/>
      <c r="C253" s="3"/>
      <c r="D253" s="1"/>
      <c r="E253" s="2"/>
      <c r="F253" s="3"/>
      <c r="G253" s="3"/>
      <c r="H253" s="3"/>
      <c r="I253" s="3"/>
      <c r="J253" s="3"/>
      <c r="K253" s="4"/>
      <c r="L253" s="3"/>
      <c r="M253" s="3"/>
      <c r="N253" s="3"/>
      <c r="O253" s="1"/>
      <c r="P253" s="1"/>
      <c r="Q253" s="1"/>
      <c r="R253" s="1"/>
      <c r="S253" s="1"/>
      <c r="T253" s="1"/>
      <c r="U253" s="1"/>
      <c r="V253" s="1"/>
      <c r="W253" s="1"/>
      <c r="X253" s="1"/>
      <c r="Y253" s="1"/>
      <c r="Z253" s="1"/>
    </row>
    <row r="254" spans="1:26" ht="14.25" customHeight="1" x14ac:dyDescent="0.25">
      <c r="A254" s="1"/>
      <c r="B254" s="2"/>
      <c r="C254" s="3"/>
      <c r="D254" s="1"/>
      <c r="E254" s="2"/>
      <c r="F254" s="3"/>
      <c r="G254" s="3"/>
      <c r="H254" s="3"/>
      <c r="I254" s="3"/>
      <c r="J254" s="3"/>
      <c r="K254" s="4"/>
      <c r="L254" s="3"/>
      <c r="M254" s="3"/>
      <c r="N254" s="3"/>
      <c r="O254" s="1"/>
      <c r="P254" s="1"/>
      <c r="Q254" s="1"/>
      <c r="R254" s="1"/>
      <c r="S254" s="1"/>
      <c r="T254" s="1"/>
      <c r="U254" s="1"/>
      <c r="V254" s="1"/>
      <c r="W254" s="1"/>
      <c r="X254" s="1"/>
      <c r="Y254" s="1"/>
      <c r="Z254" s="1"/>
    </row>
    <row r="255" spans="1:26" ht="14.25" customHeight="1" x14ac:dyDescent="0.25">
      <c r="A255" s="1"/>
      <c r="B255" s="2"/>
      <c r="C255" s="3"/>
      <c r="D255" s="1"/>
      <c r="E255" s="2"/>
      <c r="F255" s="3"/>
      <c r="G255" s="3"/>
      <c r="H255" s="3"/>
      <c r="I255" s="3"/>
      <c r="J255" s="3"/>
      <c r="K255" s="4"/>
      <c r="L255" s="3"/>
      <c r="M255" s="3"/>
      <c r="N255" s="3"/>
      <c r="O255" s="1"/>
      <c r="P255" s="1"/>
      <c r="Q255" s="1"/>
      <c r="R255" s="1"/>
      <c r="S255" s="1"/>
      <c r="T255" s="1"/>
      <c r="U255" s="1"/>
      <c r="V255" s="1"/>
      <c r="W255" s="1"/>
      <c r="X255" s="1"/>
      <c r="Y255" s="1"/>
      <c r="Z255" s="1"/>
    </row>
    <row r="256" spans="1:26" ht="14.25" customHeight="1" x14ac:dyDescent="0.25">
      <c r="A256" s="1"/>
      <c r="B256" s="2"/>
      <c r="C256" s="3"/>
      <c r="D256" s="1"/>
      <c r="E256" s="2"/>
      <c r="F256" s="3"/>
      <c r="G256" s="3"/>
      <c r="H256" s="3"/>
      <c r="I256" s="3"/>
      <c r="J256" s="3"/>
      <c r="K256" s="4"/>
      <c r="L256" s="3"/>
      <c r="M256" s="3"/>
      <c r="N256" s="3"/>
      <c r="O256" s="1"/>
      <c r="P256" s="1"/>
      <c r="Q256" s="1"/>
      <c r="R256" s="1"/>
      <c r="S256" s="1"/>
      <c r="T256" s="1"/>
      <c r="U256" s="1"/>
      <c r="V256" s="1"/>
      <c r="W256" s="1"/>
      <c r="X256" s="1"/>
      <c r="Y256" s="1"/>
      <c r="Z256" s="1"/>
    </row>
    <row r="257" spans="1:26" ht="14.25" customHeight="1" x14ac:dyDescent="0.25">
      <c r="A257" s="1"/>
      <c r="B257" s="2"/>
      <c r="C257" s="3"/>
      <c r="D257" s="1"/>
      <c r="E257" s="2"/>
      <c r="F257" s="3"/>
      <c r="G257" s="3"/>
      <c r="H257" s="3"/>
      <c r="I257" s="3"/>
      <c r="J257" s="3"/>
      <c r="K257" s="4"/>
      <c r="L257" s="3"/>
      <c r="M257" s="3"/>
      <c r="N257" s="3"/>
      <c r="O257" s="1"/>
      <c r="P257" s="1"/>
      <c r="Q257" s="1"/>
      <c r="R257" s="1"/>
      <c r="S257" s="1"/>
      <c r="T257" s="1"/>
      <c r="U257" s="1"/>
      <c r="V257" s="1"/>
      <c r="W257" s="1"/>
      <c r="X257" s="1"/>
      <c r="Y257" s="1"/>
      <c r="Z257" s="1"/>
    </row>
    <row r="258" spans="1:26" ht="14.25" customHeight="1" x14ac:dyDescent="0.25">
      <c r="A258" s="1"/>
      <c r="B258" s="2"/>
      <c r="C258" s="3"/>
      <c r="D258" s="1"/>
      <c r="E258" s="2"/>
      <c r="F258" s="3"/>
      <c r="G258" s="3"/>
      <c r="H258" s="3"/>
      <c r="I258" s="3"/>
      <c r="J258" s="3"/>
      <c r="K258" s="4"/>
      <c r="L258" s="3"/>
      <c r="M258" s="3"/>
      <c r="N258" s="3"/>
      <c r="O258" s="1"/>
      <c r="P258" s="1"/>
      <c r="Q258" s="1"/>
      <c r="R258" s="1"/>
      <c r="S258" s="1"/>
      <c r="T258" s="1"/>
      <c r="U258" s="1"/>
      <c r="V258" s="1"/>
      <c r="W258" s="1"/>
      <c r="X258" s="1"/>
      <c r="Y258" s="1"/>
      <c r="Z258" s="1"/>
    </row>
    <row r="259" spans="1:26" ht="14.25" customHeight="1" x14ac:dyDescent="0.25">
      <c r="A259" s="1"/>
      <c r="B259" s="2"/>
      <c r="C259" s="3"/>
      <c r="D259" s="1"/>
      <c r="E259" s="2"/>
      <c r="F259" s="3"/>
      <c r="G259" s="3"/>
      <c r="H259" s="3"/>
      <c r="I259" s="3"/>
      <c r="J259" s="3"/>
      <c r="K259" s="4"/>
      <c r="L259" s="3"/>
      <c r="M259" s="3"/>
      <c r="N259" s="3"/>
      <c r="O259" s="1"/>
      <c r="P259" s="1"/>
      <c r="Q259" s="1"/>
      <c r="R259" s="1"/>
      <c r="S259" s="1"/>
      <c r="T259" s="1"/>
      <c r="U259" s="1"/>
      <c r="V259" s="1"/>
      <c r="W259" s="1"/>
      <c r="X259" s="1"/>
      <c r="Y259" s="1"/>
      <c r="Z259" s="1"/>
    </row>
    <row r="260" spans="1:26" ht="14.25" customHeight="1" x14ac:dyDescent="0.25">
      <c r="A260" s="1"/>
      <c r="B260" s="2"/>
      <c r="C260" s="3"/>
      <c r="D260" s="1"/>
      <c r="E260" s="2"/>
      <c r="F260" s="3"/>
      <c r="G260" s="3"/>
      <c r="H260" s="3"/>
      <c r="I260" s="3"/>
      <c r="J260" s="3"/>
      <c r="K260" s="4"/>
      <c r="L260" s="3"/>
      <c r="M260" s="3"/>
      <c r="N260" s="3"/>
      <c r="O260" s="1"/>
      <c r="P260" s="1"/>
      <c r="Q260" s="1"/>
      <c r="R260" s="1"/>
      <c r="S260" s="1"/>
      <c r="T260" s="1"/>
      <c r="U260" s="1"/>
      <c r="V260" s="1"/>
      <c r="W260" s="1"/>
      <c r="X260" s="1"/>
      <c r="Y260" s="1"/>
      <c r="Z260" s="1"/>
    </row>
    <row r="261" spans="1:26" ht="14.25" customHeight="1" x14ac:dyDescent="0.25">
      <c r="A261" s="1"/>
      <c r="B261" s="2"/>
      <c r="C261" s="3"/>
      <c r="D261" s="1"/>
      <c r="E261" s="2"/>
      <c r="F261" s="3"/>
      <c r="G261" s="3"/>
      <c r="H261" s="3"/>
      <c r="I261" s="3"/>
      <c r="J261" s="3"/>
      <c r="K261" s="4"/>
      <c r="L261" s="3"/>
      <c r="M261" s="3"/>
      <c r="N261" s="3"/>
      <c r="O261" s="1"/>
      <c r="P261" s="1"/>
      <c r="Q261" s="1"/>
      <c r="R261" s="1"/>
      <c r="S261" s="1"/>
      <c r="T261" s="1"/>
      <c r="U261" s="1"/>
      <c r="V261" s="1"/>
      <c r="W261" s="1"/>
      <c r="X261" s="1"/>
      <c r="Y261" s="1"/>
      <c r="Z261" s="1"/>
    </row>
    <row r="262" spans="1:26" ht="14.25" customHeight="1" x14ac:dyDescent="0.25">
      <c r="A262" s="1"/>
      <c r="B262" s="2"/>
      <c r="C262" s="3"/>
      <c r="D262" s="1"/>
      <c r="E262" s="2"/>
      <c r="F262" s="3"/>
      <c r="G262" s="3"/>
      <c r="H262" s="3"/>
      <c r="I262" s="3"/>
      <c r="J262" s="3"/>
      <c r="K262" s="4"/>
      <c r="L262" s="3"/>
      <c r="M262" s="3"/>
      <c r="N262" s="3"/>
      <c r="O262" s="1"/>
      <c r="P262" s="1"/>
      <c r="Q262" s="1"/>
      <c r="R262" s="1"/>
      <c r="S262" s="1"/>
      <c r="T262" s="1"/>
      <c r="U262" s="1"/>
      <c r="V262" s="1"/>
      <c r="W262" s="1"/>
      <c r="X262" s="1"/>
      <c r="Y262" s="1"/>
      <c r="Z262" s="1"/>
    </row>
    <row r="263" spans="1:26" ht="14.25" customHeight="1" x14ac:dyDescent="0.25">
      <c r="A263" s="1"/>
      <c r="B263" s="2"/>
      <c r="C263" s="3"/>
      <c r="D263" s="1"/>
      <c r="E263" s="2"/>
      <c r="F263" s="3"/>
      <c r="G263" s="3"/>
      <c r="H263" s="3"/>
      <c r="I263" s="3"/>
      <c r="J263" s="3"/>
      <c r="K263" s="4"/>
      <c r="L263" s="3"/>
      <c r="M263" s="3"/>
      <c r="N263" s="3"/>
      <c r="O263" s="1"/>
      <c r="P263" s="1"/>
      <c r="Q263" s="1"/>
      <c r="R263" s="1"/>
      <c r="S263" s="1"/>
      <c r="T263" s="1"/>
      <c r="U263" s="1"/>
      <c r="V263" s="1"/>
      <c r="W263" s="1"/>
      <c r="X263" s="1"/>
      <c r="Y263" s="1"/>
      <c r="Z263" s="1"/>
    </row>
    <row r="264" spans="1:26" ht="14.25" customHeight="1" x14ac:dyDescent="0.25">
      <c r="A264" s="1"/>
      <c r="B264" s="2"/>
      <c r="C264" s="3"/>
      <c r="D264" s="1"/>
      <c r="E264" s="2"/>
      <c r="F264" s="3"/>
      <c r="G264" s="3"/>
      <c r="H264" s="3"/>
      <c r="I264" s="3"/>
      <c r="J264" s="3"/>
      <c r="K264" s="4"/>
      <c r="L264" s="3"/>
      <c r="M264" s="3"/>
      <c r="N264" s="3"/>
      <c r="O264" s="1"/>
      <c r="P264" s="1"/>
      <c r="Q264" s="1"/>
      <c r="R264" s="1"/>
      <c r="S264" s="1"/>
      <c r="T264" s="1"/>
      <c r="U264" s="1"/>
      <c r="V264" s="1"/>
      <c r="W264" s="1"/>
      <c r="X264" s="1"/>
      <c r="Y264" s="1"/>
      <c r="Z264" s="1"/>
    </row>
    <row r="265" spans="1:26" ht="14.25" customHeight="1" x14ac:dyDescent="0.25">
      <c r="A265" s="1"/>
      <c r="B265" s="2"/>
      <c r="C265" s="3"/>
      <c r="D265" s="1"/>
      <c r="E265" s="2"/>
      <c r="F265" s="3"/>
      <c r="G265" s="3"/>
      <c r="H265" s="3"/>
      <c r="I265" s="3"/>
      <c r="J265" s="3"/>
      <c r="K265" s="4"/>
      <c r="L265" s="3"/>
      <c r="M265" s="3"/>
      <c r="N265" s="3"/>
      <c r="O265" s="1"/>
      <c r="P265" s="1"/>
      <c r="Q265" s="1"/>
      <c r="R265" s="1"/>
      <c r="S265" s="1"/>
      <c r="T265" s="1"/>
      <c r="U265" s="1"/>
      <c r="V265" s="1"/>
      <c r="W265" s="1"/>
      <c r="X265" s="1"/>
      <c r="Y265" s="1"/>
      <c r="Z265" s="1"/>
    </row>
    <row r="266" spans="1:26" ht="14.25" customHeight="1" x14ac:dyDescent="0.25">
      <c r="A266" s="1"/>
      <c r="B266" s="2"/>
      <c r="C266" s="3"/>
      <c r="D266" s="1"/>
      <c r="E266" s="2"/>
      <c r="F266" s="3"/>
      <c r="G266" s="3"/>
      <c r="H266" s="3"/>
      <c r="I266" s="3"/>
      <c r="J266" s="3"/>
      <c r="K266" s="4"/>
      <c r="L266" s="3"/>
      <c r="M266" s="3"/>
      <c r="N266" s="3"/>
      <c r="O266" s="1"/>
      <c r="P266" s="1"/>
      <c r="Q266" s="1"/>
      <c r="R266" s="1"/>
      <c r="S266" s="1"/>
      <c r="T266" s="1"/>
      <c r="U266" s="1"/>
      <c r="V266" s="1"/>
      <c r="W266" s="1"/>
      <c r="X266" s="1"/>
      <c r="Y266" s="1"/>
      <c r="Z266" s="1"/>
    </row>
    <row r="267" spans="1:26" ht="14.25" customHeight="1" x14ac:dyDescent="0.25">
      <c r="A267" s="1"/>
      <c r="B267" s="2"/>
      <c r="C267" s="3"/>
      <c r="D267" s="1"/>
      <c r="E267" s="2"/>
      <c r="F267" s="3"/>
      <c r="G267" s="3"/>
      <c r="H267" s="3"/>
      <c r="I267" s="3"/>
      <c r="J267" s="3"/>
      <c r="K267" s="4"/>
      <c r="L267" s="3"/>
      <c r="M267" s="3"/>
      <c r="N267" s="3"/>
      <c r="O267" s="1"/>
      <c r="P267" s="1"/>
      <c r="Q267" s="1"/>
      <c r="R267" s="1"/>
      <c r="S267" s="1"/>
      <c r="T267" s="1"/>
      <c r="U267" s="1"/>
      <c r="V267" s="1"/>
      <c r="W267" s="1"/>
      <c r="X267" s="1"/>
      <c r="Y267" s="1"/>
      <c r="Z267" s="1"/>
    </row>
    <row r="268" spans="1:26" ht="14.25" customHeight="1" x14ac:dyDescent="0.25">
      <c r="A268" s="1"/>
      <c r="B268" s="2"/>
      <c r="C268" s="3"/>
      <c r="D268" s="1"/>
      <c r="E268" s="2"/>
      <c r="F268" s="3"/>
      <c r="G268" s="3"/>
      <c r="H268" s="3"/>
      <c r="I268" s="3"/>
      <c r="J268" s="3"/>
      <c r="K268" s="4"/>
      <c r="L268" s="3"/>
      <c r="M268" s="3"/>
      <c r="N268" s="3"/>
      <c r="O268" s="1"/>
      <c r="P268" s="1"/>
      <c r="Q268" s="1"/>
      <c r="R268" s="1"/>
      <c r="S268" s="1"/>
      <c r="T268" s="1"/>
      <c r="U268" s="1"/>
      <c r="V268" s="1"/>
      <c r="W268" s="1"/>
      <c r="X268" s="1"/>
      <c r="Y268" s="1"/>
      <c r="Z268" s="1"/>
    </row>
    <row r="269" spans="1:26" ht="14.25" customHeight="1" x14ac:dyDescent="0.25">
      <c r="A269" s="1"/>
      <c r="B269" s="2"/>
      <c r="C269" s="3"/>
      <c r="D269" s="1"/>
      <c r="E269" s="2"/>
      <c r="F269" s="3"/>
      <c r="G269" s="3"/>
      <c r="H269" s="3"/>
      <c r="I269" s="3"/>
      <c r="J269" s="3"/>
      <c r="K269" s="4"/>
      <c r="L269" s="3"/>
      <c r="M269" s="3"/>
      <c r="N269" s="3"/>
      <c r="O269" s="1"/>
      <c r="P269" s="1"/>
      <c r="Q269" s="1"/>
      <c r="R269" s="1"/>
      <c r="S269" s="1"/>
      <c r="T269" s="1"/>
      <c r="U269" s="1"/>
      <c r="V269" s="1"/>
      <c r="W269" s="1"/>
      <c r="X269" s="1"/>
      <c r="Y269" s="1"/>
      <c r="Z269" s="1"/>
    </row>
    <row r="270" spans="1:26" ht="14.25" customHeight="1" x14ac:dyDescent="0.25">
      <c r="A270" s="1"/>
      <c r="B270" s="2"/>
      <c r="C270" s="3"/>
      <c r="D270" s="1"/>
      <c r="E270" s="2"/>
      <c r="F270" s="3"/>
      <c r="G270" s="3"/>
      <c r="H270" s="3"/>
      <c r="I270" s="3"/>
      <c r="J270" s="3"/>
      <c r="K270" s="4"/>
      <c r="L270" s="3"/>
      <c r="M270" s="3"/>
      <c r="N270" s="3"/>
      <c r="O270" s="1"/>
      <c r="P270" s="1"/>
      <c r="Q270" s="1"/>
      <c r="R270" s="1"/>
      <c r="S270" s="1"/>
      <c r="T270" s="1"/>
      <c r="U270" s="1"/>
      <c r="V270" s="1"/>
      <c r="W270" s="1"/>
      <c r="X270" s="1"/>
      <c r="Y270" s="1"/>
      <c r="Z270" s="1"/>
    </row>
    <row r="271" spans="1:26" ht="14.25" customHeight="1" x14ac:dyDescent="0.25">
      <c r="A271" s="1"/>
      <c r="B271" s="2"/>
      <c r="C271" s="3"/>
      <c r="D271" s="1"/>
      <c r="E271" s="2"/>
      <c r="F271" s="3"/>
      <c r="G271" s="3"/>
      <c r="H271" s="3"/>
      <c r="I271" s="3"/>
      <c r="J271" s="3"/>
      <c r="K271" s="4"/>
      <c r="L271" s="3"/>
      <c r="M271" s="3"/>
      <c r="N271" s="3"/>
      <c r="O271" s="1"/>
      <c r="P271" s="1"/>
      <c r="Q271" s="1"/>
      <c r="R271" s="1"/>
      <c r="S271" s="1"/>
      <c r="T271" s="1"/>
      <c r="U271" s="1"/>
      <c r="V271" s="1"/>
      <c r="W271" s="1"/>
      <c r="X271" s="1"/>
      <c r="Y271" s="1"/>
      <c r="Z271" s="1"/>
    </row>
    <row r="272" spans="1:26" ht="14.25" customHeight="1" x14ac:dyDescent="0.25">
      <c r="A272" s="1"/>
      <c r="B272" s="2"/>
      <c r="C272" s="3"/>
      <c r="D272" s="1"/>
      <c r="E272" s="2"/>
      <c r="F272" s="3"/>
      <c r="G272" s="3"/>
      <c r="H272" s="3"/>
      <c r="I272" s="3"/>
      <c r="J272" s="3"/>
      <c r="K272" s="4"/>
      <c r="L272" s="3"/>
      <c r="M272" s="3"/>
      <c r="N272" s="3"/>
      <c r="O272" s="1"/>
      <c r="P272" s="1"/>
      <c r="Q272" s="1"/>
      <c r="R272" s="1"/>
      <c r="S272" s="1"/>
      <c r="T272" s="1"/>
      <c r="U272" s="1"/>
      <c r="V272" s="1"/>
      <c r="W272" s="1"/>
      <c r="X272" s="1"/>
      <c r="Y272" s="1"/>
      <c r="Z272" s="1"/>
    </row>
    <row r="273" spans="1:26" ht="14.25" customHeight="1" x14ac:dyDescent="0.25">
      <c r="A273" s="1"/>
      <c r="B273" s="2"/>
      <c r="C273" s="3"/>
      <c r="D273" s="1"/>
      <c r="E273" s="2"/>
      <c r="F273" s="3"/>
      <c r="G273" s="3"/>
      <c r="H273" s="3"/>
      <c r="I273" s="3"/>
      <c r="J273" s="3"/>
      <c r="K273" s="4"/>
      <c r="L273" s="3"/>
      <c r="M273" s="3"/>
      <c r="N273" s="3"/>
      <c r="O273" s="1"/>
      <c r="P273" s="1"/>
      <c r="Q273" s="1"/>
      <c r="R273" s="1"/>
      <c r="S273" s="1"/>
      <c r="T273" s="1"/>
      <c r="U273" s="1"/>
      <c r="V273" s="1"/>
      <c r="W273" s="1"/>
      <c r="X273" s="1"/>
      <c r="Y273" s="1"/>
      <c r="Z273" s="1"/>
    </row>
    <row r="274" spans="1:26" ht="14.25" customHeight="1" x14ac:dyDescent="0.25">
      <c r="A274" s="1"/>
      <c r="B274" s="2"/>
      <c r="C274" s="3"/>
      <c r="D274" s="1"/>
      <c r="E274" s="2"/>
      <c r="F274" s="3"/>
      <c r="G274" s="3"/>
      <c r="H274" s="3"/>
      <c r="I274" s="3"/>
      <c r="J274" s="3"/>
      <c r="K274" s="4"/>
      <c r="L274" s="3"/>
      <c r="M274" s="3"/>
      <c r="N274" s="3"/>
      <c r="O274" s="1"/>
      <c r="P274" s="1"/>
      <c r="Q274" s="1"/>
      <c r="R274" s="1"/>
      <c r="S274" s="1"/>
      <c r="T274" s="1"/>
      <c r="U274" s="1"/>
      <c r="V274" s="1"/>
      <c r="W274" s="1"/>
      <c r="X274" s="1"/>
      <c r="Y274" s="1"/>
      <c r="Z274" s="1"/>
    </row>
    <row r="275" spans="1:26" ht="14.25" customHeight="1" x14ac:dyDescent="0.25">
      <c r="A275" s="1"/>
      <c r="B275" s="2"/>
      <c r="C275" s="3"/>
      <c r="D275" s="1"/>
      <c r="E275" s="2"/>
      <c r="F275" s="3"/>
      <c r="G275" s="3"/>
      <c r="H275" s="3"/>
      <c r="I275" s="3"/>
      <c r="J275" s="3"/>
      <c r="K275" s="4"/>
      <c r="L275" s="3"/>
      <c r="M275" s="3"/>
      <c r="N275" s="3"/>
      <c r="O275" s="1"/>
      <c r="P275" s="1"/>
      <c r="Q275" s="1"/>
      <c r="R275" s="1"/>
      <c r="S275" s="1"/>
      <c r="T275" s="1"/>
      <c r="U275" s="1"/>
      <c r="V275" s="1"/>
      <c r="W275" s="1"/>
      <c r="X275" s="1"/>
      <c r="Y275" s="1"/>
      <c r="Z275" s="1"/>
    </row>
    <row r="276" spans="1:26" ht="14.25" customHeight="1" x14ac:dyDescent="0.25">
      <c r="A276" s="1"/>
      <c r="B276" s="2"/>
      <c r="C276" s="3"/>
      <c r="D276" s="1"/>
      <c r="E276" s="2"/>
      <c r="F276" s="3"/>
      <c r="G276" s="3"/>
      <c r="H276" s="3"/>
      <c r="I276" s="3"/>
      <c r="J276" s="3"/>
      <c r="K276" s="4"/>
      <c r="L276" s="3"/>
      <c r="M276" s="3"/>
      <c r="N276" s="3"/>
      <c r="O276" s="1"/>
      <c r="P276" s="1"/>
      <c r="Q276" s="1"/>
      <c r="R276" s="1"/>
      <c r="S276" s="1"/>
      <c r="T276" s="1"/>
      <c r="U276" s="1"/>
      <c r="V276" s="1"/>
      <c r="W276" s="1"/>
      <c r="X276" s="1"/>
      <c r="Y276" s="1"/>
      <c r="Z276" s="1"/>
    </row>
    <row r="277" spans="1:26" ht="14.25" customHeight="1" x14ac:dyDescent="0.25">
      <c r="A277" s="1"/>
      <c r="B277" s="2"/>
      <c r="C277" s="3"/>
      <c r="D277" s="1"/>
      <c r="E277" s="2"/>
      <c r="F277" s="3"/>
      <c r="G277" s="3"/>
      <c r="H277" s="3"/>
      <c r="I277" s="3"/>
      <c r="J277" s="3"/>
      <c r="K277" s="4"/>
      <c r="L277" s="3"/>
      <c r="M277" s="3"/>
      <c r="N277" s="3"/>
      <c r="O277" s="1"/>
      <c r="P277" s="1"/>
      <c r="Q277" s="1"/>
      <c r="R277" s="1"/>
      <c r="S277" s="1"/>
      <c r="T277" s="1"/>
      <c r="U277" s="1"/>
      <c r="V277" s="1"/>
      <c r="W277" s="1"/>
      <c r="X277" s="1"/>
      <c r="Y277" s="1"/>
      <c r="Z277" s="1"/>
    </row>
    <row r="278" spans="1:26" ht="14.25" customHeight="1" x14ac:dyDescent="0.25">
      <c r="A278" s="1"/>
      <c r="B278" s="2"/>
      <c r="C278" s="3"/>
      <c r="D278" s="1"/>
      <c r="E278" s="2"/>
      <c r="F278" s="3"/>
      <c r="G278" s="3"/>
      <c r="H278" s="3"/>
      <c r="I278" s="3"/>
      <c r="J278" s="3"/>
      <c r="K278" s="4"/>
      <c r="L278" s="3"/>
      <c r="M278" s="3"/>
      <c r="N278" s="3"/>
      <c r="O278" s="1"/>
      <c r="P278" s="1"/>
      <c r="Q278" s="1"/>
      <c r="R278" s="1"/>
      <c r="S278" s="1"/>
      <c r="T278" s="1"/>
      <c r="U278" s="1"/>
      <c r="V278" s="1"/>
      <c r="W278" s="1"/>
      <c r="X278" s="1"/>
      <c r="Y278" s="1"/>
      <c r="Z278" s="1"/>
    </row>
    <row r="279" spans="1:26" ht="14.25" customHeight="1" x14ac:dyDescent="0.25">
      <c r="A279" s="1"/>
      <c r="B279" s="2"/>
      <c r="C279" s="3"/>
      <c r="D279" s="1"/>
      <c r="E279" s="2"/>
      <c r="F279" s="3"/>
      <c r="G279" s="3"/>
      <c r="H279" s="3"/>
      <c r="I279" s="3"/>
      <c r="J279" s="3"/>
      <c r="K279" s="4"/>
      <c r="L279" s="3"/>
      <c r="M279" s="3"/>
      <c r="N279" s="3"/>
      <c r="O279" s="1"/>
      <c r="P279" s="1"/>
      <c r="Q279" s="1"/>
      <c r="R279" s="1"/>
      <c r="S279" s="1"/>
      <c r="T279" s="1"/>
      <c r="U279" s="1"/>
      <c r="V279" s="1"/>
      <c r="W279" s="1"/>
      <c r="X279" s="1"/>
      <c r="Y279" s="1"/>
      <c r="Z279" s="1"/>
    </row>
    <row r="280" spans="1:26" ht="14.25" customHeight="1" x14ac:dyDescent="0.25">
      <c r="A280" s="1"/>
      <c r="B280" s="2"/>
      <c r="C280" s="3"/>
      <c r="D280" s="1"/>
      <c r="E280" s="2"/>
      <c r="F280" s="3"/>
      <c r="G280" s="3"/>
      <c r="H280" s="3"/>
      <c r="I280" s="3"/>
      <c r="J280" s="3"/>
      <c r="K280" s="4"/>
      <c r="L280" s="3"/>
      <c r="M280" s="3"/>
      <c r="N280" s="3"/>
      <c r="O280" s="1"/>
      <c r="P280" s="1"/>
      <c r="Q280" s="1"/>
      <c r="R280" s="1"/>
      <c r="S280" s="1"/>
      <c r="T280" s="1"/>
      <c r="U280" s="1"/>
      <c r="V280" s="1"/>
      <c r="W280" s="1"/>
      <c r="X280" s="1"/>
      <c r="Y280" s="1"/>
      <c r="Z280" s="1"/>
    </row>
    <row r="281" spans="1:26" ht="14.25" customHeight="1" x14ac:dyDescent="0.25">
      <c r="A281" s="1"/>
      <c r="B281" s="2"/>
      <c r="C281" s="3"/>
      <c r="D281" s="1"/>
      <c r="E281" s="2"/>
      <c r="F281" s="3"/>
      <c r="G281" s="3"/>
      <c r="H281" s="3"/>
      <c r="I281" s="3"/>
      <c r="J281" s="3"/>
      <c r="K281" s="4"/>
      <c r="L281" s="3"/>
      <c r="M281" s="3"/>
      <c r="N281" s="3"/>
      <c r="O281" s="1"/>
      <c r="P281" s="1"/>
      <c r="Q281" s="1"/>
      <c r="R281" s="1"/>
      <c r="S281" s="1"/>
      <c r="T281" s="1"/>
      <c r="U281" s="1"/>
      <c r="V281" s="1"/>
      <c r="W281" s="1"/>
      <c r="X281" s="1"/>
      <c r="Y281" s="1"/>
      <c r="Z281" s="1"/>
    </row>
    <row r="282" spans="1:26" ht="14.25" customHeight="1" x14ac:dyDescent="0.25">
      <c r="A282" s="1"/>
      <c r="B282" s="2"/>
      <c r="C282" s="3"/>
      <c r="D282" s="1"/>
      <c r="E282" s="2"/>
      <c r="F282" s="3"/>
      <c r="G282" s="3"/>
      <c r="H282" s="3"/>
      <c r="I282" s="3"/>
      <c r="J282" s="3"/>
      <c r="K282" s="4"/>
      <c r="L282" s="3"/>
      <c r="M282" s="3"/>
      <c r="N282" s="3"/>
      <c r="O282" s="1"/>
      <c r="P282" s="1"/>
      <c r="Q282" s="1"/>
      <c r="R282" s="1"/>
      <c r="S282" s="1"/>
      <c r="T282" s="1"/>
      <c r="U282" s="1"/>
      <c r="V282" s="1"/>
      <c r="W282" s="1"/>
      <c r="X282" s="1"/>
      <c r="Y282" s="1"/>
      <c r="Z282" s="1"/>
    </row>
    <row r="283" spans="1:26" ht="14.25" customHeight="1" x14ac:dyDescent="0.25">
      <c r="A283" s="1"/>
      <c r="B283" s="2"/>
      <c r="C283" s="3"/>
      <c r="D283" s="1"/>
      <c r="E283" s="2"/>
      <c r="F283" s="3"/>
      <c r="G283" s="3"/>
      <c r="H283" s="3"/>
      <c r="I283" s="3"/>
      <c r="J283" s="3"/>
      <c r="K283" s="4"/>
      <c r="L283" s="3"/>
      <c r="M283" s="3"/>
      <c r="N283" s="3"/>
      <c r="O283" s="1"/>
      <c r="P283" s="1"/>
      <c r="Q283" s="1"/>
      <c r="R283" s="1"/>
      <c r="S283" s="1"/>
      <c r="T283" s="1"/>
      <c r="U283" s="1"/>
      <c r="V283" s="1"/>
      <c r="W283" s="1"/>
      <c r="X283" s="1"/>
      <c r="Y283" s="1"/>
      <c r="Z283" s="1"/>
    </row>
    <row r="284" spans="1:26" ht="14.25" customHeight="1" x14ac:dyDescent="0.25">
      <c r="A284" s="1"/>
      <c r="B284" s="2"/>
      <c r="C284" s="3"/>
      <c r="D284" s="1"/>
      <c r="E284" s="2"/>
      <c r="F284" s="3"/>
      <c r="G284" s="3"/>
      <c r="H284" s="3"/>
      <c r="I284" s="3"/>
      <c r="J284" s="3"/>
      <c r="K284" s="4"/>
      <c r="L284" s="3"/>
      <c r="M284" s="3"/>
      <c r="N284" s="3"/>
      <c r="O284" s="1"/>
      <c r="P284" s="1"/>
      <c r="Q284" s="1"/>
      <c r="R284" s="1"/>
      <c r="S284" s="1"/>
      <c r="T284" s="1"/>
      <c r="U284" s="1"/>
      <c r="V284" s="1"/>
      <c r="W284" s="1"/>
      <c r="X284" s="1"/>
      <c r="Y284" s="1"/>
      <c r="Z284" s="1"/>
    </row>
    <row r="285" spans="1:26" ht="14.25" customHeight="1" x14ac:dyDescent="0.25">
      <c r="A285" s="1"/>
      <c r="B285" s="2"/>
      <c r="C285" s="3"/>
      <c r="D285" s="1"/>
      <c r="E285" s="2"/>
      <c r="F285" s="3"/>
      <c r="G285" s="3"/>
      <c r="H285" s="3"/>
      <c r="I285" s="3"/>
      <c r="J285" s="3"/>
      <c r="K285" s="4"/>
      <c r="L285" s="3"/>
      <c r="M285" s="3"/>
      <c r="N285" s="3"/>
      <c r="O285" s="1"/>
      <c r="P285" s="1"/>
      <c r="Q285" s="1"/>
      <c r="R285" s="1"/>
      <c r="S285" s="1"/>
      <c r="T285" s="1"/>
      <c r="U285" s="1"/>
      <c r="V285" s="1"/>
      <c r="W285" s="1"/>
      <c r="X285" s="1"/>
      <c r="Y285" s="1"/>
      <c r="Z285" s="1"/>
    </row>
    <row r="286" spans="1:26" ht="14.25" customHeight="1" x14ac:dyDescent="0.25">
      <c r="A286" s="1"/>
      <c r="B286" s="2"/>
      <c r="C286" s="3"/>
      <c r="D286" s="1"/>
      <c r="E286" s="2"/>
      <c r="F286" s="3"/>
      <c r="G286" s="3"/>
      <c r="H286" s="3"/>
      <c r="I286" s="3"/>
      <c r="J286" s="3"/>
      <c r="K286" s="4"/>
      <c r="L286" s="3"/>
      <c r="M286" s="3"/>
      <c r="N286" s="3"/>
      <c r="O286" s="1"/>
      <c r="P286" s="1"/>
      <c r="Q286" s="1"/>
      <c r="R286" s="1"/>
      <c r="S286" s="1"/>
      <c r="T286" s="1"/>
      <c r="U286" s="1"/>
      <c r="V286" s="1"/>
      <c r="W286" s="1"/>
      <c r="X286" s="1"/>
      <c r="Y286" s="1"/>
      <c r="Z286" s="1"/>
    </row>
    <row r="287" spans="1:26" ht="14.25" customHeight="1" x14ac:dyDescent="0.25">
      <c r="A287" s="1"/>
      <c r="B287" s="2"/>
      <c r="C287" s="3"/>
      <c r="D287" s="1"/>
      <c r="E287" s="2"/>
      <c r="F287" s="3"/>
      <c r="G287" s="3"/>
      <c r="H287" s="3"/>
      <c r="I287" s="3"/>
      <c r="J287" s="3"/>
      <c r="K287" s="4"/>
      <c r="L287" s="3"/>
      <c r="M287" s="3"/>
      <c r="N287" s="3"/>
      <c r="O287" s="1"/>
      <c r="P287" s="1"/>
      <c r="Q287" s="1"/>
      <c r="R287" s="1"/>
      <c r="S287" s="1"/>
      <c r="T287" s="1"/>
      <c r="U287" s="1"/>
      <c r="V287" s="1"/>
      <c r="W287" s="1"/>
      <c r="X287" s="1"/>
      <c r="Y287" s="1"/>
      <c r="Z287" s="1"/>
    </row>
    <row r="288" spans="1:26" ht="14.25" customHeight="1" x14ac:dyDescent="0.25">
      <c r="A288" s="1"/>
      <c r="B288" s="2"/>
      <c r="C288" s="3"/>
      <c r="D288" s="1"/>
      <c r="E288" s="2"/>
      <c r="F288" s="3"/>
      <c r="G288" s="3"/>
      <c r="H288" s="3"/>
      <c r="I288" s="3"/>
      <c r="J288" s="3"/>
      <c r="K288" s="4"/>
      <c r="L288" s="3"/>
      <c r="M288" s="3"/>
      <c r="N288" s="3"/>
      <c r="O288" s="1"/>
      <c r="P288" s="1"/>
      <c r="Q288" s="1"/>
      <c r="R288" s="1"/>
      <c r="S288" s="1"/>
      <c r="T288" s="1"/>
      <c r="U288" s="1"/>
      <c r="V288" s="1"/>
      <c r="W288" s="1"/>
      <c r="X288" s="1"/>
      <c r="Y288" s="1"/>
      <c r="Z288" s="1"/>
    </row>
    <row r="289" spans="1:26" ht="14.25" customHeight="1" x14ac:dyDescent="0.25">
      <c r="A289" s="1"/>
      <c r="B289" s="2"/>
      <c r="C289" s="3"/>
      <c r="D289" s="1"/>
      <c r="E289" s="2"/>
      <c r="F289" s="3"/>
      <c r="G289" s="3"/>
      <c r="H289" s="3"/>
      <c r="I289" s="3"/>
      <c r="J289" s="3"/>
      <c r="K289" s="4"/>
      <c r="L289" s="3"/>
      <c r="M289" s="3"/>
      <c r="N289" s="3"/>
      <c r="O289" s="1"/>
      <c r="P289" s="1"/>
      <c r="Q289" s="1"/>
      <c r="R289" s="1"/>
      <c r="S289" s="1"/>
      <c r="T289" s="1"/>
      <c r="U289" s="1"/>
      <c r="V289" s="1"/>
      <c r="W289" s="1"/>
      <c r="X289" s="1"/>
      <c r="Y289" s="1"/>
      <c r="Z289" s="1"/>
    </row>
    <row r="290" spans="1:26" ht="14.25" customHeight="1" x14ac:dyDescent="0.25">
      <c r="A290" s="1"/>
      <c r="B290" s="2"/>
      <c r="C290" s="3"/>
      <c r="D290" s="1"/>
      <c r="E290" s="2"/>
      <c r="F290" s="3"/>
      <c r="G290" s="3"/>
      <c r="H290" s="3"/>
      <c r="I290" s="3"/>
      <c r="J290" s="3"/>
      <c r="K290" s="4"/>
      <c r="L290" s="3"/>
      <c r="M290" s="3"/>
      <c r="N290" s="3"/>
      <c r="O290" s="1"/>
      <c r="P290" s="1"/>
      <c r="Q290" s="1"/>
      <c r="R290" s="1"/>
      <c r="S290" s="1"/>
      <c r="T290" s="1"/>
      <c r="U290" s="1"/>
      <c r="V290" s="1"/>
      <c r="W290" s="1"/>
      <c r="X290" s="1"/>
      <c r="Y290" s="1"/>
      <c r="Z290" s="1"/>
    </row>
    <row r="291" spans="1:26" ht="14.25" customHeight="1" x14ac:dyDescent="0.25">
      <c r="A291" s="1"/>
      <c r="B291" s="2"/>
      <c r="C291" s="3"/>
      <c r="D291" s="1"/>
      <c r="E291" s="2"/>
      <c r="F291" s="3"/>
      <c r="G291" s="3"/>
      <c r="H291" s="3"/>
      <c r="I291" s="3"/>
      <c r="J291" s="3"/>
      <c r="K291" s="4"/>
      <c r="L291" s="3"/>
      <c r="M291" s="3"/>
      <c r="N291" s="3"/>
      <c r="O291" s="1"/>
      <c r="P291" s="1"/>
      <c r="Q291" s="1"/>
      <c r="R291" s="1"/>
      <c r="S291" s="1"/>
      <c r="T291" s="1"/>
      <c r="U291" s="1"/>
      <c r="V291" s="1"/>
      <c r="W291" s="1"/>
      <c r="X291" s="1"/>
      <c r="Y291" s="1"/>
      <c r="Z291" s="1"/>
    </row>
    <row r="292" spans="1:26" ht="14.25" customHeight="1" x14ac:dyDescent="0.25">
      <c r="A292" s="1"/>
      <c r="B292" s="2"/>
      <c r="C292" s="3"/>
      <c r="D292" s="1"/>
      <c r="E292" s="2"/>
      <c r="F292" s="3"/>
      <c r="G292" s="3"/>
      <c r="H292" s="3"/>
      <c r="I292" s="3"/>
      <c r="J292" s="3"/>
      <c r="K292" s="4"/>
      <c r="L292" s="3"/>
      <c r="M292" s="3"/>
      <c r="N292" s="3"/>
      <c r="O292" s="1"/>
      <c r="P292" s="1"/>
      <c r="Q292" s="1"/>
      <c r="R292" s="1"/>
      <c r="S292" s="1"/>
      <c r="T292" s="1"/>
      <c r="U292" s="1"/>
      <c r="V292" s="1"/>
      <c r="W292" s="1"/>
      <c r="X292" s="1"/>
      <c r="Y292" s="1"/>
      <c r="Z292" s="1"/>
    </row>
    <row r="293" spans="1:26" ht="14.25" customHeight="1" x14ac:dyDescent="0.25">
      <c r="A293" s="1"/>
      <c r="B293" s="2"/>
      <c r="C293" s="3"/>
      <c r="D293" s="1"/>
      <c r="E293" s="2"/>
      <c r="F293" s="3"/>
      <c r="G293" s="3"/>
      <c r="H293" s="3"/>
      <c r="I293" s="3"/>
      <c r="J293" s="3"/>
      <c r="K293" s="4"/>
      <c r="L293" s="3"/>
      <c r="M293" s="3"/>
      <c r="N293" s="3"/>
      <c r="O293" s="1"/>
      <c r="P293" s="1"/>
      <c r="Q293" s="1"/>
      <c r="R293" s="1"/>
      <c r="S293" s="1"/>
      <c r="T293" s="1"/>
      <c r="U293" s="1"/>
      <c r="V293" s="1"/>
      <c r="W293" s="1"/>
      <c r="X293" s="1"/>
      <c r="Y293" s="1"/>
      <c r="Z293" s="1"/>
    </row>
    <row r="294" spans="1:26" ht="14.25" customHeight="1" x14ac:dyDescent="0.25">
      <c r="A294" s="1"/>
      <c r="B294" s="2"/>
      <c r="C294" s="3"/>
      <c r="D294" s="1"/>
      <c r="E294" s="2"/>
      <c r="F294" s="3"/>
      <c r="G294" s="3"/>
      <c r="H294" s="3"/>
      <c r="I294" s="3"/>
      <c r="J294" s="3"/>
      <c r="K294" s="4"/>
      <c r="L294" s="3"/>
      <c r="M294" s="3"/>
      <c r="N294" s="3"/>
      <c r="O294" s="1"/>
      <c r="P294" s="1"/>
      <c r="Q294" s="1"/>
      <c r="R294" s="1"/>
      <c r="S294" s="1"/>
      <c r="T294" s="1"/>
      <c r="U294" s="1"/>
      <c r="V294" s="1"/>
      <c r="W294" s="1"/>
      <c r="X294" s="1"/>
      <c r="Y294" s="1"/>
      <c r="Z294" s="1"/>
    </row>
    <row r="295" spans="1:26" ht="14.25" customHeight="1" x14ac:dyDescent="0.25">
      <c r="A295" s="1"/>
      <c r="B295" s="2"/>
      <c r="C295" s="3"/>
      <c r="D295" s="1"/>
      <c r="E295" s="2"/>
      <c r="F295" s="3"/>
      <c r="G295" s="3"/>
      <c r="H295" s="3"/>
      <c r="I295" s="3"/>
      <c r="J295" s="3"/>
      <c r="K295" s="4"/>
      <c r="L295" s="3"/>
      <c r="M295" s="3"/>
      <c r="N295" s="3"/>
      <c r="O295" s="1"/>
      <c r="P295" s="1"/>
      <c r="Q295" s="1"/>
      <c r="R295" s="1"/>
      <c r="S295" s="1"/>
      <c r="T295" s="1"/>
      <c r="U295" s="1"/>
      <c r="V295" s="1"/>
      <c r="W295" s="1"/>
      <c r="X295" s="1"/>
      <c r="Y295" s="1"/>
      <c r="Z295" s="1"/>
    </row>
    <row r="296" spans="1:26" ht="14.25" customHeight="1" x14ac:dyDescent="0.25">
      <c r="A296" s="1"/>
      <c r="B296" s="2"/>
      <c r="C296" s="3"/>
      <c r="D296" s="1"/>
      <c r="E296" s="2"/>
      <c r="F296" s="3"/>
      <c r="G296" s="3"/>
      <c r="H296" s="3"/>
      <c r="I296" s="3"/>
      <c r="J296" s="3"/>
      <c r="K296" s="4"/>
      <c r="L296" s="3"/>
      <c r="M296" s="3"/>
      <c r="N296" s="3"/>
      <c r="O296" s="1"/>
      <c r="P296" s="1"/>
      <c r="Q296" s="1"/>
      <c r="R296" s="1"/>
      <c r="S296" s="1"/>
      <c r="T296" s="1"/>
      <c r="U296" s="1"/>
      <c r="V296" s="1"/>
      <c r="W296" s="1"/>
      <c r="X296" s="1"/>
      <c r="Y296" s="1"/>
      <c r="Z296" s="1"/>
    </row>
    <row r="297" spans="1:26" ht="14.25" customHeight="1" x14ac:dyDescent="0.25">
      <c r="A297" s="1"/>
      <c r="B297" s="2"/>
      <c r="C297" s="3"/>
      <c r="D297" s="1"/>
      <c r="E297" s="2"/>
      <c r="F297" s="3"/>
      <c r="G297" s="3"/>
      <c r="H297" s="3"/>
      <c r="I297" s="3"/>
      <c r="J297" s="3"/>
      <c r="K297" s="4"/>
      <c r="L297" s="3"/>
      <c r="M297" s="3"/>
      <c r="N297" s="3"/>
      <c r="O297" s="1"/>
      <c r="P297" s="1"/>
      <c r="Q297" s="1"/>
      <c r="R297" s="1"/>
      <c r="S297" s="1"/>
      <c r="T297" s="1"/>
      <c r="U297" s="1"/>
      <c r="V297" s="1"/>
      <c r="W297" s="1"/>
      <c r="X297" s="1"/>
      <c r="Y297" s="1"/>
      <c r="Z297" s="1"/>
    </row>
    <row r="298" spans="1:26" ht="14.25" customHeight="1" x14ac:dyDescent="0.25">
      <c r="A298" s="1"/>
      <c r="B298" s="2"/>
      <c r="C298" s="3"/>
      <c r="D298" s="1"/>
      <c r="E298" s="2"/>
      <c r="F298" s="3"/>
      <c r="G298" s="3"/>
      <c r="H298" s="3"/>
      <c r="I298" s="3"/>
      <c r="J298" s="3"/>
      <c r="K298" s="4"/>
      <c r="L298" s="3"/>
      <c r="M298" s="3"/>
      <c r="N298" s="3"/>
      <c r="O298" s="1"/>
      <c r="P298" s="1"/>
      <c r="Q298" s="1"/>
      <c r="R298" s="1"/>
      <c r="S298" s="1"/>
      <c r="T298" s="1"/>
      <c r="U298" s="1"/>
      <c r="V298" s="1"/>
      <c r="W298" s="1"/>
      <c r="X298" s="1"/>
      <c r="Y298" s="1"/>
      <c r="Z298" s="1"/>
    </row>
    <row r="299" spans="1:26" ht="14.25" customHeight="1" x14ac:dyDescent="0.25">
      <c r="A299" s="1"/>
      <c r="B299" s="2"/>
      <c r="C299" s="3"/>
      <c r="D299" s="1"/>
      <c r="E299" s="2"/>
      <c r="F299" s="3"/>
      <c r="G299" s="3"/>
      <c r="H299" s="3"/>
      <c r="I299" s="3"/>
      <c r="J299" s="3"/>
      <c r="K299" s="4"/>
      <c r="L299" s="3"/>
      <c r="M299" s="3"/>
      <c r="N299" s="3"/>
      <c r="O299" s="1"/>
      <c r="P299" s="1"/>
      <c r="Q299" s="1"/>
      <c r="R299" s="1"/>
      <c r="S299" s="1"/>
      <c r="T299" s="1"/>
      <c r="U299" s="1"/>
      <c r="V299" s="1"/>
      <c r="W299" s="1"/>
      <c r="X299" s="1"/>
      <c r="Y299" s="1"/>
      <c r="Z299" s="1"/>
    </row>
    <row r="300" spans="1:26" ht="14.25" customHeight="1" x14ac:dyDescent="0.25">
      <c r="A300" s="1"/>
      <c r="B300" s="2"/>
      <c r="C300" s="3"/>
      <c r="D300" s="1"/>
      <c r="E300" s="2"/>
      <c r="F300" s="3"/>
      <c r="G300" s="3"/>
      <c r="H300" s="3"/>
      <c r="I300" s="3"/>
      <c r="J300" s="3"/>
      <c r="K300" s="4"/>
      <c r="L300" s="3"/>
      <c r="M300" s="3"/>
      <c r="N300" s="3"/>
      <c r="O300" s="1"/>
      <c r="P300" s="1"/>
      <c r="Q300" s="1"/>
      <c r="R300" s="1"/>
      <c r="S300" s="1"/>
      <c r="T300" s="1"/>
      <c r="U300" s="1"/>
      <c r="V300" s="1"/>
      <c r="W300" s="1"/>
      <c r="X300" s="1"/>
      <c r="Y300" s="1"/>
      <c r="Z300" s="1"/>
    </row>
    <row r="301" spans="1:26" ht="14.25" customHeight="1" x14ac:dyDescent="0.25">
      <c r="A301" s="1"/>
      <c r="B301" s="2"/>
      <c r="C301" s="3"/>
      <c r="D301" s="1"/>
      <c r="E301" s="2"/>
      <c r="F301" s="3"/>
      <c r="G301" s="3"/>
      <c r="H301" s="3"/>
      <c r="I301" s="3"/>
      <c r="J301" s="3"/>
      <c r="K301" s="4"/>
      <c r="L301" s="3"/>
      <c r="M301" s="3"/>
      <c r="N301" s="3"/>
      <c r="O301" s="1"/>
      <c r="P301" s="1"/>
      <c r="Q301" s="1"/>
      <c r="R301" s="1"/>
      <c r="S301" s="1"/>
      <c r="T301" s="1"/>
      <c r="U301" s="1"/>
      <c r="V301" s="1"/>
      <c r="W301" s="1"/>
      <c r="X301" s="1"/>
      <c r="Y301" s="1"/>
      <c r="Z301" s="1"/>
    </row>
    <row r="302" spans="1:26" ht="14.25" customHeight="1" x14ac:dyDescent="0.25">
      <c r="A302" s="1"/>
      <c r="B302" s="2"/>
      <c r="C302" s="3"/>
      <c r="D302" s="1"/>
      <c r="E302" s="2"/>
      <c r="F302" s="3"/>
      <c r="G302" s="3"/>
      <c r="H302" s="3"/>
      <c r="I302" s="3"/>
      <c r="J302" s="3"/>
      <c r="K302" s="4"/>
      <c r="L302" s="3"/>
      <c r="M302" s="3"/>
      <c r="N302" s="3"/>
      <c r="O302" s="1"/>
      <c r="P302" s="1"/>
      <c r="Q302" s="1"/>
      <c r="R302" s="1"/>
      <c r="S302" s="1"/>
      <c r="T302" s="1"/>
      <c r="U302" s="1"/>
      <c r="V302" s="1"/>
      <c r="W302" s="1"/>
      <c r="X302" s="1"/>
      <c r="Y302" s="1"/>
      <c r="Z302" s="1"/>
    </row>
    <row r="303" spans="1:26" ht="14.25" customHeight="1" x14ac:dyDescent="0.25">
      <c r="A303" s="1"/>
      <c r="B303" s="2"/>
      <c r="C303" s="3"/>
      <c r="D303" s="1"/>
      <c r="E303" s="2"/>
      <c r="F303" s="3"/>
      <c r="G303" s="3"/>
      <c r="H303" s="3"/>
      <c r="I303" s="3"/>
      <c r="J303" s="3"/>
      <c r="K303" s="4"/>
      <c r="L303" s="3"/>
      <c r="M303" s="3"/>
      <c r="N303" s="3"/>
      <c r="O303" s="1"/>
      <c r="P303" s="1"/>
      <c r="Q303" s="1"/>
      <c r="R303" s="1"/>
      <c r="S303" s="1"/>
      <c r="T303" s="1"/>
      <c r="U303" s="1"/>
      <c r="V303" s="1"/>
      <c r="W303" s="1"/>
      <c r="X303" s="1"/>
      <c r="Y303" s="1"/>
      <c r="Z303" s="1"/>
    </row>
    <row r="304" spans="1:26" ht="14.25" customHeight="1" x14ac:dyDescent="0.25">
      <c r="A304" s="1"/>
      <c r="B304" s="2"/>
      <c r="C304" s="3"/>
      <c r="D304" s="1"/>
      <c r="E304" s="2"/>
      <c r="F304" s="3"/>
      <c r="G304" s="3"/>
      <c r="H304" s="3"/>
      <c r="I304" s="3"/>
      <c r="J304" s="3"/>
      <c r="K304" s="4"/>
      <c r="L304" s="3"/>
      <c r="M304" s="3"/>
      <c r="N304" s="3"/>
      <c r="O304" s="1"/>
      <c r="P304" s="1"/>
      <c r="Q304" s="1"/>
      <c r="R304" s="1"/>
      <c r="S304" s="1"/>
      <c r="T304" s="1"/>
      <c r="U304" s="1"/>
      <c r="V304" s="1"/>
      <c r="W304" s="1"/>
      <c r="X304" s="1"/>
      <c r="Y304" s="1"/>
      <c r="Z304" s="1"/>
    </row>
    <row r="305" spans="1:26" ht="14.25" customHeight="1" x14ac:dyDescent="0.25">
      <c r="A305" s="1"/>
      <c r="B305" s="2"/>
      <c r="C305" s="3"/>
      <c r="D305" s="1"/>
      <c r="E305" s="2"/>
      <c r="F305" s="3"/>
      <c r="G305" s="3"/>
      <c r="H305" s="3"/>
      <c r="I305" s="3"/>
      <c r="J305" s="3"/>
      <c r="K305" s="4"/>
      <c r="L305" s="3"/>
      <c r="M305" s="3"/>
      <c r="N305" s="3"/>
      <c r="O305" s="1"/>
      <c r="P305" s="1"/>
      <c r="Q305" s="1"/>
      <c r="R305" s="1"/>
      <c r="S305" s="1"/>
      <c r="T305" s="1"/>
      <c r="U305" s="1"/>
      <c r="V305" s="1"/>
      <c r="W305" s="1"/>
      <c r="X305" s="1"/>
      <c r="Y305" s="1"/>
      <c r="Z305" s="1"/>
    </row>
    <row r="306" spans="1:26" ht="14.25" customHeight="1" x14ac:dyDescent="0.25">
      <c r="A306" s="1"/>
      <c r="B306" s="2"/>
      <c r="C306" s="3"/>
      <c r="D306" s="1"/>
      <c r="E306" s="2"/>
      <c r="F306" s="3"/>
      <c r="G306" s="3"/>
      <c r="H306" s="3"/>
      <c r="I306" s="3"/>
      <c r="J306" s="3"/>
      <c r="K306" s="4"/>
      <c r="L306" s="3"/>
      <c r="M306" s="3"/>
      <c r="N306" s="3"/>
      <c r="O306" s="1"/>
      <c r="P306" s="1"/>
      <c r="Q306" s="1"/>
      <c r="R306" s="1"/>
      <c r="S306" s="1"/>
      <c r="T306" s="1"/>
      <c r="U306" s="1"/>
      <c r="V306" s="1"/>
      <c r="W306" s="1"/>
      <c r="X306" s="1"/>
      <c r="Y306" s="1"/>
      <c r="Z306" s="1"/>
    </row>
    <row r="307" spans="1:26" ht="14.25" customHeight="1" x14ac:dyDescent="0.25">
      <c r="A307" s="1"/>
      <c r="B307" s="2"/>
      <c r="C307" s="3"/>
      <c r="D307" s="1"/>
      <c r="E307" s="2"/>
      <c r="F307" s="3"/>
      <c r="G307" s="3"/>
      <c r="H307" s="3"/>
      <c r="I307" s="3"/>
      <c r="J307" s="3"/>
      <c r="K307" s="4"/>
      <c r="L307" s="3"/>
      <c r="M307" s="3"/>
      <c r="N307" s="3"/>
      <c r="O307" s="1"/>
      <c r="P307" s="1"/>
      <c r="Q307" s="1"/>
      <c r="R307" s="1"/>
      <c r="S307" s="1"/>
      <c r="T307" s="1"/>
      <c r="U307" s="1"/>
      <c r="V307" s="1"/>
      <c r="W307" s="1"/>
      <c r="X307" s="1"/>
      <c r="Y307" s="1"/>
      <c r="Z307" s="1"/>
    </row>
    <row r="308" spans="1:26" ht="14.25" customHeight="1" x14ac:dyDescent="0.25">
      <c r="A308" s="1"/>
      <c r="B308" s="2"/>
      <c r="C308" s="3"/>
      <c r="D308" s="1"/>
      <c r="E308" s="2"/>
      <c r="F308" s="3"/>
      <c r="G308" s="3"/>
      <c r="H308" s="3"/>
      <c r="I308" s="3"/>
      <c r="J308" s="3"/>
      <c r="K308" s="4"/>
      <c r="L308" s="3"/>
      <c r="M308" s="3"/>
      <c r="N308" s="3"/>
      <c r="O308" s="1"/>
      <c r="P308" s="1"/>
      <c r="Q308" s="1"/>
      <c r="R308" s="1"/>
      <c r="S308" s="1"/>
      <c r="T308" s="1"/>
      <c r="U308" s="1"/>
      <c r="V308" s="1"/>
      <c r="W308" s="1"/>
      <c r="X308" s="1"/>
      <c r="Y308" s="1"/>
      <c r="Z308" s="1"/>
    </row>
    <row r="309" spans="1:26" ht="14.25" customHeight="1" x14ac:dyDescent="0.25">
      <c r="A309" s="1"/>
      <c r="B309" s="2"/>
      <c r="C309" s="3"/>
      <c r="D309" s="1"/>
      <c r="E309" s="2"/>
      <c r="F309" s="3"/>
      <c r="G309" s="3"/>
      <c r="H309" s="3"/>
      <c r="I309" s="3"/>
      <c r="J309" s="3"/>
      <c r="K309" s="4"/>
      <c r="L309" s="3"/>
      <c r="M309" s="3"/>
      <c r="N309" s="3"/>
      <c r="O309" s="1"/>
      <c r="P309" s="1"/>
      <c r="Q309" s="1"/>
      <c r="R309" s="1"/>
      <c r="S309" s="1"/>
      <c r="T309" s="1"/>
      <c r="U309" s="1"/>
      <c r="V309" s="1"/>
      <c r="W309" s="1"/>
      <c r="X309" s="1"/>
      <c r="Y309" s="1"/>
      <c r="Z309" s="1"/>
    </row>
    <row r="310" spans="1:26" ht="14.25" customHeight="1" x14ac:dyDescent="0.25">
      <c r="A310" s="1"/>
      <c r="B310" s="2"/>
      <c r="C310" s="3"/>
      <c r="D310" s="1"/>
      <c r="E310" s="2"/>
      <c r="F310" s="3"/>
      <c r="G310" s="3"/>
      <c r="H310" s="3"/>
      <c r="I310" s="3"/>
      <c r="J310" s="3"/>
      <c r="K310" s="4"/>
      <c r="L310" s="3"/>
      <c r="M310" s="3"/>
      <c r="N310" s="3"/>
      <c r="O310" s="1"/>
      <c r="P310" s="1"/>
      <c r="Q310" s="1"/>
      <c r="R310" s="1"/>
      <c r="S310" s="1"/>
      <c r="T310" s="1"/>
      <c r="U310" s="1"/>
      <c r="V310" s="1"/>
      <c r="W310" s="1"/>
      <c r="X310" s="1"/>
      <c r="Y310" s="1"/>
      <c r="Z310" s="1"/>
    </row>
    <row r="311" spans="1:26" ht="14.25" customHeight="1" x14ac:dyDescent="0.25">
      <c r="A311" s="1"/>
      <c r="B311" s="2"/>
      <c r="C311" s="3"/>
      <c r="D311" s="1"/>
      <c r="E311" s="2"/>
      <c r="F311" s="3"/>
      <c r="G311" s="3"/>
      <c r="H311" s="3"/>
      <c r="I311" s="3"/>
      <c r="J311" s="3"/>
      <c r="K311" s="4"/>
      <c r="L311" s="3"/>
      <c r="M311" s="3"/>
      <c r="N311" s="3"/>
      <c r="O311" s="1"/>
      <c r="P311" s="1"/>
      <c r="Q311" s="1"/>
      <c r="R311" s="1"/>
      <c r="S311" s="1"/>
      <c r="T311" s="1"/>
      <c r="U311" s="1"/>
      <c r="V311" s="1"/>
      <c r="W311" s="1"/>
      <c r="X311" s="1"/>
      <c r="Y311" s="1"/>
      <c r="Z311" s="1"/>
    </row>
    <row r="312" spans="1:26" ht="14.25" customHeight="1" x14ac:dyDescent="0.25">
      <c r="A312" s="1"/>
      <c r="B312" s="2"/>
      <c r="C312" s="3"/>
      <c r="D312" s="1"/>
      <c r="E312" s="2"/>
      <c r="F312" s="3"/>
      <c r="G312" s="3"/>
      <c r="H312" s="3"/>
      <c r="I312" s="3"/>
      <c r="J312" s="3"/>
      <c r="K312" s="4"/>
      <c r="L312" s="3"/>
      <c r="M312" s="3"/>
      <c r="N312" s="3"/>
      <c r="O312" s="1"/>
      <c r="P312" s="1"/>
      <c r="Q312" s="1"/>
      <c r="R312" s="1"/>
      <c r="S312" s="1"/>
      <c r="T312" s="1"/>
      <c r="U312" s="1"/>
      <c r="V312" s="1"/>
      <c r="W312" s="1"/>
      <c r="X312" s="1"/>
      <c r="Y312" s="1"/>
      <c r="Z312" s="1"/>
    </row>
    <row r="313" spans="1:26" ht="14.25" customHeight="1" x14ac:dyDescent="0.25">
      <c r="A313" s="1"/>
      <c r="B313" s="2"/>
      <c r="C313" s="3"/>
      <c r="D313" s="1"/>
      <c r="E313" s="2"/>
      <c r="F313" s="3"/>
      <c r="G313" s="3"/>
      <c r="H313" s="3"/>
      <c r="I313" s="3"/>
      <c r="J313" s="3"/>
      <c r="K313" s="4"/>
      <c r="L313" s="3"/>
      <c r="M313" s="3"/>
      <c r="N313" s="3"/>
      <c r="O313" s="1"/>
      <c r="P313" s="1"/>
      <c r="Q313" s="1"/>
      <c r="R313" s="1"/>
      <c r="S313" s="1"/>
      <c r="T313" s="1"/>
      <c r="U313" s="1"/>
      <c r="V313" s="1"/>
      <c r="W313" s="1"/>
      <c r="X313" s="1"/>
      <c r="Y313" s="1"/>
      <c r="Z313" s="1"/>
    </row>
    <row r="314" spans="1:26" ht="14.25" customHeight="1" x14ac:dyDescent="0.25">
      <c r="A314" s="1"/>
      <c r="B314" s="2"/>
      <c r="C314" s="3"/>
      <c r="D314" s="1"/>
      <c r="E314" s="2"/>
      <c r="F314" s="3"/>
      <c r="G314" s="3"/>
      <c r="H314" s="3"/>
      <c r="I314" s="3"/>
      <c r="J314" s="3"/>
      <c r="K314" s="4"/>
      <c r="L314" s="3"/>
      <c r="M314" s="3"/>
      <c r="N314" s="3"/>
      <c r="O314" s="1"/>
      <c r="P314" s="1"/>
      <c r="Q314" s="1"/>
      <c r="R314" s="1"/>
      <c r="S314" s="1"/>
      <c r="T314" s="1"/>
      <c r="U314" s="1"/>
      <c r="V314" s="1"/>
      <c r="W314" s="1"/>
      <c r="X314" s="1"/>
      <c r="Y314" s="1"/>
      <c r="Z314" s="1"/>
    </row>
    <row r="315" spans="1:26" ht="14.25" customHeight="1" x14ac:dyDescent="0.25">
      <c r="A315" s="1"/>
      <c r="B315" s="2"/>
      <c r="C315" s="3"/>
      <c r="D315" s="1"/>
      <c r="E315" s="2"/>
      <c r="F315" s="3"/>
      <c r="G315" s="3"/>
      <c r="H315" s="3"/>
      <c r="I315" s="3"/>
      <c r="J315" s="3"/>
      <c r="K315" s="4"/>
      <c r="L315" s="3"/>
      <c r="M315" s="3"/>
      <c r="N315" s="3"/>
      <c r="O315" s="1"/>
      <c r="P315" s="1"/>
      <c r="Q315" s="1"/>
      <c r="R315" s="1"/>
      <c r="S315" s="1"/>
      <c r="T315" s="1"/>
      <c r="U315" s="1"/>
      <c r="V315" s="1"/>
      <c r="W315" s="1"/>
      <c r="X315" s="1"/>
      <c r="Y315" s="1"/>
      <c r="Z315" s="1"/>
    </row>
    <row r="316" spans="1:26" ht="14.25" customHeight="1" x14ac:dyDescent="0.25">
      <c r="A316" s="1"/>
      <c r="B316" s="2"/>
      <c r="C316" s="3"/>
      <c r="D316" s="1"/>
      <c r="E316" s="2"/>
      <c r="F316" s="3"/>
      <c r="G316" s="3"/>
      <c r="H316" s="3"/>
      <c r="I316" s="3"/>
      <c r="J316" s="3"/>
      <c r="K316" s="4"/>
      <c r="L316" s="3"/>
      <c r="M316" s="3"/>
      <c r="N316" s="3"/>
      <c r="O316" s="1"/>
      <c r="P316" s="1"/>
      <c r="Q316" s="1"/>
      <c r="R316" s="1"/>
      <c r="S316" s="1"/>
      <c r="T316" s="1"/>
      <c r="U316" s="1"/>
      <c r="V316" s="1"/>
      <c r="W316" s="1"/>
      <c r="X316" s="1"/>
      <c r="Y316" s="1"/>
      <c r="Z316" s="1"/>
    </row>
    <row r="317" spans="1:26" ht="14.25" customHeight="1" x14ac:dyDescent="0.25">
      <c r="A317" s="1"/>
      <c r="B317" s="2"/>
      <c r="C317" s="3"/>
      <c r="D317" s="1"/>
      <c r="E317" s="2"/>
      <c r="F317" s="3"/>
      <c r="G317" s="3"/>
      <c r="H317" s="3"/>
      <c r="I317" s="3"/>
      <c r="J317" s="3"/>
      <c r="K317" s="4"/>
      <c r="L317" s="3"/>
      <c r="M317" s="3"/>
      <c r="N317" s="3"/>
      <c r="O317" s="1"/>
      <c r="P317" s="1"/>
      <c r="Q317" s="1"/>
      <c r="R317" s="1"/>
      <c r="S317" s="1"/>
      <c r="T317" s="1"/>
      <c r="U317" s="1"/>
      <c r="V317" s="1"/>
      <c r="W317" s="1"/>
      <c r="X317" s="1"/>
      <c r="Y317" s="1"/>
      <c r="Z317" s="1"/>
    </row>
    <row r="318" spans="1:26" ht="14.25" customHeight="1" x14ac:dyDescent="0.25">
      <c r="A318" s="1"/>
      <c r="B318" s="2"/>
      <c r="C318" s="3"/>
      <c r="D318" s="1"/>
      <c r="E318" s="2"/>
      <c r="F318" s="3"/>
      <c r="G318" s="3"/>
      <c r="H318" s="3"/>
      <c r="I318" s="3"/>
      <c r="J318" s="3"/>
      <c r="K318" s="4"/>
      <c r="L318" s="3"/>
      <c r="M318" s="3"/>
      <c r="N318" s="3"/>
      <c r="O318" s="1"/>
      <c r="P318" s="1"/>
      <c r="Q318" s="1"/>
      <c r="R318" s="1"/>
      <c r="S318" s="1"/>
      <c r="T318" s="1"/>
      <c r="U318" s="1"/>
      <c r="V318" s="1"/>
      <c r="W318" s="1"/>
      <c r="X318" s="1"/>
      <c r="Y318" s="1"/>
      <c r="Z318" s="1"/>
    </row>
    <row r="319" spans="1:26" ht="14.25" customHeight="1" x14ac:dyDescent="0.25">
      <c r="A319" s="1"/>
      <c r="B319" s="2"/>
      <c r="C319" s="3"/>
      <c r="D319" s="1"/>
      <c r="E319" s="2"/>
      <c r="F319" s="3"/>
      <c r="G319" s="3"/>
      <c r="H319" s="3"/>
      <c r="I319" s="3"/>
      <c r="J319" s="3"/>
      <c r="K319" s="4"/>
      <c r="L319" s="3"/>
      <c r="M319" s="3"/>
      <c r="N319" s="3"/>
      <c r="O319" s="1"/>
      <c r="P319" s="1"/>
      <c r="Q319" s="1"/>
      <c r="R319" s="1"/>
      <c r="S319" s="1"/>
      <c r="T319" s="1"/>
      <c r="U319" s="1"/>
      <c r="V319" s="1"/>
      <c r="W319" s="1"/>
      <c r="X319" s="1"/>
      <c r="Y319" s="1"/>
      <c r="Z319" s="1"/>
    </row>
    <row r="320" spans="1:26" ht="14.25" customHeight="1" x14ac:dyDescent="0.25">
      <c r="A320" s="1"/>
      <c r="B320" s="2"/>
      <c r="C320" s="3"/>
      <c r="D320" s="1"/>
      <c r="E320" s="2"/>
      <c r="F320" s="3"/>
      <c r="G320" s="3"/>
      <c r="H320" s="3"/>
      <c r="I320" s="3"/>
      <c r="J320" s="3"/>
      <c r="K320" s="4"/>
      <c r="L320" s="3"/>
      <c r="M320" s="3"/>
      <c r="N320" s="3"/>
      <c r="O320" s="1"/>
      <c r="P320" s="1"/>
      <c r="Q320" s="1"/>
      <c r="R320" s="1"/>
      <c r="S320" s="1"/>
      <c r="T320" s="1"/>
      <c r="U320" s="1"/>
      <c r="V320" s="1"/>
      <c r="W320" s="1"/>
      <c r="X320" s="1"/>
      <c r="Y320" s="1"/>
      <c r="Z320" s="1"/>
    </row>
    <row r="321" spans="1:26" ht="14.25" customHeight="1" x14ac:dyDescent="0.25">
      <c r="A321" s="1"/>
      <c r="B321" s="2"/>
      <c r="C321" s="3"/>
      <c r="D321" s="1"/>
      <c r="E321" s="2"/>
      <c r="F321" s="3"/>
      <c r="G321" s="3"/>
      <c r="H321" s="3"/>
      <c r="I321" s="3"/>
      <c r="J321" s="3"/>
      <c r="K321" s="4"/>
      <c r="L321" s="3"/>
      <c r="M321" s="3"/>
      <c r="N321" s="3"/>
      <c r="O321" s="1"/>
      <c r="P321" s="1"/>
      <c r="Q321" s="1"/>
      <c r="R321" s="1"/>
      <c r="S321" s="1"/>
      <c r="T321" s="1"/>
      <c r="U321" s="1"/>
      <c r="V321" s="1"/>
      <c r="W321" s="1"/>
      <c r="X321" s="1"/>
      <c r="Y321" s="1"/>
      <c r="Z321" s="1"/>
    </row>
    <row r="322" spans="1:26" ht="14.25" customHeight="1" x14ac:dyDescent="0.25">
      <c r="A322" s="1"/>
      <c r="B322" s="2"/>
      <c r="C322" s="3"/>
      <c r="D322" s="1"/>
      <c r="E322" s="2"/>
      <c r="F322" s="3"/>
      <c r="G322" s="3"/>
      <c r="H322" s="3"/>
      <c r="I322" s="3"/>
      <c r="J322" s="3"/>
      <c r="K322" s="4"/>
      <c r="L322" s="3"/>
      <c r="M322" s="3"/>
      <c r="N322" s="3"/>
      <c r="O322" s="1"/>
      <c r="P322" s="1"/>
      <c r="Q322" s="1"/>
      <c r="R322" s="1"/>
      <c r="S322" s="1"/>
      <c r="T322" s="1"/>
      <c r="U322" s="1"/>
      <c r="V322" s="1"/>
      <c r="W322" s="1"/>
      <c r="X322" s="1"/>
      <c r="Y322" s="1"/>
      <c r="Z322" s="1"/>
    </row>
    <row r="323" spans="1:26" ht="14.25" customHeight="1" x14ac:dyDescent="0.25">
      <c r="A323" s="1"/>
      <c r="B323" s="2"/>
      <c r="C323" s="3"/>
      <c r="D323" s="1"/>
      <c r="E323" s="2"/>
      <c r="F323" s="3"/>
      <c r="G323" s="3"/>
      <c r="H323" s="3"/>
      <c r="I323" s="3"/>
      <c r="J323" s="3"/>
      <c r="K323" s="4"/>
      <c r="L323" s="3"/>
      <c r="M323" s="3"/>
      <c r="N323" s="3"/>
      <c r="O323" s="1"/>
      <c r="P323" s="1"/>
      <c r="Q323" s="1"/>
      <c r="R323" s="1"/>
      <c r="S323" s="1"/>
      <c r="T323" s="1"/>
      <c r="U323" s="1"/>
      <c r="V323" s="1"/>
      <c r="W323" s="1"/>
      <c r="X323" s="1"/>
      <c r="Y323" s="1"/>
      <c r="Z323" s="1"/>
    </row>
    <row r="324" spans="1:26" ht="14.25" customHeight="1" x14ac:dyDescent="0.25">
      <c r="A324" s="1"/>
      <c r="B324" s="2"/>
      <c r="C324" s="3"/>
      <c r="D324" s="1"/>
      <c r="E324" s="2"/>
      <c r="F324" s="3"/>
      <c r="G324" s="3"/>
      <c r="H324" s="3"/>
      <c r="I324" s="3"/>
      <c r="J324" s="3"/>
      <c r="K324" s="4"/>
      <c r="L324" s="3"/>
      <c r="M324" s="3"/>
      <c r="N324" s="3"/>
      <c r="O324" s="1"/>
      <c r="P324" s="1"/>
      <c r="Q324" s="1"/>
      <c r="R324" s="1"/>
      <c r="S324" s="1"/>
      <c r="T324" s="1"/>
      <c r="U324" s="1"/>
      <c r="V324" s="1"/>
      <c r="W324" s="1"/>
      <c r="X324" s="1"/>
      <c r="Y324" s="1"/>
      <c r="Z324" s="1"/>
    </row>
    <row r="325" spans="1:26" ht="14.25" customHeight="1" x14ac:dyDescent="0.25">
      <c r="A325" s="1"/>
      <c r="B325" s="2"/>
      <c r="C325" s="3"/>
      <c r="D325" s="1"/>
      <c r="E325" s="2"/>
      <c r="F325" s="3"/>
      <c r="G325" s="3"/>
      <c r="H325" s="3"/>
      <c r="I325" s="3"/>
      <c r="J325" s="3"/>
      <c r="K325" s="4"/>
      <c r="L325" s="3"/>
      <c r="M325" s="3"/>
      <c r="N325" s="3"/>
      <c r="O325" s="1"/>
      <c r="P325" s="1"/>
      <c r="Q325" s="1"/>
      <c r="R325" s="1"/>
      <c r="S325" s="1"/>
      <c r="T325" s="1"/>
      <c r="U325" s="1"/>
      <c r="V325" s="1"/>
      <c r="W325" s="1"/>
      <c r="X325" s="1"/>
      <c r="Y325" s="1"/>
      <c r="Z325" s="1"/>
    </row>
    <row r="326" spans="1:26" ht="14.25" customHeight="1" x14ac:dyDescent="0.25">
      <c r="A326" s="1"/>
      <c r="B326" s="2"/>
      <c r="C326" s="3"/>
      <c r="D326" s="1"/>
      <c r="E326" s="2"/>
      <c r="F326" s="3"/>
      <c r="G326" s="3"/>
      <c r="H326" s="3"/>
      <c r="I326" s="3"/>
      <c r="J326" s="3"/>
      <c r="K326" s="4"/>
      <c r="L326" s="3"/>
      <c r="M326" s="3"/>
      <c r="N326" s="3"/>
      <c r="O326" s="1"/>
      <c r="P326" s="1"/>
      <c r="Q326" s="1"/>
      <c r="R326" s="1"/>
      <c r="S326" s="1"/>
      <c r="T326" s="1"/>
      <c r="U326" s="1"/>
      <c r="V326" s="1"/>
      <c r="W326" s="1"/>
      <c r="X326" s="1"/>
      <c r="Y326" s="1"/>
      <c r="Z326" s="1"/>
    </row>
    <row r="327" spans="1:26" ht="14.25" customHeight="1" x14ac:dyDescent="0.25">
      <c r="A327" s="1"/>
      <c r="B327" s="2"/>
      <c r="C327" s="3"/>
      <c r="D327" s="1"/>
      <c r="E327" s="2"/>
      <c r="F327" s="3"/>
      <c r="G327" s="3"/>
      <c r="H327" s="3"/>
      <c r="I327" s="3"/>
      <c r="J327" s="3"/>
      <c r="K327" s="4"/>
      <c r="L327" s="3"/>
      <c r="M327" s="3"/>
      <c r="N327" s="3"/>
      <c r="O327" s="1"/>
      <c r="P327" s="1"/>
      <c r="Q327" s="1"/>
      <c r="R327" s="1"/>
      <c r="S327" s="1"/>
      <c r="T327" s="1"/>
      <c r="U327" s="1"/>
      <c r="V327" s="1"/>
      <c r="W327" s="1"/>
      <c r="X327" s="1"/>
      <c r="Y327" s="1"/>
      <c r="Z327" s="1"/>
    </row>
    <row r="328" spans="1:26" ht="14.25" customHeight="1" x14ac:dyDescent="0.25">
      <c r="A328" s="1"/>
      <c r="B328" s="2"/>
      <c r="C328" s="3"/>
      <c r="D328" s="1"/>
      <c r="E328" s="2"/>
      <c r="F328" s="3"/>
      <c r="G328" s="3"/>
      <c r="H328" s="3"/>
      <c r="I328" s="3"/>
      <c r="J328" s="3"/>
      <c r="K328" s="4"/>
      <c r="L328" s="3"/>
      <c r="M328" s="3"/>
      <c r="N328" s="3"/>
      <c r="O328" s="1"/>
      <c r="P328" s="1"/>
      <c r="Q328" s="1"/>
      <c r="R328" s="1"/>
      <c r="S328" s="1"/>
      <c r="T328" s="1"/>
      <c r="U328" s="1"/>
      <c r="V328" s="1"/>
      <c r="W328" s="1"/>
      <c r="X328" s="1"/>
      <c r="Y328" s="1"/>
      <c r="Z328" s="1"/>
    </row>
    <row r="329" spans="1:26" ht="14.25" customHeight="1" x14ac:dyDescent="0.25">
      <c r="A329" s="1"/>
      <c r="B329" s="2"/>
      <c r="C329" s="3"/>
      <c r="D329" s="1"/>
      <c r="E329" s="2"/>
      <c r="F329" s="3"/>
      <c r="G329" s="3"/>
      <c r="H329" s="3"/>
      <c r="I329" s="3"/>
      <c r="J329" s="3"/>
      <c r="K329" s="4"/>
      <c r="L329" s="3"/>
      <c r="M329" s="3"/>
      <c r="N329" s="3"/>
      <c r="O329" s="1"/>
      <c r="P329" s="1"/>
      <c r="Q329" s="1"/>
      <c r="R329" s="1"/>
      <c r="S329" s="1"/>
      <c r="T329" s="1"/>
      <c r="U329" s="1"/>
      <c r="V329" s="1"/>
      <c r="W329" s="1"/>
      <c r="X329" s="1"/>
      <c r="Y329" s="1"/>
      <c r="Z329" s="1"/>
    </row>
    <row r="330" spans="1:26" ht="14.25" customHeight="1" x14ac:dyDescent="0.25">
      <c r="A330" s="1"/>
      <c r="B330" s="2"/>
      <c r="C330" s="3"/>
      <c r="D330" s="1"/>
      <c r="E330" s="2"/>
      <c r="F330" s="3"/>
      <c r="G330" s="3"/>
      <c r="H330" s="3"/>
      <c r="I330" s="3"/>
      <c r="J330" s="3"/>
      <c r="K330" s="4"/>
      <c r="L330" s="3"/>
      <c r="M330" s="3"/>
      <c r="N330" s="3"/>
      <c r="O330" s="1"/>
      <c r="P330" s="1"/>
      <c r="Q330" s="1"/>
      <c r="R330" s="1"/>
      <c r="S330" s="1"/>
      <c r="T330" s="1"/>
      <c r="U330" s="1"/>
      <c r="V330" s="1"/>
      <c r="W330" s="1"/>
      <c r="X330" s="1"/>
      <c r="Y330" s="1"/>
      <c r="Z330" s="1"/>
    </row>
    <row r="331" spans="1:26" ht="14.25" customHeight="1" x14ac:dyDescent="0.25">
      <c r="A331" s="1"/>
      <c r="B331" s="2"/>
      <c r="C331" s="3"/>
      <c r="D331" s="1"/>
      <c r="E331" s="2"/>
      <c r="F331" s="3"/>
      <c r="G331" s="3"/>
      <c r="H331" s="3"/>
      <c r="I331" s="3"/>
      <c r="J331" s="3"/>
      <c r="K331" s="4"/>
      <c r="L331" s="3"/>
      <c r="M331" s="3"/>
      <c r="N331" s="3"/>
      <c r="O331" s="1"/>
      <c r="P331" s="1"/>
      <c r="Q331" s="1"/>
      <c r="R331" s="1"/>
      <c r="S331" s="1"/>
      <c r="T331" s="1"/>
      <c r="U331" s="1"/>
      <c r="V331" s="1"/>
      <c r="W331" s="1"/>
      <c r="X331" s="1"/>
      <c r="Y331" s="1"/>
      <c r="Z331" s="1"/>
    </row>
    <row r="332" spans="1:26" ht="14.25" customHeight="1" x14ac:dyDescent="0.25">
      <c r="A332" s="1"/>
      <c r="B332" s="2"/>
      <c r="C332" s="3"/>
      <c r="D332" s="1"/>
      <c r="E332" s="2"/>
      <c r="F332" s="3"/>
      <c r="G332" s="3"/>
      <c r="H332" s="3"/>
      <c r="I332" s="3"/>
      <c r="J332" s="3"/>
      <c r="K332" s="4"/>
      <c r="L332" s="3"/>
      <c r="M332" s="3"/>
      <c r="N332" s="3"/>
      <c r="O332" s="1"/>
      <c r="P332" s="1"/>
      <c r="Q332" s="1"/>
      <c r="R332" s="1"/>
      <c r="S332" s="1"/>
      <c r="T332" s="1"/>
      <c r="U332" s="1"/>
      <c r="V332" s="1"/>
      <c r="W332" s="1"/>
      <c r="X332" s="1"/>
      <c r="Y332" s="1"/>
      <c r="Z332" s="1"/>
    </row>
    <row r="333" spans="1:26" ht="14.25" customHeight="1" x14ac:dyDescent="0.25">
      <c r="A333" s="1"/>
      <c r="B333" s="2"/>
      <c r="C333" s="3"/>
      <c r="D333" s="1"/>
      <c r="E333" s="2"/>
      <c r="F333" s="3"/>
      <c r="G333" s="3"/>
      <c r="H333" s="3"/>
      <c r="I333" s="3"/>
      <c r="J333" s="3"/>
      <c r="K333" s="4"/>
      <c r="L333" s="3"/>
      <c r="M333" s="3"/>
      <c r="N333" s="3"/>
      <c r="O333" s="1"/>
      <c r="P333" s="1"/>
      <c r="Q333" s="1"/>
      <c r="R333" s="1"/>
      <c r="S333" s="1"/>
      <c r="T333" s="1"/>
      <c r="U333" s="1"/>
      <c r="V333" s="1"/>
      <c r="W333" s="1"/>
      <c r="X333" s="1"/>
      <c r="Y333" s="1"/>
      <c r="Z333" s="1"/>
    </row>
    <row r="334" spans="1:26" ht="14.25" customHeight="1" x14ac:dyDescent="0.25">
      <c r="A334" s="1"/>
      <c r="B334" s="2"/>
      <c r="C334" s="3"/>
      <c r="D334" s="1"/>
      <c r="E334" s="2"/>
      <c r="F334" s="3"/>
      <c r="G334" s="3"/>
      <c r="H334" s="3"/>
      <c r="I334" s="3"/>
      <c r="J334" s="3"/>
      <c r="K334" s="4"/>
      <c r="L334" s="3"/>
      <c r="M334" s="3"/>
      <c r="N334" s="3"/>
      <c r="O334" s="1"/>
      <c r="P334" s="1"/>
      <c r="Q334" s="1"/>
      <c r="R334" s="1"/>
      <c r="S334" s="1"/>
      <c r="T334" s="1"/>
      <c r="U334" s="1"/>
      <c r="V334" s="1"/>
      <c r="W334" s="1"/>
      <c r="X334" s="1"/>
      <c r="Y334" s="1"/>
      <c r="Z334" s="1"/>
    </row>
    <row r="335" spans="1:26" ht="14.25" customHeight="1" x14ac:dyDescent="0.25">
      <c r="A335" s="1"/>
      <c r="B335" s="2"/>
      <c r="C335" s="3"/>
      <c r="D335" s="1"/>
      <c r="E335" s="2"/>
      <c r="F335" s="3"/>
      <c r="G335" s="3"/>
      <c r="H335" s="3"/>
      <c r="I335" s="3"/>
      <c r="J335" s="3"/>
      <c r="K335" s="4"/>
      <c r="L335" s="3"/>
      <c r="M335" s="3"/>
      <c r="N335" s="3"/>
      <c r="O335" s="1"/>
      <c r="P335" s="1"/>
      <c r="Q335" s="1"/>
      <c r="R335" s="1"/>
      <c r="S335" s="1"/>
      <c r="T335" s="1"/>
      <c r="U335" s="1"/>
      <c r="V335" s="1"/>
      <c r="W335" s="1"/>
      <c r="X335" s="1"/>
      <c r="Y335" s="1"/>
      <c r="Z335" s="1"/>
    </row>
    <row r="336" spans="1:26" ht="14.25" customHeight="1" x14ac:dyDescent="0.25">
      <c r="A336" s="1"/>
      <c r="B336" s="2"/>
      <c r="C336" s="3"/>
      <c r="D336" s="1"/>
      <c r="E336" s="2"/>
      <c r="F336" s="3"/>
      <c r="G336" s="3"/>
      <c r="H336" s="3"/>
      <c r="I336" s="3"/>
      <c r="J336" s="3"/>
      <c r="K336" s="4"/>
      <c r="L336" s="3"/>
      <c r="M336" s="3"/>
      <c r="N336" s="3"/>
      <c r="O336" s="1"/>
      <c r="P336" s="1"/>
      <c r="Q336" s="1"/>
      <c r="R336" s="1"/>
      <c r="S336" s="1"/>
      <c r="T336" s="1"/>
      <c r="U336" s="1"/>
      <c r="V336" s="1"/>
      <c r="W336" s="1"/>
      <c r="X336" s="1"/>
      <c r="Y336" s="1"/>
      <c r="Z336" s="1"/>
    </row>
    <row r="337" spans="1:26" ht="14.25" customHeight="1" x14ac:dyDescent="0.25">
      <c r="A337" s="1"/>
      <c r="B337" s="2"/>
      <c r="C337" s="3"/>
      <c r="D337" s="1"/>
      <c r="E337" s="2"/>
      <c r="F337" s="3"/>
      <c r="G337" s="3"/>
      <c r="H337" s="3"/>
      <c r="I337" s="3"/>
      <c r="J337" s="3"/>
      <c r="K337" s="4"/>
      <c r="L337" s="3"/>
      <c r="M337" s="3"/>
      <c r="N337" s="3"/>
      <c r="O337" s="1"/>
      <c r="P337" s="1"/>
      <c r="Q337" s="1"/>
      <c r="R337" s="1"/>
      <c r="S337" s="1"/>
      <c r="T337" s="1"/>
      <c r="U337" s="1"/>
      <c r="V337" s="1"/>
      <c r="W337" s="1"/>
      <c r="X337" s="1"/>
      <c r="Y337" s="1"/>
      <c r="Z337" s="1"/>
    </row>
    <row r="338" spans="1:26" ht="14.25" customHeight="1" x14ac:dyDescent="0.25">
      <c r="A338" s="1"/>
      <c r="B338" s="2"/>
      <c r="C338" s="3"/>
      <c r="D338" s="1"/>
      <c r="E338" s="2"/>
      <c r="F338" s="3"/>
      <c r="G338" s="3"/>
      <c r="H338" s="3"/>
      <c r="I338" s="3"/>
      <c r="J338" s="3"/>
      <c r="K338" s="4"/>
      <c r="L338" s="3"/>
      <c r="M338" s="3"/>
      <c r="N338" s="3"/>
      <c r="O338" s="1"/>
      <c r="P338" s="1"/>
      <c r="Q338" s="1"/>
      <c r="R338" s="1"/>
      <c r="S338" s="1"/>
      <c r="T338" s="1"/>
      <c r="U338" s="1"/>
      <c r="V338" s="1"/>
      <c r="W338" s="1"/>
      <c r="X338" s="1"/>
      <c r="Y338" s="1"/>
      <c r="Z338" s="1"/>
    </row>
    <row r="339" spans="1:26" ht="14.25" customHeight="1" x14ac:dyDescent="0.25">
      <c r="A339" s="1"/>
      <c r="B339" s="2"/>
      <c r="C339" s="3"/>
      <c r="D339" s="1"/>
      <c r="E339" s="2"/>
      <c r="F339" s="3"/>
      <c r="G339" s="3"/>
      <c r="H339" s="3"/>
      <c r="I339" s="3"/>
      <c r="J339" s="3"/>
      <c r="K339" s="4"/>
      <c r="L339" s="3"/>
      <c r="M339" s="3"/>
      <c r="N339" s="3"/>
      <c r="O339" s="1"/>
      <c r="P339" s="1"/>
      <c r="Q339" s="1"/>
      <c r="R339" s="1"/>
      <c r="S339" s="1"/>
      <c r="T339" s="1"/>
      <c r="U339" s="1"/>
      <c r="V339" s="1"/>
      <c r="W339" s="1"/>
      <c r="X339" s="1"/>
      <c r="Y339" s="1"/>
      <c r="Z339" s="1"/>
    </row>
    <row r="340" spans="1:26" ht="14.25" customHeight="1" x14ac:dyDescent="0.25">
      <c r="A340" s="1"/>
      <c r="B340" s="2"/>
      <c r="C340" s="3"/>
      <c r="D340" s="1"/>
      <c r="E340" s="2"/>
      <c r="F340" s="3"/>
      <c r="G340" s="3"/>
      <c r="H340" s="3"/>
      <c r="I340" s="3"/>
      <c r="J340" s="3"/>
      <c r="K340" s="4"/>
      <c r="L340" s="3"/>
      <c r="M340" s="3"/>
      <c r="N340" s="3"/>
      <c r="O340" s="1"/>
      <c r="P340" s="1"/>
      <c r="Q340" s="1"/>
      <c r="R340" s="1"/>
      <c r="S340" s="1"/>
      <c r="T340" s="1"/>
      <c r="U340" s="1"/>
      <c r="V340" s="1"/>
      <c r="W340" s="1"/>
      <c r="X340" s="1"/>
      <c r="Y340" s="1"/>
      <c r="Z340" s="1"/>
    </row>
    <row r="341" spans="1:26" ht="14.25" customHeight="1" x14ac:dyDescent="0.25">
      <c r="A341" s="1"/>
      <c r="B341" s="2"/>
      <c r="C341" s="3"/>
      <c r="D341" s="1"/>
      <c r="E341" s="2"/>
      <c r="F341" s="3"/>
      <c r="G341" s="3"/>
      <c r="H341" s="3"/>
      <c r="I341" s="3"/>
      <c r="J341" s="3"/>
      <c r="K341" s="4"/>
      <c r="L341" s="3"/>
      <c r="M341" s="3"/>
      <c r="N341" s="3"/>
      <c r="O341" s="1"/>
      <c r="P341" s="1"/>
      <c r="Q341" s="1"/>
      <c r="R341" s="1"/>
      <c r="S341" s="1"/>
      <c r="T341" s="1"/>
      <c r="U341" s="1"/>
      <c r="V341" s="1"/>
      <c r="W341" s="1"/>
      <c r="X341" s="1"/>
      <c r="Y341" s="1"/>
      <c r="Z341" s="1"/>
    </row>
    <row r="342" spans="1:26" ht="14.25" customHeight="1" x14ac:dyDescent="0.25">
      <c r="A342" s="1"/>
      <c r="B342" s="2"/>
      <c r="C342" s="3"/>
      <c r="D342" s="1"/>
      <c r="E342" s="2"/>
      <c r="F342" s="3"/>
      <c r="G342" s="3"/>
      <c r="H342" s="3"/>
      <c r="I342" s="3"/>
      <c r="J342" s="3"/>
      <c r="K342" s="4"/>
      <c r="L342" s="3"/>
      <c r="M342" s="3"/>
      <c r="N342" s="3"/>
      <c r="O342" s="1"/>
      <c r="P342" s="1"/>
      <c r="Q342" s="1"/>
      <c r="R342" s="1"/>
      <c r="S342" s="1"/>
      <c r="T342" s="1"/>
      <c r="U342" s="1"/>
      <c r="V342" s="1"/>
      <c r="W342" s="1"/>
      <c r="X342" s="1"/>
      <c r="Y342" s="1"/>
      <c r="Z342" s="1"/>
    </row>
    <row r="343" spans="1:26" ht="14.25" customHeight="1" x14ac:dyDescent="0.25">
      <c r="A343" s="1"/>
      <c r="B343" s="2"/>
      <c r="C343" s="3"/>
      <c r="D343" s="1"/>
      <c r="E343" s="2"/>
      <c r="F343" s="3"/>
      <c r="G343" s="3"/>
      <c r="H343" s="3"/>
      <c r="I343" s="3"/>
      <c r="J343" s="3"/>
      <c r="K343" s="4"/>
      <c r="L343" s="3"/>
      <c r="M343" s="3"/>
      <c r="N343" s="3"/>
      <c r="O343" s="1"/>
      <c r="P343" s="1"/>
      <c r="Q343" s="1"/>
      <c r="R343" s="1"/>
      <c r="S343" s="1"/>
      <c r="T343" s="1"/>
      <c r="U343" s="1"/>
      <c r="V343" s="1"/>
      <c r="W343" s="1"/>
      <c r="X343" s="1"/>
      <c r="Y343" s="1"/>
      <c r="Z343" s="1"/>
    </row>
    <row r="344" spans="1:26" ht="14.25" customHeight="1" x14ac:dyDescent="0.25">
      <c r="A344" s="1"/>
      <c r="B344" s="2"/>
      <c r="C344" s="3"/>
      <c r="D344" s="1"/>
      <c r="E344" s="2"/>
      <c r="F344" s="3"/>
      <c r="G344" s="3"/>
      <c r="H344" s="3"/>
      <c r="I344" s="3"/>
      <c r="J344" s="3"/>
      <c r="K344" s="4"/>
      <c r="L344" s="3"/>
      <c r="M344" s="3"/>
      <c r="N344" s="3"/>
      <c r="O344" s="1"/>
      <c r="P344" s="1"/>
      <c r="Q344" s="1"/>
      <c r="R344" s="1"/>
      <c r="S344" s="1"/>
      <c r="T344" s="1"/>
      <c r="U344" s="1"/>
      <c r="V344" s="1"/>
      <c r="W344" s="1"/>
      <c r="X344" s="1"/>
      <c r="Y344" s="1"/>
      <c r="Z344" s="1"/>
    </row>
    <row r="345" spans="1:26" ht="14.25" customHeight="1" x14ac:dyDescent="0.25">
      <c r="A345" s="1"/>
      <c r="B345" s="2"/>
      <c r="C345" s="3"/>
      <c r="D345" s="1"/>
      <c r="E345" s="2"/>
      <c r="F345" s="3"/>
      <c r="G345" s="3"/>
      <c r="H345" s="3"/>
      <c r="I345" s="3"/>
      <c r="J345" s="3"/>
      <c r="K345" s="4"/>
      <c r="L345" s="3"/>
      <c r="M345" s="3"/>
      <c r="N345" s="3"/>
      <c r="O345" s="1"/>
      <c r="P345" s="1"/>
      <c r="Q345" s="1"/>
      <c r="R345" s="1"/>
      <c r="S345" s="1"/>
      <c r="T345" s="1"/>
      <c r="U345" s="1"/>
      <c r="V345" s="1"/>
      <c r="W345" s="1"/>
      <c r="X345" s="1"/>
      <c r="Y345" s="1"/>
      <c r="Z345" s="1"/>
    </row>
    <row r="346" spans="1:26" ht="14.25" customHeight="1" x14ac:dyDescent="0.25">
      <c r="A346" s="1"/>
      <c r="B346" s="2"/>
      <c r="C346" s="3"/>
      <c r="D346" s="1"/>
      <c r="E346" s="2"/>
      <c r="F346" s="3"/>
      <c r="G346" s="3"/>
      <c r="H346" s="3"/>
      <c r="I346" s="3"/>
      <c r="J346" s="3"/>
      <c r="K346" s="4"/>
      <c r="L346" s="3"/>
      <c r="M346" s="3"/>
      <c r="N346" s="3"/>
      <c r="O346" s="1"/>
      <c r="P346" s="1"/>
      <c r="Q346" s="1"/>
      <c r="R346" s="1"/>
      <c r="S346" s="1"/>
      <c r="T346" s="1"/>
      <c r="U346" s="1"/>
      <c r="V346" s="1"/>
      <c r="W346" s="1"/>
      <c r="X346" s="1"/>
      <c r="Y346" s="1"/>
      <c r="Z346" s="1"/>
    </row>
    <row r="347" spans="1:26" ht="14.25" customHeight="1" x14ac:dyDescent="0.25">
      <c r="A347" s="1"/>
      <c r="B347" s="2"/>
      <c r="C347" s="3"/>
      <c r="D347" s="1"/>
      <c r="E347" s="2"/>
      <c r="F347" s="3"/>
      <c r="G347" s="3"/>
      <c r="H347" s="3"/>
      <c r="I347" s="3"/>
      <c r="J347" s="3"/>
      <c r="K347" s="4"/>
      <c r="L347" s="3"/>
      <c r="M347" s="3"/>
      <c r="N347" s="3"/>
      <c r="O347" s="1"/>
      <c r="P347" s="1"/>
      <c r="Q347" s="1"/>
      <c r="R347" s="1"/>
      <c r="S347" s="1"/>
      <c r="T347" s="1"/>
      <c r="U347" s="1"/>
      <c r="V347" s="1"/>
      <c r="W347" s="1"/>
      <c r="X347" s="1"/>
      <c r="Y347" s="1"/>
      <c r="Z347" s="1"/>
    </row>
    <row r="348" spans="1:26" ht="14.25" customHeight="1" x14ac:dyDescent="0.25">
      <c r="A348" s="1"/>
      <c r="B348" s="2"/>
      <c r="C348" s="3"/>
      <c r="D348" s="1"/>
      <c r="E348" s="2"/>
      <c r="F348" s="3"/>
      <c r="G348" s="3"/>
      <c r="H348" s="3"/>
      <c r="I348" s="3"/>
      <c r="J348" s="3"/>
      <c r="K348" s="4"/>
      <c r="L348" s="3"/>
      <c r="M348" s="3"/>
      <c r="N348" s="3"/>
      <c r="O348" s="1"/>
      <c r="P348" s="1"/>
      <c r="Q348" s="1"/>
      <c r="R348" s="1"/>
      <c r="S348" s="1"/>
      <c r="T348" s="1"/>
      <c r="U348" s="1"/>
      <c r="V348" s="1"/>
      <c r="W348" s="1"/>
      <c r="X348" s="1"/>
      <c r="Y348" s="1"/>
      <c r="Z348" s="1"/>
    </row>
    <row r="349" spans="1:26" ht="14.25" customHeight="1" x14ac:dyDescent="0.25">
      <c r="A349" s="1"/>
      <c r="B349" s="2"/>
      <c r="C349" s="3"/>
      <c r="D349" s="1"/>
      <c r="E349" s="2"/>
      <c r="F349" s="3"/>
      <c r="G349" s="3"/>
      <c r="H349" s="3"/>
      <c r="I349" s="3"/>
      <c r="J349" s="3"/>
      <c r="K349" s="4"/>
      <c r="L349" s="3"/>
      <c r="M349" s="3"/>
      <c r="N349" s="3"/>
      <c r="O349" s="1"/>
      <c r="P349" s="1"/>
      <c r="Q349" s="1"/>
      <c r="R349" s="1"/>
      <c r="S349" s="1"/>
      <c r="T349" s="1"/>
      <c r="U349" s="1"/>
      <c r="V349" s="1"/>
      <c r="W349" s="1"/>
      <c r="X349" s="1"/>
      <c r="Y349" s="1"/>
      <c r="Z349" s="1"/>
    </row>
    <row r="350" spans="1:26" ht="14.25" customHeight="1" x14ac:dyDescent="0.25">
      <c r="A350" s="1"/>
      <c r="B350" s="2"/>
      <c r="C350" s="3"/>
      <c r="D350" s="1"/>
      <c r="E350" s="2"/>
      <c r="F350" s="3"/>
      <c r="G350" s="3"/>
      <c r="H350" s="3"/>
      <c r="I350" s="3"/>
      <c r="J350" s="3"/>
      <c r="K350" s="4"/>
      <c r="L350" s="3"/>
      <c r="M350" s="3"/>
      <c r="N350" s="3"/>
      <c r="O350" s="1"/>
      <c r="P350" s="1"/>
      <c r="Q350" s="1"/>
      <c r="R350" s="1"/>
      <c r="S350" s="1"/>
      <c r="T350" s="1"/>
      <c r="U350" s="1"/>
      <c r="V350" s="1"/>
      <c r="W350" s="1"/>
      <c r="X350" s="1"/>
      <c r="Y350" s="1"/>
      <c r="Z350" s="1"/>
    </row>
    <row r="351" spans="1:26" ht="14.25" customHeight="1" x14ac:dyDescent="0.25">
      <c r="A351" s="1"/>
      <c r="B351" s="2"/>
      <c r="C351" s="3"/>
      <c r="D351" s="1"/>
      <c r="E351" s="2"/>
      <c r="F351" s="3"/>
      <c r="G351" s="3"/>
      <c r="H351" s="3"/>
      <c r="I351" s="3"/>
      <c r="J351" s="3"/>
      <c r="K351" s="4"/>
      <c r="L351" s="3"/>
      <c r="M351" s="3"/>
      <c r="N351" s="3"/>
      <c r="O351" s="1"/>
      <c r="P351" s="1"/>
      <c r="Q351" s="1"/>
      <c r="R351" s="1"/>
      <c r="S351" s="1"/>
      <c r="T351" s="1"/>
      <c r="U351" s="1"/>
      <c r="V351" s="1"/>
      <c r="W351" s="1"/>
      <c r="X351" s="1"/>
      <c r="Y351" s="1"/>
      <c r="Z351" s="1"/>
    </row>
    <row r="352" spans="1:26" ht="14.25" customHeight="1" x14ac:dyDescent="0.25">
      <c r="A352" s="1"/>
      <c r="B352" s="2"/>
      <c r="C352" s="3"/>
      <c r="D352" s="1"/>
      <c r="E352" s="2"/>
      <c r="F352" s="3"/>
      <c r="G352" s="3"/>
      <c r="H352" s="3"/>
      <c r="I352" s="3"/>
      <c r="J352" s="3"/>
      <c r="K352" s="4"/>
      <c r="L352" s="3"/>
      <c r="M352" s="3"/>
      <c r="N352" s="3"/>
      <c r="O352" s="1"/>
      <c r="P352" s="1"/>
      <c r="Q352" s="1"/>
      <c r="R352" s="1"/>
      <c r="S352" s="1"/>
      <c r="T352" s="1"/>
      <c r="U352" s="1"/>
      <c r="V352" s="1"/>
      <c r="W352" s="1"/>
      <c r="X352" s="1"/>
      <c r="Y352" s="1"/>
      <c r="Z352" s="1"/>
    </row>
    <row r="353" spans="1:26" ht="14.25" customHeight="1" x14ac:dyDescent="0.25">
      <c r="A353" s="1"/>
      <c r="B353" s="2"/>
      <c r="C353" s="3"/>
      <c r="D353" s="1"/>
      <c r="E353" s="2"/>
      <c r="F353" s="3"/>
      <c r="G353" s="3"/>
      <c r="H353" s="3"/>
      <c r="I353" s="3"/>
      <c r="J353" s="3"/>
      <c r="K353" s="4"/>
      <c r="L353" s="3"/>
      <c r="M353" s="3"/>
      <c r="N353" s="3"/>
      <c r="O353" s="1"/>
      <c r="P353" s="1"/>
      <c r="Q353" s="1"/>
      <c r="R353" s="1"/>
      <c r="S353" s="1"/>
      <c r="T353" s="1"/>
      <c r="U353" s="1"/>
      <c r="V353" s="1"/>
      <c r="W353" s="1"/>
      <c r="X353" s="1"/>
      <c r="Y353" s="1"/>
      <c r="Z353" s="1"/>
    </row>
    <row r="354" spans="1:26" ht="14.25" customHeight="1" x14ac:dyDescent="0.25">
      <c r="A354" s="1"/>
      <c r="B354" s="2"/>
      <c r="C354" s="3"/>
      <c r="D354" s="1"/>
      <c r="E354" s="2"/>
      <c r="F354" s="3"/>
      <c r="G354" s="3"/>
      <c r="H354" s="3"/>
      <c r="I354" s="3"/>
      <c r="J354" s="3"/>
      <c r="K354" s="4"/>
      <c r="L354" s="3"/>
      <c r="M354" s="3"/>
      <c r="N354" s="3"/>
      <c r="O354" s="1"/>
      <c r="P354" s="1"/>
      <c r="Q354" s="1"/>
      <c r="R354" s="1"/>
      <c r="S354" s="1"/>
      <c r="T354" s="1"/>
      <c r="U354" s="1"/>
      <c r="V354" s="1"/>
      <c r="W354" s="1"/>
      <c r="X354" s="1"/>
      <c r="Y354" s="1"/>
      <c r="Z354" s="1"/>
    </row>
    <row r="355" spans="1:26" ht="14.25" customHeight="1" x14ac:dyDescent="0.25">
      <c r="A355" s="1"/>
      <c r="B355" s="2"/>
      <c r="C355" s="3"/>
      <c r="D355" s="1"/>
      <c r="E355" s="2"/>
      <c r="F355" s="3"/>
      <c r="G355" s="3"/>
      <c r="H355" s="3"/>
      <c r="I355" s="3"/>
      <c r="J355" s="3"/>
      <c r="K355" s="4"/>
      <c r="L355" s="3"/>
      <c r="M355" s="3"/>
      <c r="N355" s="3"/>
      <c r="O355" s="1"/>
      <c r="P355" s="1"/>
      <c r="Q355" s="1"/>
      <c r="R355" s="1"/>
      <c r="S355" s="1"/>
      <c r="T355" s="1"/>
      <c r="U355" s="1"/>
      <c r="V355" s="1"/>
      <c r="W355" s="1"/>
      <c r="X355" s="1"/>
      <c r="Y355" s="1"/>
      <c r="Z355" s="1"/>
    </row>
    <row r="356" spans="1:26" ht="14.25" customHeight="1" x14ac:dyDescent="0.25">
      <c r="A356" s="1"/>
      <c r="B356" s="2"/>
      <c r="C356" s="3"/>
      <c r="D356" s="1"/>
      <c r="E356" s="2"/>
      <c r="F356" s="3"/>
      <c r="G356" s="3"/>
      <c r="H356" s="3"/>
      <c r="I356" s="3"/>
      <c r="J356" s="3"/>
      <c r="K356" s="4"/>
      <c r="L356" s="3"/>
      <c r="M356" s="3"/>
      <c r="N356" s="3"/>
      <c r="O356" s="1"/>
      <c r="P356" s="1"/>
      <c r="Q356" s="1"/>
      <c r="R356" s="1"/>
      <c r="S356" s="1"/>
      <c r="T356" s="1"/>
      <c r="U356" s="1"/>
      <c r="V356" s="1"/>
      <c r="W356" s="1"/>
      <c r="X356" s="1"/>
      <c r="Y356" s="1"/>
      <c r="Z356" s="1"/>
    </row>
    <row r="357" spans="1:26" ht="14.25" customHeight="1" x14ac:dyDescent="0.25">
      <c r="A357" s="1"/>
      <c r="B357" s="2"/>
      <c r="C357" s="3"/>
      <c r="D357" s="1"/>
      <c r="E357" s="2"/>
      <c r="F357" s="3"/>
      <c r="G357" s="3"/>
      <c r="H357" s="3"/>
      <c r="I357" s="3"/>
      <c r="J357" s="3"/>
      <c r="K357" s="4"/>
      <c r="L357" s="3"/>
      <c r="M357" s="3"/>
      <c r="N357" s="3"/>
      <c r="O357" s="1"/>
      <c r="P357" s="1"/>
      <c r="Q357" s="1"/>
      <c r="R357" s="1"/>
      <c r="S357" s="1"/>
      <c r="T357" s="1"/>
      <c r="U357" s="1"/>
      <c r="V357" s="1"/>
      <c r="W357" s="1"/>
      <c r="X357" s="1"/>
      <c r="Y357" s="1"/>
      <c r="Z357" s="1"/>
    </row>
    <row r="358" spans="1:26" ht="14.25" customHeight="1" x14ac:dyDescent="0.25">
      <c r="A358" s="1"/>
      <c r="B358" s="2"/>
      <c r="C358" s="3"/>
      <c r="D358" s="1"/>
      <c r="E358" s="2"/>
      <c r="F358" s="3"/>
      <c r="G358" s="3"/>
      <c r="H358" s="3"/>
      <c r="I358" s="3"/>
      <c r="J358" s="3"/>
      <c r="K358" s="4"/>
      <c r="L358" s="3"/>
      <c r="M358" s="3"/>
      <c r="N358" s="3"/>
      <c r="O358" s="1"/>
      <c r="P358" s="1"/>
      <c r="Q358" s="1"/>
      <c r="R358" s="1"/>
      <c r="S358" s="1"/>
      <c r="T358" s="1"/>
      <c r="U358" s="1"/>
      <c r="V358" s="1"/>
      <c r="W358" s="1"/>
      <c r="X358" s="1"/>
      <c r="Y358" s="1"/>
      <c r="Z358" s="1"/>
    </row>
    <row r="359" spans="1:26" ht="14.25" customHeight="1" x14ac:dyDescent="0.25">
      <c r="A359" s="1"/>
      <c r="B359" s="2"/>
      <c r="C359" s="3"/>
      <c r="D359" s="1"/>
      <c r="E359" s="2"/>
      <c r="F359" s="3"/>
      <c r="G359" s="3"/>
      <c r="H359" s="3"/>
      <c r="I359" s="3"/>
      <c r="J359" s="3"/>
      <c r="K359" s="4"/>
      <c r="L359" s="3"/>
      <c r="M359" s="3"/>
      <c r="N359" s="3"/>
      <c r="O359" s="1"/>
      <c r="P359" s="1"/>
      <c r="Q359" s="1"/>
      <c r="R359" s="1"/>
      <c r="S359" s="1"/>
      <c r="T359" s="1"/>
      <c r="U359" s="1"/>
      <c r="V359" s="1"/>
      <c r="W359" s="1"/>
      <c r="X359" s="1"/>
      <c r="Y359" s="1"/>
      <c r="Z359" s="1"/>
    </row>
    <row r="360" spans="1:26" ht="14.25" customHeight="1" x14ac:dyDescent="0.25">
      <c r="A360" s="1"/>
      <c r="B360" s="2"/>
      <c r="C360" s="3"/>
      <c r="D360" s="1"/>
      <c r="E360" s="2"/>
      <c r="F360" s="3"/>
      <c r="G360" s="3"/>
      <c r="H360" s="3"/>
      <c r="I360" s="3"/>
      <c r="J360" s="3"/>
      <c r="K360" s="4"/>
      <c r="L360" s="3"/>
      <c r="M360" s="3"/>
      <c r="N360" s="3"/>
      <c r="O360" s="1"/>
      <c r="P360" s="1"/>
      <c r="Q360" s="1"/>
      <c r="R360" s="1"/>
      <c r="S360" s="1"/>
      <c r="T360" s="1"/>
      <c r="U360" s="1"/>
      <c r="V360" s="1"/>
      <c r="W360" s="1"/>
      <c r="X360" s="1"/>
      <c r="Y360" s="1"/>
      <c r="Z360" s="1"/>
    </row>
    <row r="361" spans="1:26" ht="14.25" customHeight="1" x14ac:dyDescent="0.25">
      <c r="A361" s="1"/>
      <c r="B361" s="2"/>
      <c r="C361" s="3"/>
      <c r="D361" s="1"/>
      <c r="E361" s="2"/>
      <c r="F361" s="3"/>
      <c r="G361" s="3"/>
      <c r="H361" s="3"/>
      <c r="I361" s="3"/>
      <c r="J361" s="3"/>
      <c r="K361" s="4"/>
      <c r="L361" s="3"/>
      <c r="M361" s="3"/>
      <c r="N361" s="3"/>
      <c r="O361" s="1"/>
      <c r="P361" s="1"/>
      <c r="Q361" s="1"/>
      <c r="R361" s="1"/>
      <c r="S361" s="1"/>
      <c r="T361" s="1"/>
      <c r="U361" s="1"/>
      <c r="V361" s="1"/>
      <c r="W361" s="1"/>
      <c r="X361" s="1"/>
      <c r="Y361" s="1"/>
      <c r="Z361" s="1"/>
    </row>
    <row r="362" spans="1:26" ht="14.25" customHeight="1" x14ac:dyDescent="0.25">
      <c r="A362" s="1"/>
      <c r="B362" s="2"/>
      <c r="C362" s="3"/>
      <c r="D362" s="1"/>
      <c r="E362" s="2"/>
      <c r="F362" s="3"/>
      <c r="G362" s="3"/>
      <c r="H362" s="3"/>
      <c r="I362" s="3"/>
      <c r="J362" s="3"/>
      <c r="K362" s="4"/>
      <c r="L362" s="3"/>
      <c r="M362" s="3"/>
      <c r="N362" s="3"/>
      <c r="O362" s="1"/>
      <c r="P362" s="1"/>
      <c r="Q362" s="1"/>
      <c r="R362" s="1"/>
      <c r="S362" s="1"/>
      <c r="T362" s="1"/>
      <c r="U362" s="1"/>
      <c r="V362" s="1"/>
      <c r="W362" s="1"/>
      <c r="X362" s="1"/>
      <c r="Y362" s="1"/>
      <c r="Z362" s="1"/>
    </row>
    <row r="363" spans="1:26" ht="14.25" customHeight="1" x14ac:dyDescent="0.25">
      <c r="A363" s="1"/>
      <c r="B363" s="2"/>
      <c r="C363" s="3"/>
      <c r="D363" s="1"/>
      <c r="E363" s="2"/>
      <c r="F363" s="3"/>
      <c r="G363" s="3"/>
      <c r="H363" s="3"/>
      <c r="I363" s="3"/>
      <c r="J363" s="3"/>
      <c r="K363" s="4"/>
      <c r="L363" s="3"/>
      <c r="M363" s="3"/>
      <c r="N363" s="3"/>
      <c r="O363" s="1"/>
      <c r="P363" s="1"/>
      <c r="Q363" s="1"/>
      <c r="R363" s="1"/>
      <c r="S363" s="1"/>
      <c r="T363" s="1"/>
      <c r="U363" s="1"/>
      <c r="V363" s="1"/>
      <c r="W363" s="1"/>
      <c r="X363" s="1"/>
      <c r="Y363" s="1"/>
      <c r="Z363" s="1"/>
    </row>
    <row r="364" spans="1:26" ht="14.25" customHeight="1" x14ac:dyDescent="0.25">
      <c r="A364" s="1"/>
      <c r="B364" s="2"/>
      <c r="C364" s="3"/>
      <c r="D364" s="1"/>
      <c r="E364" s="2"/>
      <c r="F364" s="3"/>
      <c r="G364" s="3"/>
      <c r="H364" s="3"/>
      <c r="I364" s="3"/>
      <c r="J364" s="3"/>
      <c r="K364" s="4"/>
      <c r="L364" s="3"/>
      <c r="M364" s="3"/>
      <c r="N364" s="3"/>
      <c r="O364" s="1"/>
      <c r="P364" s="1"/>
      <c r="Q364" s="1"/>
      <c r="R364" s="1"/>
      <c r="S364" s="1"/>
      <c r="T364" s="1"/>
      <c r="U364" s="1"/>
      <c r="V364" s="1"/>
      <c r="W364" s="1"/>
      <c r="X364" s="1"/>
      <c r="Y364" s="1"/>
      <c r="Z364" s="1"/>
    </row>
    <row r="365" spans="1:26" ht="14.25" customHeight="1" x14ac:dyDescent="0.25">
      <c r="A365" s="1"/>
      <c r="B365" s="2"/>
      <c r="C365" s="3"/>
      <c r="D365" s="1"/>
      <c r="E365" s="2"/>
      <c r="F365" s="3"/>
      <c r="G365" s="3"/>
      <c r="H365" s="3"/>
      <c r="I365" s="3"/>
      <c r="J365" s="3"/>
      <c r="K365" s="4"/>
      <c r="L365" s="3"/>
      <c r="M365" s="3"/>
      <c r="N365" s="3"/>
      <c r="O365" s="1"/>
      <c r="P365" s="1"/>
      <c r="Q365" s="1"/>
      <c r="R365" s="1"/>
      <c r="S365" s="1"/>
      <c r="T365" s="1"/>
      <c r="U365" s="1"/>
      <c r="V365" s="1"/>
      <c r="W365" s="1"/>
      <c r="X365" s="1"/>
      <c r="Y365" s="1"/>
      <c r="Z365" s="1"/>
    </row>
    <row r="366" spans="1:26" ht="14.25" customHeight="1" x14ac:dyDescent="0.25">
      <c r="A366" s="1"/>
      <c r="B366" s="2"/>
      <c r="C366" s="3"/>
      <c r="D366" s="1"/>
      <c r="E366" s="2"/>
      <c r="F366" s="3"/>
      <c r="G366" s="3"/>
      <c r="H366" s="3"/>
      <c r="I366" s="3"/>
      <c r="J366" s="3"/>
      <c r="K366" s="4"/>
      <c r="L366" s="3"/>
      <c r="M366" s="3"/>
      <c r="N366" s="3"/>
      <c r="O366" s="1"/>
      <c r="P366" s="1"/>
      <c r="Q366" s="1"/>
      <c r="R366" s="1"/>
      <c r="S366" s="1"/>
      <c r="T366" s="1"/>
      <c r="U366" s="1"/>
      <c r="V366" s="1"/>
      <c r="W366" s="1"/>
      <c r="X366" s="1"/>
      <c r="Y366" s="1"/>
      <c r="Z366" s="1"/>
    </row>
    <row r="367" spans="1:26" ht="14.25" customHeight="1" x14ac:dyDescent="0.25">
      <c r="A367" s="1"/>
      <c r="B367" s="2"/>
      <c r="C367" s="3"/>
      <c r="D367" s="1"/>
      <c r="E367" s="2"/>
      <c r="F367" s="3"/>
      <c r="G367" s="3"/>
      <c r="H367" s="3"/>
      <c r="I367" s="3"/>
      <c r="J367" s="3"/>
      <c r="K367" s="4"/>
      <c r="L367" s="3"/>
      <c r="M367" s="3"/>
      <c r="N367" s="3"/>
      <c r="O367" s="1"/>
      <c r="P367" s="1"/>
      <c r="Q367" s="1"/>
      <c r="R367" s="1"/>
      <c r="S367" s="1"/>
      <c r="T367" s="1"/>
      <c r="U367" s="1"/>
      <c r="V367" s="1"/>
      <c r="W367" s="1"/>
      <c r="X367" s="1"/>
      <c r="Y367" s="1"/>
      <c r="Z367" s="1"/>
    </row>
    <row r="368" spans="1:26" ht="14.25" customHeight="1" x14ac:dyDescent="0.25">
      <c r="A368" s="1"/>
      <c r="B368" s="2"/>
      <c r="C368" s="3"/>
      <c r="D368" s="1"/>
      <c r="E368" s="2"/>
      <c r="F368" s="3"/>
      <c r="G368" s="3"/>
      <c r="H368" s="3"/>
      <c r="I368" s="3"/>
      <c r="J368" s="3"/>
      <c r="K368" s="4"/>
      <c r="L368" s="3"/>
      <c r="M368" s="3"/>
      <c r="N368" s="3"/>
      <c r="O368" s="1"/>
      <c r="P368" s="1"/>
      <c r="Q368" s="1"/>
      <c r="R368" s="1"/>
      <c r="S368" s="1"/>
      <c r="T368" s="1"/>
      <c r="U368" s="1"/>
      <c r="V368" s="1"/>
      <c r="W368" s="1"/>
      <c r="X368" s="1"/>
      <c r="Y368" s="1"/>
      <c r="Z368" s="1"/>
    </row>
    <row r="369" spans="1:26" ht="14.25" customHeight="1" x14ac:dyDescent="0.25">
      <c r="A369" s="1"/>
      <c r="B369" s="2"/>
      <c r="C369" s="3"/>
      <c r="D369" s="1"/>
      <c r="E369" s="2"/>
      <c r="F369" s="3"/>
      <c r="G369" s="3"/>
      <c r="H369" s="3"/>
      <c r="I369" s="3"/>
      <c r="J369" s="3"/>
      <c r="K369" s="4"/>
      <c r="L369" s="3"/>
      <c r="M369" s="3"/>
      <c r="N369" s="3"/>
      <c r="O369" s="1"/>
      <c r="P369" s="1"/>
      <c r="Q369" s="1"/>
      <c r="R369" s="1"/>
      <c r="S369" s="1"/>
      <c r="T369" s="1"/>
      <c r="U369" s="1"/>
      <c r="V369" s="1"/>
      <c r="W369" s="1"/>
      <c r="X369" s="1"/>
      <c r="Y369" s="1"/>
      <c r="Z369" s="1"/>
    </row>
    <row r="370" spans="1:26" ht="14.25" customHeight="1" x14ac:dyDescent="0.25">
      <c r="A370" s="1"/>
      <c r="B370" s="2"/>
      <c r="C370" s="3"/>
      <c r="D370" s="1"/>
      <c r="E370" s="2"/>
      <c r="F370" s="3"/>
      <c r="G370" s="3"/>
      <c r="H370" s="3"/>
      <c r="I370" s="3"/>
      <c r="J370" s="3"/>
      <c r="K370" s="4"/>
      <c r="L370" s="3"/>
      <c r="M370" s="3"/>
      <c r="N370" s="3"/>
      <c r="O370" s="1"/>
      <c r="P370" s="1"/>
      <c r="Q370" s="1"/>
      <c r="R370" s="1"/>
      <c r="S370" s="1"/>
      <c r="T370" s="1"/>
      <c r="U370" s="1"/>
      <c r="V370" s="1"/>
      <c r="W370" s="1"/>
      <c r="X370" s="1"/>
      <c r="Y370" s="1"/>
      <c r="Z370" s="1"/>
    </row>
    <row r="371" spans="1:26" ht="14.25" customHeight="1" x14ac:dyDescent="0.25">
      <c r="A371" s="1"/>
      <c r="B371" s="2"/>
      <c r="C371" s="3"/>
      <c r="D371" s="1"/>
      <c r="E371" s="2"/>
      <c r="F371" s="3"/>
      <c r="G371" s="3"/>
      <c r="H371" s="3"/>
      <c r="I371" s="3"/>
      <c r="J371" s="3"/>
      <c r="K371" s="4"/>
      <c r="L371" s="3"/>
      <c r="M371" s="3"/>
      <c r="N371" s="3"/>
      <c r="O371" s="1"/>
      <c r="P371" s="1"/>
      <c r="Q371" s="1"/>
      <c r="R371" s="1"/>
      <c r="S371" s="1"/>
      <c r="T371" s="1"/>
      <c r="U371" s="1"/>
      <c r="V371" s="1"/>
      <c r="W371" s="1"/>
      <c r="X371" s="1"/>
      <c r="Y371" s="1"/>
      <c r="Z371" s="1"/>
    </row>
    <row r="372" spans="1:26" ht="14.25" customHeight="1" x14ac:dyDescent="0.25">
      <c r="A372" s="1"/>
      <c r="B372" s="2"/>
      <c r="C372" s="3"/>
      <c r="D372" s="1"/>
      <c r="E372" s="2"/>
      <c r="F372" s="3"/>
      <c r="G372" s="3"/>
      <c r="H372" s="3"/>
      <c r="I372" s="3"/>
      <c r="J372" s="3"/>
      <c r="K372" s="4"/>
      <c r="L372" s="3"/>
      <c r="M372" s="3"/>
      <c r="N372" s="3"/>
      <c r="O372" s="1"/>
      <c r="P372" s="1"/>
      <c r="Q372" s="1"/>
      <c r="R372" s="1"/>
      <c r="S372" s="1"/>
      <c r="T372" s="1"/>
      <c r="U372" s="1"/>
      <c r="V372" s="1"/>
      <c r="W372" s="1"/>
      <c r="X372" s="1"/>
      <c r="Y372" s="1"/>
      <c r="Z372" s="1"/>
    </row>
    <row r="373" spans="1:26" ht="14.25" customHeight="1" x14ac:dyDescent="0.25">
      <c r="A373" s="1"/>
      <c r="B373" s="2"/>
      <c r="C373" s="3"/>
      <c r="D373" s="1"/>
      <c r="E373" s="2"/>
      <c r="F373" s="3"/>
      <c r="G373" s="3"/>
      <c r="H373" s="3"/>
      <c r="I373" s="3"/>
      <c r="J373" s="3"/>
      <c r="K373" s="4"/>
      <c r="L373" s="3"/>
      <c r="M373" s="3"/>
      <c r="N373" s="3"/>
      <c r="O373" s="1"/>
      <c r="P373" s="1"/>
      <c r="Q373" s="1"/>
      <c r="R373" s="1"/>
      <c r="S373" s="1"/>
      <c r="T373" s="1"/>
      <c r="U373" s="1"/>
      <c r="V373" s="1"/>
      <c r="W373" s="1"/>
      <c r="X373" s="1"/>
      <c r="Y373" s="1"/>
      <c r="Z373" s="1"/>
    </row>
    <row r="374" spans="1:26" ht="14.25" customHeight="1" x14ac:dyDescent="0.25">
      <c r="A374" s="1"/>
      <c r="B374" s="2"/>
      <c r="C374" s="3"/>
      <c r="D374" s="1"/>
      <c r="E374" s="2"/>
      <c r="F374" s="3"/>
      <c r="G374" s="3"/>
      <c r="H374" s="3"/>
      <c r="I374" s="3"/>
      <c r="J374" s="3"/>
      <c r="K374" s="4"/>
      <c r="L374" s="3"/>
      <c r="M374" s="3"/>
      <c r="N374" s="3"/>
      <c r="O374" s="1"/>
      <c r="P374" s="1"/>
      <c r="Q374" s="1"/>
      <c r="R374" s="1"/>
      <c r="S374" s="1"/>
      <c r="T374" s="1"/>
      <c r="U374" s="1"/>
      <c r="V374" s="1"/>
      <c r="W374" s="1"/>
      <c r="X374" s="1"/>
      <c r="Y374" s="1"/>
      <c r="Z374" s="1"/>
    </row>
    <row r="375" spans="1:26" ht="14.25" customHeight="1" x14ac:dyDescent="0.25">
      <c r="A375" s="1"/>
      <c r="B375" s="2"/>
      <c r="C375" s="3"/>
      <c r="D375" s="1"/>
      <c r="E375" s="2"/>
      <c r="F375" s="3"/>
      <c r="G375" s="3"/>
      <c r="H375" s="3"/>
      <c r="I375" s="3"/>
      <c r="J375" s="3"/>
      <c r="K375" s="4"/>
      <c r="L375" s="3"/>
      <c r="M375" s="3"/>
      <c r="N375" s="3"/>
      <c r="O375" s="1"/>
      <c r="P375" s="1"/>
      <c r="Q375" s="1"/>
      <c r="R375" s="1"/>
      <c r="S375" s="1"/>
      <c r="T375" s="1"/>
      <c r="U375" s="1"/>
      <c r="V375" s="1"/>
      <c r="W375" s="1"/>
      <c r="X375" s="1"/>
      <c r="Y375" s="1"/>
      <c r="Z375" s="1"/>
    </row>
    <row r="376" spans="1:26" ht="14.25" customHeight="1" x14ac:dyDescent="0.25">
      <c r="A376" s="1"/>
      <c r="B376" s="2"/>
      <c r="C376" s="3"/>
      <c r="D376" s="1"/>
      <c r="E376" s="2"/>
      <c r="F376" s="3"/>
      <c r="G376" s="3"/>
      <c r="H376" s="3"/>
      <c r="I376" s="3"/>
      <c r="J376" s="3"/>
      <c r="K376" s="4"/>
      <c r="L376" s="3"/>
      <c r="M376" s="3"/>
      <c r="N376" s="3"/>
      <c r="O376" s="1"/>
      <c r="P376" s="1"/>
      <c r="Q376" s="1"/>
      <c r="R376" s="1"/>
      <c r="S376" s="1"/>
      <c r="T376" s="1"/>
      <c r="U376" s="1"/>
      <c r="V376" s="1"/>
      <c r="W376" s="1"/>
      <c r="X376" s="1"/>
      <c r="Y376" s="1"/>
      <c r="Z376" s="1"/>
    </row>
    <row r="377" spans="1:26" ht="14.25" customHeight="1" x14ac:dyDescent="0.25">
      <c r="A377" s="1"/>
      <c r="B377" s="2"/>
      <c r="C377" s="3"/>
      <c r="D377" s="1"/>
      <c r="E377" s="2"/>
      <c r="F377" s="3"/>
      <c r="G377" s="3"/>
      <c r="H377" s="3"/>
      <c r="I377" s="3"/>
      <c r="J377" s="3"/>
      <c r="K377" s="4"/>
      <c r="L377" s="3"/>
      <c r="M377" s="3"/>
      <c r="N377" s="3"/>
      <c r="O377" s="1"/>
      <c r="P377" s="1"/>
      <c r="Q377" s="1"/>
      <c r="R377" s="1"/>
      <c r="S377" s="1"/>
      <c r="T377" s="1"/>
      <c r="U377" s="1"/>
      <c r="V377" s="1"/>
      <c r="W377" s="1"/>
      <c r="X377" s="1"/>
      <c r="Y377" s="1"/>
      <c r="Z377" s="1"/>
    </row>
    <row r="378" spans="1:26" ht="14.25" customHeight="1" x14ac:dyDescent="0.25">
      <c r="A378" s="1"/>
      <c r="B378" s="2"/>
      <c r="C378" s="3"/>
      <c r="D378" s="1"/>
      <c r="E378" s="2"/>
      <c r="F378" s="3"/>
      <c r="G378" s="3"/>
      <c r="H378" s="3"/>
      <c r="I378" s="3"/>
      <c r="J378" s="3"/>
      <c r="K378" s="4"/>
      <c r="L378" s="3"/>
      <c r="M378" s="3"/>
      <c r="N378" s="3"/>
      <c r="O378" s="1"/>
      <c r="P378" s="1"/>
      <c r="Q378" s="1"/>
      <c r="R378" s="1"/>
      <c r="S378" s="1"/>
      <c r="T378" s="1"/>
      <c r="U378" s="1"/>
      <c r="V378" s="1"/>
      <c r="W378" s="1"/>
      <c r="X378" s="1"/>
      <c r="Y378" s="1"/>
      <c r="Z378" s="1"/>
    </row>
    <row r="379" spans="1:26" ht="14.25" customHeight="1" x14ac:dyDescent="0.25">
      <c r="A379" s="1"/>
      <c r="B379" s="2"/>
      <c r="C379" s="3"/>
      <c r="D379" s="1"/>
      <c r="E379" s="2"/>
      <c r="F379" s="3"/>
      <c r="G379" s="3"/>
      <c r="H379" s="3"/>
      <c r="I379" s="3"/>
      <c r="J379" s="3"/>
      <c r="K379" s="4"/>
      <c r="L379" s="3"/>
      <c r="M379" s="3"/>
      <c r="N379" s="3"/>
      <c r="O379" s="1"/>
      <c r="P379" s="1"/>
      <c r="Q379" s="1"/>
      <c r="R379" s="1"/>
      <c r="S379" s="1"/>
      <c r="T379" s="1"/>
      <c r="U379" s="1"/>
      <c r="V379" s="1"/>
      <c r="W379" s="1"/>
      <c r="X379" s="1"/>
      <c r="Y379" s="1"/>
      <c r="Z379" s="1"/>
    </row>
    <row r="380" spans="1:26" ht="14.25" customHeight="1" x14ac:dyDescent="0.25">
      <c r="A380" s="1"/>
      <c r="B380" s="2"/>
      <c r="C380" s="3"/>
      <c r="D380" s="1"/>
      <c r="E380" s="2"/>
      <c r="F380" s="3"/>
      <c r="G380" s="3"/>
      <c r="H380" s="3"/>
      <c r="I380" s="3"/>
      <c r="J380" s="3"/>
      <c r="K380" s="4"/>
      <c r="L380" s="3"/>
      <c r="M380" s="3"/>
      <c r="N380" s="3"/>
      <c r="O380" s="1"/>
      <c r="P380" s="1"/>
      <c r="Q380" s="1"/>
      <c r="R380" s="1"/>
      <c r="S380" s="1"/>
      <c r="T380" s="1"/>
      <c r="U380" s="1"/>
      <c r="V380" s="1"/>
      <c r="W380" s="1"/>
      <c r="X380" s="1"/>
      <c r="Y380" s="1"/>
      <c r="Z380" s="1"/>
    </row>
    <row r="381" spans="1:26" ht="14.25" customHeight="1" x14ac:dyDescent="0.25">
      <c r="A381" s="1"/>
      <c r="B381" s="2"/>
      <c r="C381" s="3"/>
      <c r="D381" s="1"/>
      <c r="E381" s="2"/>
      <c r="F381" s="3"/>
      <c r="G381" s="3"/>
      <c r="H381" s="3"/>
      <c r="I381" s="3"/>
      <c r="J381" s="3"/>
      <c r="K381" s="4"/>
      <c r="L381" s="3"/>
      <c r="M381" s="3"/>
      <c r="N381" s="3"/>
      <c r="O381" s="1"/>
      <c r="P381" s="1"/>
      <c r="Q381" s="1"/>
      <c r="R381" s="1"/>
      <c r="S381" s="1"/>
      <c r="T381" s="1"/>
      <c r="U381" s="1"/>
      <c r="V381" s="1"/>
      <c r="W381" s="1"/>
      <c r="X381" s="1"/>
      <c r="Y381" s="1"/>
      <c r="Z381" s="1"/>
    </row>
    <row r="382" spans="1:26" ht="14.25" customHeight="1" x14ac:dyDescent="0.25">
      <c r="A382" s="1"/>
      <c r="B382" s="2"/>
      <c r="C382" s="3"/>
      <c r="D382" s="1"/>
      <c r="E382" s="2"/>
      <c r="F382" s="3"/>
      <c r="G382" s="3"/>
      <c r="H382" s="3"/>
      <c r="I382" s="3"/>
      <c r="J382" s="3"/>
      <c r="K382" s="4"/>
      <c r="L382" s="3"/>
      <c r="M382" s="3"/>
      <c r="N382" s="3"/>
      <c r="O382" s="1"/>
      <c r="P382" s="1"/>
      <c r="Q382" s="1"/>
      <c r="R382" s="1"/>
      <c r="S382" s="1"/>
      <c r="T382" s="1"/>
      <c r="U382" s="1"/>
      <c r="V382" s="1"/>
      <c r="W382" s="1"/>
      <c r="X382" s="1"/>
      <c r="Y382" s="1"/>
      <c r="Z382" s="1"/>
    </row>
    <row r="383" spans="1:26" ht="14.25" customHeight="1" x14ac:dyDescent="0.25">
      <c r="A383" s="1"/>
      <c r="B383" s="2"/>
      <c r="C383" s="3"/>
      <c r="D383" s="1"/>
      <c r="E383" s="2"/>
      <c r="F383" s="3"/>
      <c r="G383" s="3"/>
      <c r="H383" s="3"/>
      <c r="I383" s="3"/>
      <c r="J383" s="3"/>
      <c r="K383" s="4"/>
      <c r="L383" s="3"/>
      <c r="M383" s="3"/>
      <c r="N383" s="3"/>
      <c r="O383" s="1"/>
      <c r="P383" s="1"/>
      <c r="Q383" s="1"/>
      <c r="R383" s="1"/>
      <c r="S383" s="1"/>
      <c r="T383" s="1"/>
      <c r="U383" s="1"/>
      <c r="V383" s="1"/>
      <c r="W383" s="1"/>
      <c r="X383" s="1"/>
      <c r="Y383" s="1"/>
      <c r="Z383" s="1"/>
    </row>
    <row r="384" spans="1:26" ht="14.25" customHeight="1" x14ac:dyDescent="0.25">
      <c r="A384" s="1"/>
      <c r="B384" s="2"/>
      <c r="C384" s="3"/>
      <c r="D384" s="1"/>
      <c r="E384" s="2"/>
      <c r="F384" s="3"/>
      <c r="G384" s="3"/>
      <c r="H384" s="3"/>
      <c r="I384" s="3"/>
      <c r="J384" s="3"/>
      <c r="K384" s="4"/>
      <c r="L384" s="3"/>
      <c r="M384" s="3"/>
      <c r="N384" s="3"/>
      <c r="O384" s="1"/>
      <c r="P384" s="1"/>
      <c r="Q384" s="1"/>
      <c r="R384" s="1"/>
      <c r="S384" s="1"/>
      <c r="T384" s="1"/>
      <c r="U384" s="1"/>
      <c r="V384" s="1"/>
      <c r="W384" s="1"/>
      <c r="X384" s="1"/>
      <c r="Y384" s="1"/>
      <c r="Z384" s="1"/>
    </row>
    <row r="385" spans="1:26" ht="14.25" customHeight="1" x14ac:dyDescent="0.25">
      <c r="A385" s="1"/>
      <c r="B385" s="2"/>
      <c r="C385" s="3"/>
      <c r="D385" s="1"/>
      <c r="E385" s="2"/>
      <c r="F385" s="3"/>
      <c r="G385" s="3"/>
      <c r="H385" s="3"/>
      <c r="I385" s="3"/>
      <c r="J385" s="3"/>
      <c r="K385" s="4"/>
      <c r="L385" s="3"/>
      <c r="M385" s="3"/>
      <c r="N385" s="3"/>
      <c r="O385" s="1"/>
      <c r="P385" s="1"/>
      <c r="Q385" s="1"/>
      <c r="R385" s="1"/>
      <c r="S385" s="1"/>
      <c r="T385" s="1"/>
      <c r="U385" s="1"/>
      <c r="V385" s="1"/>
      <c r="W385" s="1"/>
      <c r="X385" s="1"/>
      <c r="Y385" s="1"/>
      <c r="Z385" s="1"/>
    </row>
    <row r="386" spans="1:26" ht="14.25" customHeight="1" x14ac:dyDescent="0.25">
      <c r="A386" s="1"/>
      <c r="B386" s="2"/>
      <c r="C386" s="3"/>
      <c r="D386" s="1"/>
      <c r="E386" s="2"/>
      <c r="F386" s="3"/>
      <c r="G386" s="3"/>
      <c r="H386" s="3"/>
      <c r="I386" s="3"/>
      <c r="J386" s="3"/>
      <c r="K386" s="4"/>
      <c r="L386" s="3"/>
      <c r="M386" s="3"/>
      <c r="N386" s="3"/>
      <c r="O386" s="1"/>
      <c r="P386" s="1"/>
      <c r="Q386" s="1"/>
      <c r="R386" s="1"/>
      <c r="S386" s="1"/>
      <c r="T386" s="1"/>
      <c r="U386" s="1"/>
      <c r="V386" s="1"/>
      <c r="W386" s="1"/>
      <c r="X386" s="1"/>
      <c r="Y386" s="1"/>
      <c r="Z386" s="1"/>
    </row>
    <row r="387" spans="1:26" ht="14.25" customHeight="1" x14ac:dyDescent="0.25">
      <c r="A387" s="1"/>
      <c r="B387" s="2"/>
      <c r="C387" s="3"/>
      <c r="D387" s="1"/>
      <c r="E387" s="2"/>
      <c r="F387" s="3"/>
      <c r="G387" s="3"/>
      <c r="H387" s="3"/>
      <c r="I387" s="3"/>
      <c r="J387" s="3"/>
      <c r="K387" s="4"/>
      <c r="L387" s="3"/>
      <c r="M387" s="3"/>
      <c r="N387" s="3"/>
      <c r="O387" s="1"/>
      <c r="P387" s="1"/>
      <c r="Q387" s="1"/>
      <c r="R387" s="1"/>
      <c r="S387" s="1"/>
      <c r="T387" s="1"/>
      <c r="U387" s="1"/>
      <c r="V387" s="1"/>
      <c r="W387" s="1"/>
      <c r="X387" s="1"/>
      <c r="Y387" s="1"/>
      <c r="Z387" s="1"/>
    </row>
    <row r="388" spans="1:26" ht="14.25" customHeight="1" x14ac:dyDescent="0.25">
      <c r="A388" s="1"/>
      <c r="B388" s="2"/>
      <c r="C388" s="3"/>
      <c r="D388" s="1"/>
      <c r="E388" s="2"/>
      <c r="F388" s="3"/>
      <c r="G388" s="3"/>
      <c r="H388" s="3"/>
      <c r="I388" s="3"/>
      <c r="J388" s="3"/>
      <c r="K388" s="4"/>
      <c r="L388" s="3"/>
      <c r="M388" s="3"/>
      <c r="N388" s="3"/>
      <c r="O388" s="1"/>
      <c r="P388" s="1"/>
      <c r="Q388" s="1"/>
      <c r="R388" s="1"/>
      <c r="S388" s="1"/>
      <c r="T388" s="1"/>
      <c r="U388" s="1"/>
      <c r="V388" s="1"/>
      <c r="W388" s="1"/>
      <c r="X388" s="1"/>
      <c r="Y388" s="1"/>
      <c r="Z388" s="1"/>
    </row>
    <row r="389" spans="1:26" ht="14.25" customHeight="1" x14ac:dyDescent="0.25">
      <c r="A389" s="1"/>
      <c r="B389" s="2"/>
      <c r="C389" s="3"/>
      <c r="D389" s="1"/>
      <c r="E389" s="2"/>
      <c r="F389" s="3"/>
      <c r="G389" s="3"/>
      <c r="H389" s="3"/>
      <c r="I389" s="3"/>
      <c r="J389" s="3"/>
      <c r="K389" s="4"/>
      <c r="L389" s="3"/>
      <c r="M389" s="3"/>
      <c r="N389" s="3"/>
      <c r="O389" s="1"/>
      <c r="P389" s="1"/>
      <c r="Q389" s="1"/>
      <c r="R389" s="1"/>
      <c r="S389" s="1"/>
      <c r="T389" s="1"/>
      <c r="U389" s="1"/>
      <c r="V389" s="1"/>
      <c r="W389" s="1"/>
      <c r="X389" s="1"/>
      <c r="Y389" s="1"/>
      <c r="Z389" s="1"/>
    </row>
    <row r="390" spans="1:26" ht="14.25" customHeight="1" x14ac:dyDescent="0.25">
      <c r="A390" s="1"/>
      <c r="B390" s="2"/>
      <c r="C390" s="3"/>
      <c r="D390" s="1"/>
      <c r="E390" s="2"/>
      <c r="F390" s="3"/>
      <c r="G390" s="3"/>
      <c r="H390" s="3"/>
      <c r="I390" s="3"/>
      <c r="J390" s="3"/>
      <c r="K390" s="4"/>
      <c r="L390" s="3"/>
      <c r="M390" s="3"/>
      <c r="N390" s="3"/>
      <c r="O390" s="1"/>
      <c r="P390" s="1"/>
      <c r="Q390" s="1"/>
      <c r="R390" s="1"/>
      <c r="S390" s="1"/>
      <c r="T390" s="1"/>
      <c r="U390" s="1"/>
      <c r="V390" s="1"/>
      <c r="W390" s="1"/>
      <c r="X390" s="1"/>
      <c r="Y390" s="1"/>
      <c r="Z390" s="1"/>
    </row>
    <row r="391" spans="1:26" ht="14.25" customHeight="1" x14ac:dyDescent="0.25">
      <c r="A391" s="1"/>
      <c r="B391" s="2"/>
      <c r="C391" s="3"/>
      <c r="D391" s="1"/>
      <c r="E391" s="2"/>
      <c r="F391" s="3"/>
      <c r="G391" s="3"/>
      <c r="H391" s="3"/>
      <c r="I391" s="3"/>
      <c r="J391" s="3"/>
      <c r="K391" s="4"/>
      <c r="L391" s="3"/>
      <c r="M391" s="3"/>
      <c r="N391" s="3"/>
      <c r="O391" s="1"/>
      <c r="P391" s="1"/>
      <c r="Q391" s="1"/>
      <c r="R391" s="1"/>
      <c r="S391" s="1"/>
      <c r="T391" s="1"/>
      <c r="U391" s="1"/>
      <c r="V391" s="1"/>
      <c r="W391" s="1"/>
      <c r="X391" s="1"/>
      <c r="Y391" s="1"/>
      <c r="Z391" s="1"/>
    </row>
    <row r="392" spans="1:26" ht="14.25" customHeight="1" x14ac:dyDescent="0.25">
      <c r="A392" s="1"/>
      <c r="B392" s="2"/>
      <c r="C392" s="3"/>
      <c r="D392" s="1"/>
      <c r="E392" s="2"/>
      <c r="F392" s="3"/>
      <c r="G392" s="3"/>
      <c r="H392" s="3"/>
      <c r="I392" s="3"/>
      <c r="J392" s="3"/>
      <c r="K392" s="4"/>
      <c r="L392" s="3"/>
      <c r="M392" s="3"/>
      <c r="N392" s="3"/>
      <c r="O392" s="1"/>
      <c r="P392" s="1"/>
      <c r="Q392" s="1"/>
      <c r="R392" s="1"/>
      <c r="S392" s="1"/>
      <c r="T392" s="1"/>
      <c r="U392" s="1"/>
      <c r="V392" s="1"/>
      <c r="W392" s="1"/>
      <c r="X392" s="1"/>
      <c r="Y392" s="1"/>
      <c r="Z392" s="1"/>
    </row>
    <row r="393" spans="1:26" ht="14.25" customHeight="1" x14ac:dyDescent="0.25">
      <c r="A393" s="1"/>
      <c r="B393" s="2"/>
      <c r="C393" s="3"/>
      <c r="D393" s="1"/>
      <c r="E393" s="2"/>
      <c r="F393" s="3"/>
      <c r="G393" s="3"/>
      <c r="H393" s="3"/>
      <c r="I393" s="3"/>
      <c r="J393" s="3"/>
      <c r="K393" s="4"/>
      <c r="L393" s="3"/>
      <c r="M393" s="3"/>
      <c r="N393" s="3"/>
      <c r="O393" s="1"/>
      <c r="P393" s="1"/>
      <c r="Q393" s="1"/>
      <c r="R393" s="1"/>
      <c r="S393" s="1"/>
      <c r="T393" s="1"/>
      <c r="U393" s="1"/>
      <c r="V393" s="1"/>
      <c r="W393" s="1"/>
      <c r="X393" s="1"/>
      <c r="Y393" s="1"/>
      <c r="Z393" s="1"/>
    </row>
    <row r="394" spans="1:26" ht="14.25" customHeight="1" x14ac:dyDescent="0.25">
      <c r="A394" s="1"/>
      <c r="B394" s="2"/>
      <c r="C394" s="3"/>
      <c r="D394" s="1"/>
      <c r="E394" s="2"/>
      <c r="F394" s="3"/>
      <c r="G394" s="3"/>
      <c r="H394" s="3"/>
      <c r="I394" s="3"/>
      <c r="J394" s="3"/>
      <c r="K394" s="4"/>
      <c r="L394" s="3"/>
      <c r="M394" s="3"/>
      <c r="N394" s="3"/>
      <c r="O394" s="1"/>
      <c r="P394" s="1"/>
      <c r="Q394" s="1"/>
      <c r="R394" s="1"/>
      <c r="S394" s="1"/>
      <c r="T394" s="1"/>
      <c r="U394" s="1"/>
      <c r="V394" s="1"/>
      <c r="W394" s="1"/>
      <c r="X394" s="1"/>
      <c r="Y394" s="1"/>
      <c r="Z394" s="1"/>
    </row>
    <row r="395" spans="1:26" ht="14.25" customHeight="1" x14ac:dyDescent="0.25">
      <c r="A395" s="1"/>
      <c r="B395" s="2"/>
      <c r="C395" s="3"/>
      <c r="D395" s="1"/>
      <c r="E395" s="2"/>
      <c r="F395" s="3"/>
      <c r="G395" s="3"/>
      <c r="H395" s="3"/>
      <c r="I395" s="3"/>
      <c r="J395" s="3"/>
      <c r="K395" s="4"/>
      <c r="L395" s="3"/>
      <c r="M395" s="3"/>
      <c r="N395" s="3"/>
      <c r="O395" s="1"/>
      <c r="P395" s="1"/>
      <c r="Q395" s="1"/>
      <c r="R395" s="1"/>
      <c r="S395" s="1"/>
      <c r="T395" s="1"/>
      <c r="U395" s="1"/>
      <c r="V395" s="1"/>
      <c r="W395" s="1"/>
      <c r="X395" s="1"/>
      <c r="Y395" s="1"/>
      <c r="Z395" s="1"/>
    </row>
    <row r="396" spans="1:26" ht="14.25" customHeight="1" x14ac:dyDescent="0.25">
      <c r="A396" s="1"/>
      <c r="B396" s="2"/>
      <c r="C396" s="3"/>
      <c r="D396" s="1"/>
      <c r="E396" s="2"/>
      <c r="F396" s="3"/>
      <c r="G396" s="3"/>
      <c r="H396" s="3"/>
      <c r="I396" s="3"/>
      <c r="J396" s="3"/>
      <c r="K396" s="4"/>
      <c r="L396" s="3"/>
      <c r="M396" s="3"/>
      <c r="N396" s="3"/>
      <c r="O396" s="1"/>
      <c r="P396" s="1"/>
      <c r="Q396" s="1"/>
      <c r="R396" s="1"/>
      <c r="S396" s="1"/>
      <c r="T396" s="1"/>
      <c r="U396" s="1"/>
      <c r="V396" s="1"/>
      <c r="W396" s="1"/>
      <c r="X396" s="1"/>
      <c r="Y396" s="1"/>
      <c r="Z396" s="1"/>
    </row>
    <row r="397" spans="1:26" ht="14.25" customHeight="1" x14ac:dyDescent="0.25">
      <c r="A397" s="1"/>
      <c r="B397" s="2"/>
      <c r="C397" s="3"/>
      <c r="D397" s="1"/>
      <c r="E397" s="2"/>
      <c r="F397" s="3"/>
      <c r="G397" s="3"/>
      <c r="H397" s="3"/>
      <c r="I397" s="3"/>
      <c r="J397" s="3"/>
      <c r="K397" s="4"/>
      <c r="L397" s="3"/>
      <c r="M397" s="3"/>
      <c r="N397" s="3"/>
      <c r="O397" s="1"/>
      <c r="P397" s="1"/>
      <c r="Q397" s="1"/>
      <c r="R397" s="1"/>
      <c r="S397" s="1"/>
      <c r="T397" s="1"/>
      <c r="U397" s="1"/>
      <c r="V397" s="1"/>
      <c r="W397" s="1"/>
      <c r="X397" s="1"/>
      <c r="Y397" s="1"/>
      <c r="Z397" s="1"/>
    </row>
    <row r="398" spans="1:26" ht="14.25" customHeight="1" x14ac:dyDescent="0.25">
      <c r="A398" s="1"/>
      <c r="B398" s="2"/>
      <c r="C398" s="3"/>
      <c r="D398" s="1"/>
      <c r="E398" s="2"/>
      <c r="F398" s="3"/>
      <c r="G398" s="3"/>
      <c r="H398" s="3"/>
      <c r="I398" s="3"/>
      <c r="J398" s="3"/>
      <c r="K398" s="4"/>
      <c r="L398" s="3"/>
      <c r="M398" s="3"/>
      <c r="N398" s="3"/>
      <c r="O398" s="1"/>
      <c r="P398" s="1"/>
      <c r="Q398" s="1"/>
      <c r="R398" s="1"/>
      <c r="S398" s="1"/>
      <c r="T398" s="1"/>
      <c r="U398" s="1"/>
      <c r="V398" s="1"/>
      <c r="W398" s="1"/>
      <c r="X398" s="1"/>
      <c r="Y398" s="1"/>
      <c r="Z398" s="1"/>
    </row>
    <row r="399" spans="1:26" ht="14.25" customHeight="1" x14ac:dyDescent="0.25">
      <c r="A399" s="1"/>
      <c r="B399" s="2"/>
      <c r="C399" s="3"/>
      <c r="D399" s="1"/>
      <c r="E399" s="2"/>
      <c r="F399" s="3"/>
      <c r="G399" s="3"/>
      <c r="H399" s="3"/>
      <c r="I399" s="3"/>
      <c r="J399" s="3"/>
      <c r="K399" s="4"/>
      <c r="L399" s="3"/>
      <c r="M399" s="3"/>
      <c r="N399" s="3"/>
      <c r="O399" s="1"/>
      <c r="P399" s="1"/>
      <c r="Q399" s="1"/>
      <c r="R399" s="1"/>
      <c r="S399" s="1"/>
      <c r="T399" s="1"/>
      <c r="U399" s="1"/>
      <c r="V399" s="1"/>
      <c r="W399" s="1"/>
      <c r="X399" s="1"/>
      <c r="Y399" s="1"/>
      <c r="Z399" s="1"/>
    </row>
    <row r="400" spans="1:26" ht="14.25" customHeight="1" x14ac:dyDescent="0.25">
      <c r="A400" s="1"/>
      <c r="B400" s="2"/>
      <c r="C400" s="3"/>
      <c r="D400" s="1"/>
      <c r="E400" s="2"/>
      <c r="F400" s="3"/>
      <c r="G400" s="3"/>
      <c r="H400" s="3"/>
      <c r="I400" s="3"/>
      <c r="J400" s="3"/>
      <c r="K400" s="4"/>
      <c r="L400" s="3"/>
      <c r="M400" s="3"/>
      <c r="N400" s="3"/>
      <c r="O400" s="1"/>
      <c r="P400" s="1"/>
      <c r="Q400" s="1"/>
      <c r="R400" s="1"/>
      <c r="S400" s="1"/>
      <c r="T400" s="1"/>
      <c r="U400" s="1"/>
      <c r="V400" s="1"/>
      <c r="W400" s="1"/>
      <c r="X400" s="1"/>
      <c r="Y400" s="1"/>
      <c r="Z400" s="1"/>
    </row>
    <row r="401" spans="1:26" ht="14.25" customHeight="1" x14ac:dyDescent="0.25">
      <c r="A401" s="1"/>
      <c r="B401" s="2"/>
      <c r="C401" s="3"/>
      <c r="D401" s="1"/>
      <c r="E401" s="2"/>
      <c r="F401" s="3"/>
      <c r="G401" s="3"/>
      <c r="H401" s="3"/>
      <c r="I401" s="3"/>
      <c r="J401" s="3"/>
      <c r="K401" s="4"/>
      <c r="L401" s="3"/>
      <c r="M401" s="3"/>
      <c r="N401" s="3"/>
      <c r="O401" s="1"/>
      <c r="P401" s="1"/>
      <c r="Q401" s="1"/>
      <c r="R401" s="1"/>
      <c r="S401" s="1"/>
      <c r="T401" s="1"/>
      <c r="U401" s="1"/>
      <c r="V401" s="1"/>
      <c r="W401" s="1"/>
      <c r="X401" s="1"/>
      <c r="Y401" s="1"/>
      <c r="Z401" s="1"/>
    </row>
    <row r="402" spans="1:26" ht="14.25" customHeight="1" x14ac:dyDescent="0.25">
      <c r="A402" s="1"/>
      <c r="B402" s="2"/>
      <c r="C402" s="3"/>
      <c r="D402" s="1"/>
      <c r="E402" s="2"/>
      <c r="F402" s="3"/>
      <c r="G402" s="3"/>
      <c r="H402" s="3"/>
      <c r="I402" s="3"/>
      <c r="J402" s="3"/>
      <c r="K402" s="4"/>
      <c r="L402" s="3"/>
      <c r="M402" s="3"/>
      <c r="N402" s="3"/>
      <c r="O402" s="1"/>
      <c r="P402" s="1"/>
      <c r="Q402" s="1"/>
      <c r="R402" s="1"/>
      <c r="S402" s="1"/>
      <c r="T402" s="1"/>
      <c r="U402" s="1"/>
      <c r="V402" s="1"/>
      <c r="W402" s="1"/>
      <c r="X402" s="1"/>
      <c r="Y402" s="1"/>
      <c r="Z402" s="1"/>
    </row>
    <row r="403" spans="1:26" ht="14.25" customHeight="1" x14ac:dyDescent="0.25">
      <c r="A403" s="1"/>
      <c r="B403" s="2"/>
      <c r="C403" s="3"/>
      <c r="D403" s="1"/>
      <c r="E403" s="2"/>
      <c r="F403" s="3"/>
      <c r="G403" s="3"/>
      <c r="H403" s="3"/>
      <c r="I403" s="3"/>
      <c r="J403" s="3"/>
      <c r="K403" s="4"/>
      <c r="L403" s="3"/>
      <c r="M403" s="3"/>
      <c r="N403" s="3"/>
      <c r="O403" s="1"/>
      <c r="P403" s="1"/>
      <c r="Q403" s="1"/>
      <c r="R403" s="1"/>
      <c r="S403" s="1"/>
      <c r="T403" s="1"/>
      <c r="U403" s="1"/>
      <c r="V403" s="1"/>
      <c r="W403" s="1"/>
      <c r="X403" s="1"/>
      <c r="Y403" s="1"/>
      <c r="Z403" s="1"/>
    </row>
    <row r="404" spans="1:26" ht="14.25" customHeight="1" x14ac:dyDescent="0.25">
      <c r="A404" s="1"/>
      <c r="B404" s="2"/>
      <c r="C404" s="3"/>
      <c r="D404" s="1"/>
      <c r="E404" s="2"/>
      <c r="F404" s="3"/>
      <c r="G404" s="3"/>
      <c r="H404" s="3"/>
      <c r="I404" s="3"/>
      <c r="J404" s="3"/>
      <c r="K404" s="4"/>
      <c r="L404" s="3"/>
      <c r="M404" s="3"/>
      <c r="N404" s="3"/>
      <c r="O404" s="1"/>
      <c r="P404" s="1"/>
      <c r="Q404" s="1"/>
      <c r="R404" s="1"/>
      <c r="S404" s="1"/>
      <c r="T404" s="1"/>
      <c r="U404" s="1"/>
      <c r="V404" s="1"/>
      <c r="W404" s="1"/>
      <c r="X404" s="1"/>
      <c r="Y404" s="1"/>
      <c r="Z404" s="1"/>
    </row>
    <row r="405" spans="1:26" ht="14.25" customHeight="1" x14ac:dyDescent="0.25">
      <c r="A405" s="1"/>
      <c r="B405" s="2"/>
      <c r="C405" s="3"/>
      <c r="D405" s="1"/>
      <c r="E405" s="2"/>
      <c r="F405" s="3"/>
      <c r="G405" s="3"/>
      <c r="H405" s="3"/>
      <c r="I405" s="3"/>
      <c r="J405" s="3"/>
      <c r="K405" s="4"/>
      <c r="L405" s="3"/>
      <c r="M405" s="3"/>
      <c r="N405" s="3"/>
      <c r="O405" s="1"/>
      <c r="P405" s="1"/>
      <c r="Q405" s="1"/>
      <c r="R405" s="1"/>
      <c r="S405" s="1"/>
      <c r="T405" s="1"/>
      <c r="U405" s="1"/>
      <c r="V405" s="1"/>
      <c r="W405" s="1"/>
      <c r="X405" s="1"/>
      <c r="Y405" s="1"/>
      <c r="Z405" s="1"/>
    </row>
    <row r="406" spans="1:26" ht="14.25" customHeight="1" x14ac:dyDescent="0.25">
      <c r="A406" s="1"/>
      <c r="B406" s="2"/>
      <c r="C406" s="3"/>
      <c r="D406" s="1"/>
      <c r="E406" s="2"/>
      <c r="F406" s="3"/>
      <c r="G406" s="3"/>
      <c r="H406" s="3"/>
      <c r="I406" s="3"/>
      <c r="J406" s="3"/>
      <c r="K406" s="4"/>
      <c r="L406" s="3"/>
      <c r="M406" s="3"/>
      <c r="N406" s="3"/>
      <c r="O406" s="1"/>
      <c r="P406" s="1"/>
      <c r="Q406" s="1"/>
      <c r="R406" s="1"/>
      <c r="S406" s="1"/>
      <c r="T406" s="1"/>
      <c r="U406" s="1"/>
      <c r="V406" s="1"/>
      <c r="W406" s="1"/>
      <c r="X406" s="1"/>
      <c r="Y406" s="1"/>
      <c r="Z406" s="1"/>
    </row>
    <row r="407" spans="1:26" ht="14.25" customHeight="1" x14ac:dyDescent="0.25">
      <c r="A407" s="1"/>
      <c r="B407" s="2"/>
      <c r="C407" s="3"/>
      <c r="D407" s="1"/>
      <c r="E407" s="2"/>
      <c r="F407" s="3"/>
      <c r="G407" s="3"/>
      <c r="H407" s="3"/>
      <c r="I407" s="3"/>
      <c r="J407" s="3"/>
      <c r="K407" s="4"/>
      <c r="L407" s="3"/>
      <c r="M407" s="3"/>
      <c r="N407" s="3"/>
      <c r="O407" s="1"/>
      <c r="P407" s="1"/>
      <c r="Q407" s="1"/>
      <c r="R407" s="1"/>
      <c r="S407" s="1"/>
      <c r="T407" s="1"/>
      <c r="U407" s="1"/>
      <c r="V407" s="1"/>
      <c r="W407" s="1"/>
      <c r="X407" s="1"/>
      <c r="Y407" s="1"/>
      <c r="Z407" s="1"/>
    </row>
    <row r="408" spans="1:26" ht="14.25" customHeight="1" x14ac:dyDescent="0.25">
      <c r="A408" s="1"/>
      <c r="B408" s="2"/>
      <c r="C408" s="3"/>
      <c r="D408" s="1"/>
      <c r="E408" s="2"/>
      <c r="F408" s="3"/>
      <c r="G408" s="3"/>
      <c r="H408" s="3"/>
      <c r="I408" s="3"/>
      <c r="J408" s="3"/>
      <c r="K408" s="4"/>
      <c r="L408" s="3"/>
      <c r="M408" s="3"/>
      <c r="N408" s="3"/>
      <c r="O408" s="1"/>
      <c r="P408" s="1"/>
      <c r="Q408" s="1"/>
      <c r="R408" s="1"/>
      <c r="S408" s="1"/>
      <c r="T408" s="1"/>
      <c r="U408" s="1"/>
      <c r="V408" s="1"/>
      <c r="W408" s="1"/>
      <c r="X408" s="1"/>
      <c r="Y408" s="1"/>
      <c r="Z408" s="1"/>
    </row>
    <row r="409" spans="1:26" ht="14.25" customHeight="1" x14ac:dyDescent="0.25">
      <c r="A409" s="1"/>
      <c r="B409" s="2"/>
      <c r="C409" s="3"/>
      <c r="D409" s="1"/>
      <c r="E409" s="2"/>
      <c r="F409" s="3"/>
      <c r="G409" s="3"/>
      <c r="H409" s="3"/>
      <c r="I409" s="3"/>
      <c r="J409" s="3"/>
      <c r="K409" s="4"/>
      <c r="L409" s="3"/>
      <c r="M409" s="3"/>
      <c r="N409" s="3"/>
      <c r="O409" s="1"/>
      <c r="P409" s="1"/>
      <c r="Q409" s="1"/>
      <c r="R409" s="1"/>
      <c r="S409" s="1"/>
      <c r="T409" s="1"/>
      <c r="U409" s="1"/>
      <c r="V409" s="1"/>
      <c r="W409" s="1"/>
      <c r="X409" s="1"/>
      <c r="Y409" s="1"/>
      <c r="Z409" s="1"/>
    </row>
    <row r="410" spans="1:26" ht="14.25" customHeight="1" x14ac:dyDescent="0.25">
      <c r="A410" s="1"/>
      <c r="B410" s="2"/>
      <c r="C410" s="3"/>
      <c r="D410" s="1"/>
      <c r="E410" s="2"/>
      <c r="F410" s="3"/>
      <c r="G410" s="3"/>
      <c r="H410" s="3"/>
      <c r="I410" s="3"/>
      <c r="J410" s="3"/>
      <c r="K410" s="4"/>
      <c r="L410" s="3"/>
      <c r="M410" s="3"/>
      <c r="N410" s="3"/>
      <c r="O410" s="1"/>
      <c r="P410" s="1"/>
      <c r="Q410" s="1"/>
      <c r="R410" s="1"/>
      <c r="S410" s="1"/>
      <c r="T410" s="1"/>
      <c r="U410" s="1"/>
      <c r="V410" s="1"/>
      <c r="W410" s="1"/>
      <c r="X410" s="1"/>
      <c r="Y410" s="1"/>
      <c r="Z410" s="1"/>
    </row>
    <row r="411" spans="1:26" ht="14.25" customHeight="1" x14ac:dyDescent="0.25">
      <c r="A411" s="1"/>
      <c r="B411" s="2"/>
      <c r="C411" s="3"/>
      <c r="D411" s="1"/>
      <c r="E411" s="2"/>
      <c r="F411" s="3"/>
      <c r="G411" s="3"/>
      <c r="H411" s="3"/>
      <c r="I411" s="3"/>
      <c r="J411" s="3"/>
      <c r="K411" s="4"/>
      <c r="L411" s="3"/>
      <c r="M411" s="3"/>
      <c r="N411" s="3"/>
      <c r="O411" s="1"/>
      <c r="P411" s="1"/>
      <c r="Q411" s="1"/>
      <c r="R411" s="1"/>
      <c r="S411" s="1"/>
      <c r="T411" s="1"/>
      <c r="U411" s="1"/>
      <c r="V411" s="1"/>
      <c r="W411" s="1"/>
      <c r="X411" s="1"/>
      <c r="Y411" s="1"/>
      <c r="Z411" s="1"/>
    </row>
    <row r="412" spans="1:26" ht="14.25" customHeight="1" x14ac:dyDescent="0.25">
      <c r="A412" s="1"/>
      <c r="B412" s="2"/>
      <c r="C412" s="3"/>
      <c r="D412" s="1"/>
      <c r="E412" s="2"/>
      <c r="F412" s="3"/>
      <c r="G412" s="3"/>
      <c r="H412" s="3"/>
      <c r="I412" s="3"/>
      <c r="J412" s="3"/>
      <c r="K412" s="4"/>
      <c r="L412" s="3"/>
      <c r="M412" s="3"/>
      <c r="N412" s="3"/>
      <c r="O412" s="1"/>
      <c r="P412" s="1"/>
      <c r="Q412" s="1"/>
      <c r="R412" s="1"/>
      <c r="S412" s="1"/>
      <c r="T412" s="1"/>
      <c r="U412" s="1"/>
      <c r="V412" s="1"/>
      <c r="W412" s="1"/>
      <c r="X412" s="1"/>
      <c r="Y412" s="1"/>
      <c r="Z412" s="1"/>
    </row>
    <row r="413" spans="1:26" ht="14.25" customHeight="1" x14ac:dyDescent="0.25">
      <c r="A413" s="1"/>
      <c r="B413" s="2"/>
      <c r="C413" s="3"/>
      <c r="D413" s="1"/>
      <c r="E413" s="2"/>
      <c r="F413" s="3"/>
      <c r="G413" s="3"/>
      <c r="H413" s="3"/>
      <c r="I413" s="3"/>
      <c r="J413" s="3"/>
      <c r="K413" s="4"/>
      <c r="L413" s="3"/>
      <c r="M413" s="3"/>
      <c r="N413" s="3"/>
      <c r="O413" s="1"/>
      <c r="P413" s="1"/>
      <c r="Q413" s="1"/>
      <c r="R413" s="1"/>
      <c r="S413" s="1"/>
      <c r="T413" s="1"/>
      <c r="U413" s="1"/>
      <c r="V413" s="1"/>
      <c r="W413" s="1"/>
      <c r="X413" s="1"/>
      <c r="Y413" s="1"/>
      <c r="Z413" s="1"/>
    </row>
    <row r="414" spans="1:26" ht="14.25" customHeight="1" x14ac:dyDescent="0.25">
      <c r="A414" s="1"/>
      <c r="B414" s="2"/>
      <c r="C414" s="3"/>
      <c r="D414" s="1"/>
      <c r="E414" s="2"/>
      <c r="F414" s="3"/>
      <c r="G414" s="3"/>
      <c r="H414" s="3"/>
      <c r="I414" s="3"/>
      <c r="J414" s="3"/>
      <c r="K414" s="4"/>
      <c r="L414" s="3"/>
      <c r="M414" s="3"/>
      <c r="N414" s="3"/>
      <c r="O414" s="1"/>
      <c r="P414" s="1"/>
      <c r="Q414" s="1"/>
      <c r="R414" s="1"/>
      <c r="S414" s="1"/>
      <c r="T414" s="1"/>
      <c r="U414" s="1"/>
      <c r="V414" s="1"/>
      <c r="W414" s="1"/>
      <c r="X414" s="1"/>
      <c r="Y414" s="1"/>
      <c r="Z414" s="1"/>
    </row>
    <row r="415" spans="1:26" ht="14.25" customHeight="1" x14ac:dyDescent="0.25">
      <c r="A415" s="1"/>
      <c r="B415" s="2"/>
      <c r="C415" s="3"/>
      <c r="D415" s="1"/>
      <c r="E415" s="2"/>
      <c r="F415" s="3"/>
      <c r="G415" s="3"/>
      <c r="H415" s="3"/>
      <c r="I415" s="3"/>
      <c r="J415" s="3"/>
      <c r="K415" s="4"/>
      <c r="L415" s="3"/>
      <c r="M415" s="3"/>
      <c r="N415" s="3"/>
      <c r="O415" s="1"/>
      <c r="P415" s="1"/>
      <c r="Q415" s="1"/>
      <c r="R415" s="1"/>
      <c r="S415" s="1"/>
      <c r="T415" s="1"/>
      <c r="U415" s="1"/>
      <c r="V415" s="1"/>
      <c r="W415" s="1"/>
      <c r="X415" s="1"/>
      <c r="Y415" s="1"/>
      <c r="Z415" s="1"/>
    </row>
    <row r="416" spans="1:26" ht="14.25" customHeight="1" x14ac:dyDescent="0.25">
      <c r="A416" s="1"/>
      <c r="B416" s="2"/>
      <c r="C416" s="3"/>
      <c r="D416" s="1"/>
      <c r="E416" s="2"/>
      <c r="F416" s="3"/>
      <c r="G416" s="3"/>
      <c r="H416" s="3"/>
      <c r="I416" s="3"/>
      <c r="J416" s="3"/>
      <c r="K416" s="4"/>
      <c r="L416" s="3"/>
      <c r="M416" s="3"/>
      <c r="N416" s="3"/>
      <c r="O416" s="1"/>
      <c r="P416" s="1"/>
      <c r="Q416" s="1"/>
      <c r="R416" s="1"/>
      <c r="S416" s="1"/>
      <c r="T416" s="1"/>
      <c r="U416" s="1"/>
      <c r="V416" s="1"/>
      <c r="W416" s="1"/>
      <c r="X416" s="1"/>
      <c r="Y416" s="1"/>
      <c r="Z416" s="1"/>
    </row>
    <row r="417" spans="1:26" ht="14.25" customHeight="1" x14ac:dyDescent="0.25">
      <c r="A417" s="1"/>
      <c r="B417" s="2"/>
      <c r="C417" s="3"/>
      <c r="D417" s="1"/>
      <c r="E417" s="2"/>
      <c r="F417" s="3"/>
      <c r="G417" s="3"/>
      <c r="H417" s="3"/>
      <c r="I417" s="3"/>
      <c r="J417" s="3"/>
      <c r="K417" s="4"/>
      <c r="L417" s="3"/>
      <c r="M417" s="3"/>
      <c r="N417" s="3"/>
      <c r="O417" s="1"/>
      <c r="P417" s="1"/>
      <c r="Q417" s="1"/>
      <c r="R417" s="1"/>
      <c r="S417" s="1"/>
      <c r="T417" s="1"/>
      <c r="U417" s="1"/>
      <c r="V417" s="1"/>
      <c r="W417" s="1"/>
      <c r="X417" s="1"/>
      <c r="Y417" s="1"/>
      <c r="Z417" s="1"/>
    </row>
    <row r="418" spans="1:26" ht="14.25" customHeight="1" x14ac:dyDescent="0.25">
      <c r="A418" s="1"/>
      <c r="B418" s="2"/>
      <c r="C418" s="3"/>
      <c r="D418" s="1"/>
      <c r="E418" s="2"/>
      <c r="F418" s="3"/>
      <c r="G418" s="3"/>
      <c r="H418" s="3"/>
      <c r="I418" s="3"/>
      <c r="J418" s="3"/>
      <c r="K418" s="4"/>
      <c r="L418" s="3"/>
      <c r="M418" s="3"/>
      <c r="N418" s="3"/>
      <c r="O418" s="1"/>
      <c r="P418" s="1"/>
      <c r="Q418" s="1"/>
      <c r="R418" s="1"/>
      <c r="S418" s="1"/>
      <c r="T418" s="1"/>
      <c r="U418" s="1"/>
      <c r="V418" s="1"/>
      <c r="W418" s="1"/>
      <c r="X418" s="1"/>
      <c r="Y418" s="1"/>
      <c r="Z418" s="1"/>
    </row>
    <row r="419" spans="1:26" ht="14.25" customHeight="1" x14ac:dyDescent="0.25">
      <c r="A419" s="1"/>
      <c r="B419" s="2"/>
      <c r="C419" s="3"/>
      <c r="D419" s="1"/>
      <c r="E419" s="2"/>
      <c r="F419" s="3"/>
      <c r="G419" s="3"/>
      <c r="H419" s="3"/>
      <c r="I419" s="3"/>
      <c r="J419" s="3"/>
      <c r="K419" s="4"/>
      <c r="L419" s="3"/>
      <c r="M419" s="3"/>
      <c r="N419" s="3"/>
      <c r="O419" s="1"/>
      <c r="P419" s="1"/>
      <c r="Q419" s="1"/>
      <c r="R419" s="1"/>
      <c r="S419" s="1"/>
      <c r="T419" s="1"/>
      <c r="U419" s="1"/>
      <c r="V419" s="1"/>
      <c r="W419" s="1"/>
      <c r="X419" s="1"/>
      <c r="Y419" s="1"/>
      <c r="Z419" s="1"/>
    </row>
    <row r="420" spans="1:26" ht="14.25" customHeight="1" x14ac:dyDescent="0.25">
      <c r="A420" s="1"/>
      <c r="B420" s="2"/>
      <c r="C420" s="3"/>
      <c r="D420" s="1"/>
      <c r="E420" s="2"/>
      <c r="F420" s="3"/>
      <c r="G420" s="3"/>
      <c r="H420" s="3"/>
      <c r="I420" s="3"/>
      <c r="J420" s="3"/>
      <c r="K420" s="4"/>
      <c r="L420" s="3"/>
      <c r="M420" s="3"/>
      <c r="N420" s="3"/>
      <c r="O420" s="1"/>
      <c r="P420" s="1"/>
      <c r="Q420" s="1"/>
      <c r="R420" s="1"/>
      <c r="S420" s="1"/>
      <c r="T420" s="1"/>
      <c r="U420" s="1"/>
      <c r="V420" s="1"/>
      <c r="W420" s="1"/>
      <c r="X420" s="1"/>
      <c r="Y420" s="1"/>
      <c r="Z420" s="1"/>
    </row>
    <row r="421" spans="1:26" ht="14.25" customHeight="1" x14ac:dyDescent="0.25">
      <c r="A421" s="1"/>
      <c r="B421" s="2"/>
      <c r="C421" s="3"/>
      <c r="D421" s="1"/>
      <c r="E421" s="2"/>
      <c r="F421" s="3"/>
      <c r="G421" s="3"/>
      <c r="H421" s="3"/>
      <c r="I421" s="3"/>
      <c r="J421" s="3"/>
      <c r="K421" s="4"/>
      <c r="L421" s="3"/>
      <c r="M421" s="3"/>
      <c r="N421" s="3"/>
      <c r="O421" s="1"/>
      <c r="P421" s="1"/>
      <c r="Q421" s="1"/>
      <c r="R421" s="1"/>
      <c r="S421" s="1"/>
      <c r="T421" s="1"/>
      <c r="U421" s="1"/>
      <c r="V421" s="1"/>
      <c r="W421" s="1"/>
      <c r="X421" s="1"/>
      <c r="Y421" s="1"/>
      <c r="Z421" s="1"/>
    </row>
    <row r="422" spans="1:26" ht="14.25" customHeight="1" x14ac:dyDescent="0.25">
      <c r="A422" s="1"/>
      <c r="B422" s="2"/>
      <c r="C422" s="3"/>
      <c r="D422" s="1"/>
      <c r="E422" s="2"/>
      <c r="F422" s="3"/>
      <c r="G422" s="3"/>
      <c r="H422" s="3"/>
      <c r="I422" s="3"/>
      <c r="J422" s="3"/>
      <c r="K422" s="4"/>
      <c r="L422" s="3"/>
      <c r="M422" s="3"/>
      <c r="N422" s="3"/>
      <c r="O422" s="1"/>
      <c r="P422" s="1"/>
      <c r="Q422" s="1"/>
      <c r="R422" s="1"/>
      <c r="S422" s="1"/>
      <c r="T422" s="1"/>
      <c r="U422" s="1"/>
      <c r="V422" s="1"/>
      <c r="W422" s="1"/>
      <c r="X422" s="1"/>
      <c r="Y422" s="1"/>
      <c r="Z422" s="1"/>
    </row>
    <row r="423" spans="1:26" ht="14.25" customHeight="1" x14ac:dyDescent="0.25">
      <c r="A423" s="1"/>
      <c r="B423" s="2"/>
      <c r="C423" s="3"/>
      <c r="D423" s="1"/>
      <c r="E423" s="2"/>
      <c r="F423" s="3"/>
      <c r="G423" s="3"/>
      <c r="H423" s="3"/>
      <c r="I423" s="3"/>
      <c r="J423" s="3"/>
      <c r="K423" s="4"/>
      <c r="L423" s="3"/>
      <c r="M423" s="3"/>
      <c r="N423" s="3"/>
      <c r="O423" s="1"/>
      <c r="P423" s="1"/>
      <c r="Q423" s="1"/>
      <c r="R423" s="1"/>
      <c r="S423" s="1"/>
      <c r="T423" s="1"/>
      <c r="U423" s="1"/>
      <c r="V423" s="1"/>
      <c r="W423" s="1"/>
      <c r="X423" s="1"/>
      <c r="Y423" s="1"/>
      <c r="Z423" s="1"/>
    </row>
    <row r="424" spans="1:26" ht="14.25" customHeight="1" x14ac:dyDescent="0.25">
      <c r="A424" s="1"/>
      <c r="B424" s="2"/>
      <c r="C424" s="3"/>
      <c r="D424" s="1"/>
      <c r="E424" s="2"/>
      <c r="F424" s="3"/>
      <c r="G424" s="3"/>
      <c r="H424" s="3"/>
      <c r="I424" s="3"/>
      <c r="J424" s="3"/>
      <c r="K424" s="4"/>
      <c r="L424" s="3"/>
      <c r="M424" s="3"/>
      <c r="N424" s="3"/>
      <c r="O424" s="1"/>
      <c r="P424" s="1"/>
      <c r="Q424" s="1"/>
      <c r="R424" s="1"/>
      <c r="S424" s="1"/>
      <c r="T424" s="1"/>
      <c r="U424" s="1"/>
      <c r="V424" s="1"/>
      <c r="W424" s="1"/>
      <c r="X424" s="1"/>
      <c r="Y424" s="1"/>
      <c r="Z424" s="1"/>
    </row>
    <row r="425" spans="1:26" ht="14.25" customHeight="1" x14ac:dyDescent="0.25">
      <c r="A425" s="1"/>
      <c r="B425" s="2"/>
      <c r="C425" s="3"/>
      <c r="D425" s="1"/>
      <c r="E425" s="2"/>
      <c r="F425" s="3"/>
      <c r="G425" s="3"/>
      <c r="H425" s="3"/>
      <c r="I425" s="3"/>
      <c r="J425" s="3"/>
      <c r="K425" s="4"/>
      <c r="L425" s="3"/>
      <c r="M425" s="3"/>
      <c r="N425" s="3"/>
      <c r="O425" s="1"/>
      <c r="P425" s="1"/>
      <c r="Q425" s="1"/>
      <c r="R425" s="1"/>
      <c r="S425" s="1"/>
      <c r="T425" s="1"/>
      <c r="U425" s="1"/>
      <c r="V425" s="1"/>
      <c r="W425" s="1"/>
      <c r="X425" s="1"/>
      <c r="Y425" s="1"/>
      <c r="Z425" s="1"/>
    </row>
    <row r="426" spans="1:26" ht="14.25" customHeight="1" x14ac:dyDescent="0.25">
      <c r="A426" s="1"/>
      <c r="B426" s="2"/>
      <c r="C426" s="3"/>
      <c r="D426" s="1"/>
      <c r="E426" s="2"/>
      <c r="F426" s="3"/>
      <c r="G426" s="3"/>
      <c r="H426" s="3"/>
      <c r="I426" s="3"/>
      <c r="J426" s="3"/>
      <c r="K426" s="4"/>
      <c r="L426" s="3"/>
      <c r="M426" s="3"/>
      <c r="N426" s="3"/>
      <c r="O426" s="1"/>
      <c r="P426" s="1"/>
      <c r="Q426" s="1"/>
      <c r="R426" s="1"/>
      <c r="S426" s="1"/>
      <c r="T426" s="1"/>
      <c r="U426" s="1"/>
      <c r="V426" s="1"/>
      <c r="W426" s="1"/>
      <c r="X426" s="1"/>
      <c r="Y426" s="1"/>
      <c r="Z426" s="1"/>
    </row>
    <row r="427" spans="1:26" ht="14.25" customHeight="1" x14ac:dyDescent="0.25">
      <c r="A427" s="1"/>
      <c r="B427" s="2"/>
      <c r="C427" s="3"/>
      <c r="D427" s="1"/>
      <c r="E427" s="2"/>
      <c r="F427" s="3"/>
      <c r="G427" s="3"/>
      <c r="H427" s="3"/>
      <c r="I427" s="3"/>
      <c r="J427" s="3"/>
      <c r="K427" s="4"/>
      <c r="L427" s="3"/>
      <c r="M427" s="3"/>
      <c r="N427" s="3"/>
      <c r="O427" s="1"/>
      <c r="P427" s="1"/>
      <c r="Q427" s="1"/>
      <c r="R427" s="1"/>
      <c r="S427" s="1"/>
      <c r="T427" s="1"/>
      <c r="U427" s="1"/>
      <c r="V427" s="1"/>
      <c r="W427" s="1"/>
      <c r="X427" s="1"/>
      <c r="Y427" s="1"/>
      <c r="Z427" s="1"/>
    </row>
    <row r="428" spans="1:26" ht="14.25" customHeight="1" x14ac:dyDescent="0.25">
      <c r="A428" s="1"/>
      <c r="B428" s="2"/>
      <c r="C428" s="3"/>
      <c r="D428" s="1"/>
      <c r="E428" s="2"/>
      <c r="F428" s="3"/>
      <c r="G428" s="3"/>
      <c r="H428" s="3"/>
      <c r="I428" s="3"/>
      <c r="J428" s="3"/>
      <c r="K428" s="4"/>
      <c r="L428" s="3"/>
      <c r="M428" s="3"/>
      <c r="N428" s="3"/>
      <c r="O428" s="1"/>
      <c r="P428" s="1"/>
      <c r="Q428" s="1"/>
      <c r="R428" s="1"/>
      <c r="S428" s="1"/>
      <c r="T428" s="1"/>
      <c r="U428" s="1"/>
      <c r="V428" s="1"/>
      <c r="W428" s="1"/>
      <c r="X428" s="1"/>
      <c r="Y428" s="1"/>
      <c r="Z428" s="1"/>
    </row>
    <row r="429" spans="1:26" ht="14.25" customHeight="1" x14ac:dyDescent="0.25">
      <c r="A429" s="1"/>
      <c r="B429" s="2"/>
      <c r="C429" s="3"/>
      <c r="D429" s="1"/>
      <c r="E429" s="2"/>
      <c r="F429" s="3"/>
      <c r="G429" s="3"/>
      <c r="H429" s="3"/>
      <c r="I429" s="3"/>
      <c r="J429" s="3"/>
      <c r="K429" s="4"/>
      <c r="L429" s="3"/>
      <c r="M429" s="3"/>
      <c r="N429" s="3"/>
      <c r="O429" s="1"/>
      <c r="P429" s="1"/>
      <c r="Q429" s="1"/>
      <c r="R429" s="1"/>
      <c r="S429" s="1"/>
      <c r="T429" s="1"/>
      <c r="U429" s="1"/>
      <c r="V429" s="1"/>
      <c r="W429" s="1"/>
      <c r="X429" s="1"/>
      <c r="Y429" s="1"/>
      <c r="Z429" s="1"/>
    </row>
    <row r="430" spans="1:26" ht="14.25" customHeight="1" x14ac:dyDescent="0.25">
      <c r="A430" s="1"/>
      <c r="B430" s="2"/>
      <c r="C430" s="3"/>
      <c r="D430" s="1"/>
      <c r="E430" s="2"/>
      <c r="F430" s="3"/>
      <c r="G430" s="3"/>
      <c r="H430" s="3"/>
      <c r="I430" s="3"/>
      <c r="J430" s="3"/>
      <c r="K430" s="4"/>
      <c r="L430" s="3"/>
      <c r="M430" s="3"/>
      <c r="N430" s="3"/>
      <c r="O430" s="1"/>
      <c r="P430" s="1"/>
      <c r="Q430" s="1"/>
      <c r="R430" s="1"/>
      <c r="S430" s="1"/>
      <c r="T430" s="1"/>
      <c r="U430" s="1"/>
      <c r="V430" s="1"/>
      <c r="W430" s="1"/>
      <c r="X430" s="1"/>
      <c r="Y430" s="1"/>
      <c r="Z430" s="1"/>
    </row>
    <row r="431" spans="1:26" ht="14.25" customHeight="1" x14ac:dyDescent="0.25">
      <c r="A431" s="1"/>
      <c r="B431" s="2"/>
      <c r="C431" s="3"/>
      <c r="D431" s="1"/>
      <c r="E431" s="2"/>
      <c r="F431" s="3"/>
      <c r="G431" s="3"/>
      <c r="H431" s="3"/>
      <c r="I431" s="3"/>
      <c r="J431" s="3"/>
      <c r="K431" s="4"/>
      <c r="L431" s="3"/>
      <c r="M431" s="3"/>
      <c r="N431" s="3"/>
      <c r="O431" s="1"/>
      <c r="P431" s="1"/>
      <c r="Q431" s="1"/>
      <c r="R431" s="1"/>
      <c r="S431" s="1"/>
      <c r="T431" s="1"/>
      <c r="U431" s="1"/>
      <c r="V431" s="1"/>
      <c r="W431" s="1"/>
      <c r="X431" s="1"/>
      <c r="Y431" s="1"/>
      <c r="Z431" s="1"/>
    </row>
    <row r="432" spans="1:26" ht="14.25" customHeight="1" x14ac:dyDescent="0.25">
      <c r="A432" s="1"/>
      <c r="B432" s="2"/>
      <c r="C432" s="3"/>
      <c r="D432" s="1"/>
      <c r="E432" s="2"/>
      <c r="F432" s="3"/>
      <c r="G432" s="3"/>
      <c r="H432" s="3"/>
      <c r="I432" s="3"/>
      <c r="J432" s="3"/>
      <c r="K432" s="4"/>
      <c r="L432" s="3"/>
      <c r="M432" s="3"/>
      <c r="N432" s="3"/>
      <c r="O432" s="1"/>
      <c r="P432" s="1"/>
      <c r="Q432" s="1"/>
      <c r="R432" s="1"/>
      <c r="S432" s="1"/>
      <c r="T432" s="1"/>
      <c r="U432" s="1"/>
      <c r="V432" s="1"/>
      <c r="W432" s="1"/>
      <c r="X432" s="1"/>
      <c r="Y432" s="1"/>
      <c r="Z432" s="1"/>
    </row>
    <row r="433" spans="1:26" ht="14.25" customHeight="1" x14ac:dyDescent="0.25">
      <c r="A433" s="1"/>
      <c r="B433" s="2"/>
      <c r="C433" s="3"/>
      <c r="D433" s="1"/>
      <c r="E433" s="2"/>
      <c r="F433" s="3"/>
      <c r="G433" s="3"/>
      <c r="H433" s="3"/>
      <c r="I433" s="3"/>
      <c r="J433" s="3"/>
      <c r="K433" s="4"/>
      <c r="L433" s="3"/>
      <c r="M433" s="3"/>
      <c r="N433" s="3"/>
      <c r="O433" s="1"/>
      <c r="P433" s="1"/>
      <c r="Q433" s="1"/>
      <c r="R433" s="1"/>
      <c r="S433" s="1"/>
      <c r="T433" s="1"/>
      <c r="U433" s="1"/>
      <c r="V433" s="1"/>
      <c r="W433" s="1"/>
      <c r="X433" s="1"/>
      <c r="Y433" s="1"/>
      <c r="Z433" s="1"/>
    </row>
    <row r="434" spans="1:26" ht="14.25" customHeight="1" x14ac:dyDescent="0.25">
      <c r="A434" s="1"/>
      <c r="B434" s="2"/>
      <c r="C434" s="3"/>
      <c r="D434" s="1"/>
      <c r="E434" s="2"/>
      <c r="F434" s="3"/>
      <c r="G434" s="3"/>
      <c r="H434" s="3"/>
      <c r="I434" s="3"/>
      <c r="J434" s="3"/>
      <c r="K434" s="4"/>
      <c r="L434" s="3"/>
      <c r="M434" s="3"/>
      <c r="N434" s="3"/>
      <c r="O434" s="1"/>
      <c r="P434" s="1"/>
      <c r="Q434" s="1"/>
      <c r="R434" s="1"/>
      <c r="S434" s="1"/>
      <c r="T434" s="1"/>
      <c r="U434" s="1"/>
      <c r="V434" s="1"/>
      <c r="W434" s="1"/>
      <c r="X434" s="1"/>
      <c r="Y434" s="1"/>
      <c r="Z434" s="1"/>
    </row>
    <row r="435" spans="1:26" ht="14.25" customHeight="1" x14ac:dyDescent="0.25">
      <c r="A435" s="1"/>
      <c r="B435" s="2"/>
      <c r="C435" s="3"/>
      <c r="D435" s="1"/>
      <c r="E435" s="2"/>
      <c r="F435" s="3"/>
      <c r="G435" s="3"/>
      <c r="H435" s="3"/>
      <c r="I435" s="3"/>
      <c r="J435" s="3"/>
      <c r="K435" s="4"/>
      <c r="L435" s="3"/>
      <c r="M435" s="3"/>
      <c r="N435" s="3"/>
      <c r="O435" s="1"/>
      <c r="P435" s="1"/>
      <c r="Q435" s="1"/>
      <c r="R435" s="1"/>
      <c r="S435" s="1"/>
      <c r="T435" s="1"/>
      <c r="U435" s="1"/>
      <c r="V435" s="1"/>
      <c r="W435" s="1"/>
      <c r="X435" s="1"/>
      <c r="Y435" s="1"/>
      <c r="Z435" s="1"/>
    </row>
    <row r="436" spans="1:26" ht="14.25" customHeight="1" x14ac:dyDescent="0.25">
      <c r="A436" s="1"/>
      <c r="B436" s="2"/>
      <c r="C436" s="3"/>
      <c r="D436" s="1"/>
      <c r="E436" s="2"/>
      <c r="F436" s="3"/>
      <c r="G436" s="3"/>
      <c r="H436" s="3"/>
      <c r="I436" s="3"/>
      <c r="J436" s="3"/>
      <c r="K436" s="4"/>
      <c r="L436" s="3"/>
      <c r="M436" s="3"/>
      <c r="N436" s="3"/>
      <c r="O436" s="1"/>
      <c r="P436" s="1"/>
      <c r="Q436" s="1"/>
      <c r="R436" s="1"/>
      <c r="S436" s="1"/>
      <c r="T436" s="1"/>
      <c r="U436" s="1"/>
      <c r="V436" s="1"/>
      <c r="W436" s="1"/>
      <c r="X436" s="1"/>
      <c r="Y436" s="1"/>
      <c r="Z436" s="1"/>
    </row>
    <row r="437" spans="1:26" ht="14.25" customHeight="1" x14ac:dyDescent="0.25">
      <c r="A437" s="1"/>
      <c r="B437" s="2"/>
      <c r="C437" s="3"/>
      <c r="D437" s="1"/>
      <c r="E437" s="2"/>
      <c r="F437" s="3"/>
      <c r="G437" s="3"/>
      <c r="H437" s="3"/>
      <c r="I437" s="3"/>
      <c r="J437" s="3"/>
      <c r="K437" s="4"/>
      <c r="L437" s="3"/>
      <c r="M437" s="3"/>
      <c r="N437" s="3"/>
      <c r="O437" s="1"/>
      <c r="P437" s="1"/>
      <c r="Q437" s="1"/>
      <c r="R437" s="1"/>
      <c r="S437" s="1"/>
      <c r="T437" s="1"/>
      <c r="U437" s="1"/>
      <c r="V437" s="1"/>
      <c r="W437" s="1"/>
      <c r="X437" s="1"/>
      <c r="Y437" s="1"/>
      <c r="Z437" s="1"/>
    </row>
    <row r="438" spans="1:26" ht="14.25" customHeight="1" x14ac:dyDescent="0.25">
      <c r="A438" s="1"/>
      <c r="B438" s="2"/>
      <c r="C438" s="3"/>
      <c r="D438" s="1"/>
      <c r="E438" s="2"/>
      <c r="F438" s="3"/>
      <c r="G438" s="3"/>
      <c r="H438" s="3"/>
      <c r="I438" s="3"/>
      <c r="J438" s="3"/>
      <c r="K438" s="4"/>
      <c r="L438" s="3"/>
      <c r="M438" s="3"/>
      <c r="N438" s="3"/>
      <c r="O438" s="1"/>
      <c r="P438" s="1"/>
      <c r="Q438" s="1"/>
      <c r="R438" s="1"/>
      <c r="S438" s="1"/>
      <c r="T438" s="1"/>
      <c r="U438" s="1"/>
      <c r="V438" s="1"/>
      <c r="W438" s="1"/>
      <c r="X438" s="1"/>
      <c r="Y438" s="1"/>
      <c r="Z438" s="1"/>
    </row>
    <row r="439" spans="1:26" ht="14.25" customHeight="1" x14ac:dyDescent="0.25">
      <c r="A439" s="1"/>
      <c r="B439" s="2"/>
      <c r="C439" s="3"/>
      <c r="D439" s="1"/>
      <c r="E439" s="2"/>
      <c r="F439" s="3"/>
      <c r="G439" s="3"/>
      <c r="H439" s="3"/>
      <c r="I439" s="3"/>
      <c r="J439" s="3"/>
      <c r="K439" s="4"/>
      <c r="L439" s="3"/>
      <c r="M439" s="3"/>
      <c r="N439" s="3"/>
      <c r="O439" s="1"/>
      <c r="P439" s="1"/>
      <c r="Q439" s="1"/>
      <c r="R439" s="1"/>
      <c r="S439" s="1"/>
      <c r="T439" s="1"/>
      <c r="U439" s="1"/>
      <c r="V439" s="1"/>
      <c r="W439" s="1"/>
      <c r="X439" s="1"/>
      <c r="Y439" s="1"/>
      <c r="Z439" s="1"/>
    </row>
    <row r="440" spans="1:26" ht="14.25" customHeight="1" x14ac:dyDescent="0.25">
      <c r="A440" s="1"/>
      <c r="B440" s="2"/>
      <c r="C440" s="3"/>
      <c r="D440" s="1"/>
      <c r="E440" s="2"/>
      <c r="F440" s="3"/>
      <c r="G440" s="3"/>
      <c r="H440" s="3"/>
      <c r="I440" s="3"/>
      <c r="J440" s="3"/>
      <c r="K440" s="4"/>
      <c r="L440" s="3"/>
      <c r="M440" s="3"/>
      <c r="N440" s="3"/>
      <c r="O440" s="1"/>
      <c r="P440" s="1"/>
      <c r="Q440" s="1"/>
      <c r="R440" s="1"/>
      <c r="S440" s="1"/>
      <c r="T440" s="1"/>
      <c r="U440" s="1"/>
      <c r="V440" s="1"/>
      <c r="W440" s="1"/>
      <c r="X440" s="1"/>
      <c r="Y440" s="1"/>
      <c r="Z440" s="1"/>
    </row>
    <row r="441" spans="1:26" ht="14.25" customHeight="1" x14ac:dyDescent="0.25">
      <c r="A441" s="1"/>
      <c r="B441" s="2"/>
      <c r="C441" s="3"/>
      <c r="D441" s="1"/>
      <c r="E441" s="2"/>
      <c r="F441" s="3"/>
      <c r="G441" s="3"/>
      <c r="H441" s="3"/>
      <c r="I441" s="3"/>
      <c r="J441" s="3"/>
      <c r="K441" s="4"/>
      <c r="L441" s="3"/>
      <c r="M441" s="3"/>
      <c r="N441" s="3"/>
      <c r="O441" s="1"/>
      <c r="P441" s="1"/>
      <c r="Q441" s="1"/>
      <c r="R441" s="1"/>
      <c r="S441" s="1"/>
      <c r="T441" s="1"/>
      <c r="U441" s="1"/>
      <c r="V441" s="1"/>
      <c r="W441" s="1"/>
      <c r="X441" s="1"/>
      <c r="Y441" s="1"/>
      <c r="Z441" s="1"/>
    </row>
    <row r="442" spans="1:26" ht="14.25" customHeight="1" x14ac:dyDescent="0.25">
      <c r="A442" s="1"/>
      <c r="B442" s="2"/>
      <c r="C442" s="3"/>
      <c r="D442" s="1"/>
      <c r="E442" s="2"/>
      <c r="F442" s="3"/>
      <c r="G442" s="3"/>
      <c r="H442" s="3"/>
      <c r="I442" s="3"/>
      <c r="J442" s="3"/>
      <c r="K442" s="4"/>
      <c r="L442" s="3"/>
      <c r="M442" s="3"/>
      <c r="N442" s="3"/>
      <c r="O442" s="1"/>
      <c r="P442" s="1"/>
      <c r="Q442" s="1"/>
      <c r="R442" s="1"/>
      <c r="S442" s="1"/>
      <c r="T442" s="1"/>
      <c r="U442" s="1"/>
      <c r="V442" s="1"/>
      <c r="W442" s="1"/>
      <c r="X442" s="1"/>
      <c r="Y442" s="1"/>
      <c r="Z442" s="1"/>
    </row>
    <row r="443" spans="1:26" ht="14.25" customHeight="1" x14ac:dyDescent="0.25">
      <c r="A443" s="1"/>
      <c r="B443" s="2"/>
      <c r="C443" s="3"/>
      <c r="D443" s="1"/>
      <c r="E443" s="2"/>
      <c r="F443" s="3"/>
      <c r="G443" s="3"/>
      <c r="H443" s="3"/>
      <c r="I443" s="3"/>
      <c r="J443" s="3"/>
      <c r="K443" s="4"/>
      <c r="L443" s="3"/>
      <c r="M443" s="3"/>
      <c r="N443" s="3"/>
      <c r="O443" s="1"/>
      <c r="P443" s="1"/>
      <c r="Q443" s="1"/>
      <c r="R443" s="1"/>
      <c r="S443" s="1"/>
      <c r="T443" s="1"/>
      <c r="U443" s="1"/>
      <c r="V443" s="1"/>
      <c r="W443" s="1"/>
      <c r="X443" s="1"/>
      <c r="Y443" s="1"/>
      <c r="Z443" s="1"/>
    </row>
    <row r="444" spans="1:26" ht="14.25" customHeight="1" x14ac:dyDescent="0.25">
      <c r="A444" s="1"/>
      <c r="B444" s="2"/>
      <c r="C444" s="3"/>
      <c r="D444" s="1"/>
      <c r="E444" s="2"/>
      <c r="F444" s="3"/>
      <c r="G444" s="3"/>
      <c r="H444" s="3"/>
      <c r="I444" s="3"/>
      <c r="J444" s="3"/>
      <c r="K444" s="4"/>
      <c r="L444" s="3"/>
      <c r="M444" s="3"/>
      <c r="N444" s="3"/>
      <c r="O444" s="1"/>
      <c r="P444" s="1"/>
      <c r="Q444" s="1"/>
      <c r="R444" s="1"/>
      <c r="S444" s="1"/>
      <c r="T444" s="1"/>
      <c r="U444" s="1"/>
      <c r="V444" s="1"/>
      <c r="W444" s="1"/>
      <c r="X444" s="1"/>
      <c r="Y444" s="1"/>
      <c r="Z444" s="1"/>
    </row>
    <row r="445" spans="1:26" ht="14.25" customHeight="1" x14ac:dyDescent="0.25">
      <c r="A445" s="1"/>
      <c r="B445" s="2"/>
      <c r="C445" s="3"/>
      <c r="D445" s="1"/>
      <c r="E445" s="2"/>
      <c r="F445" s="3"/>
      <c r="G445" s="3"/>
      <c r="H445" s="3"/>
      <c r="I445" s="3"/>
      <c r="J445" s="3"/>
      <c r="K445" s="4"/>
      <c r="L445" s="3"/>
      <c r="M445" s="3"/>
      <c r="N445" s="3"/>
      <c r="O445" s="1"/>
      <c r="P445" s="1"/>
      <c r="Q445" s="1"/>
      <c r="R445" s="1"/>
      <c r="S445" s="1"/>
      <c r="T445" s="1"/>
      <c r="U445" s="1"/>
      <c r="V445" s="1"/>
      <c r="W445" s="1"/>
      <c r="X445" s="1"/>
      <c r="Y445" s="1"/>
      <c r="Z445" s="1"/>
    </row>
    <row r="446" spans="1:26" ht="14.25" customHeight="1" x14ac:dyDescent="0.25">
      <c r="A446" s="1"/>
      <c r="B446" s="2"/>
      <c r="C446" s="3"/>
      <c r="D446" s="1"/>
      <c r="E446" s="2"/>
      <c r="F446" s="3"/>
      <c r="G446" s="3"/>
      <c r="H446" s="3"/>
      <c r="I446" s="3"/>
      <c r="J446" s="3"/>
      <c r="K446" s="4"/>
      <c r="L446" s="3"/>
      <c r="M446" s="3"/>
      <c r="N446" s="3"/>
      <c r="O446" s="1"/>
      <c r="P446" s="1"/>
      <c r="Q446" s="1"/>
      <c r="R446" s="1"/>
      <c r="S446" s="1"/>
      <c r="T446" s="1"/>
      <c r="U446" s="1"/>
      <c r="V446" s="1"/>
      <c r="W446" s="1"/>
      <c r="X446" s="1"/>
      <c r="Y446" s="1"/>
      <c r="Z446" s="1"/>
    </row>
    <row r="447" spans="1:26" ht="14.25" customHeight="1" x14ac:dyDescent="0.25">
      <c r="A447" s="1"/>
      <c r="B447" s="2"/>
      <c r="C447" s="3"/>
      <c r="D447" s="1"/>
      <c r="E447" s="2"/>
      <c r="F447" s="3"/>
      <c r="G447" s="3"/>
      <c r="H447" s="3"/>
      <c r="I447" s="3"/>
      <c r="J447" s="3"/>
      <c r="K447" s="4"/>
      <c r="L447" s="3"/>
      <c r="M447" s="3"/>
      <c r="N447" s="3"/>
      <c r="O447" s="1"/>
      <c r="P447" s="1"/>
      <c r="Q447" s="1"/>
      <c r="R447" s="1"/>
      <c r="S447" s="1"/>
      <c r="T447" s="1"/>
      <c r="U447" s="1"/>
      <c r="V447" s="1"/>
      <c r="W447" s="1"/>
      <c r="X447" s="1"/>
      <c r="Y447" s="1"/>
      <c r="Z447" s="1"/>
    </row>
    <row r="448" spans="1:26" ht="14.25" customHeight="1" x14ac:dyDescent="0.25">
      <c r="A448" s="1"/>
      <c r="B448" s="2"/>
      <c r="C448" s="3"/>
      <c r="D448" s="1"/>
      <c r="E448" s="2"/>
      <c r="F448" s="3"/>
      <c r="G448" s="3"/>
      <c r="H448" s="3"/>
      <c r="I448" s="3"/>
      <c r="J448" s="3"/>
      <c r="K448" s="4"/>
      <c r="L448" s="3"/>
      <c r="M448" s="3"/>
      <c r="N448" s="3"/>
      <c r="O448" s="1"/>
      <c r="P448" s="1"/>
      <c r="Q448" s="1"/>
      <c r="R448" s="1"/>
      <c r="S448" s="1"/>
      <c r="T448" s="1"/>
      <c r="U448" s="1"/>
      <c r="V448" s="1"/>
      <c r="W448" s="1"/>
      <c r="X448" s="1"/>
      <c r="Y448" s="1"/>
      <c r="Z448" s="1"/>
    </row>
    <row r="449" spans="1:26" ht="14.25" customHeight="1" x14ac:dyDescent="0.25">
      <c r="A449" s="1"/>
      <c r="B449" s="2"/>
      <c r="C449" s="3"/>
      <c r="D449" s="1"/>
      <c r="E449" s="2"/>
      <c r="F449" s="3"/>
      <c r="G449" s="3"/>
      <c r="H449" s="3"/>
      <c r="I449" s="3"/>
      <c r="J449" s="3"/>
      <c r="K449" s="4"/>
      <c r="L449" s="3"/>
      <c r="M449" s="3"/>
      <c r="N449" s="3"/>
      <c r="O449" s="1"/>
      <c r="P449" s="1"/>
      <c r="Q449" s="1"/>
      <c r="R449" s="1"/>
      <c r="S449" s="1"/>
      <c r="T449" s="1"/>
      <c r="U449" s="1"/>
      <c r="V449" s="1"/>
      <c r="W449" s="1"/>
      <c r="X449" s="1"/>
      <c r="Y449" s="1"/>
      <c r="Z449" s="1"/>
    </row>
    <row r="450" spans="1:26" ht="14.25" customHeight="1" x14ac:dyDescent="0.25">
      <c r="A450" s="1"/>
      <c r="B450" s="2"/>
      <c r="C450" s="3"/>
      <c r="D450" s="1"/>
      <c r="E450" s="2"/>
      <c r="F450" s="3"/>
      <c r="G450" s="3"/>
      <c r="H450" s="3"/>
      <c r="I450" s="3"/>
      <c r="J450" s="3"/>
      <c r="K450" s="4"/>
      <c r="L450" s="3"/>
      <c r="M450" s="3"/>
      <c r="N450" s="3"/>
      <c r="O450" s="1"/>
      <c r="P450" s="1"/>
      <c r="Q450" s="1"/>
      <c r="R450" s="1"/>
      <c r="S450" s="1"/>
      <c r="T450" s="1"/>
      <c r="U450" s="1"/>
      <c r="V450" s="1"/>
      <c r="W450" s="1"/>
      <c r="X450" s="1"/>
      <c r="Y450" s="1"/>
      <c r="Z450" s="1"/>
    </row>
    <row r="451" spans="1:26" ht="14.25" customHeight="1" x14ac:dyDescent="0.25">
      <c r="A451" s="1"/>
      <c r="B451" s="2"/>
      <c r="C451" s="3"/>
      <c r="D451" s="1"/>
      <c r="E451" s="2"/>
      <c r="F451" s="3"/>
      <c r="G451" s="3"/>
      <c r="H451" s="3"/>
      <c r="I451" s="3"/>
      <c r="J451" s="3"/>
      <c r="K451" s="4"/>
      <c r="L451" s="3"/>
      <c r="M451" s="3"/>
      <c r="N451" s="3"/>
      <c r="O451" s="1"/>
      <c r="P451" s="1"/>
      <c r="Q451" s="1"/>
      <c r="R451" s="1"/>
      <c r="S451" s="1"/>
      <c r="T451" s="1"/>
      <c r="U451" s="1"/>
      <c r="V451" s="1"/>
      <c r="W451" s="1"/>
      <c r="X451" s="1"/>
      <c r="Y451" s="1"/>
      <c r="Z451" s="1"/>
    </row>
    <row r="452" spans="1:26" ht="14.25" customHeight="1" x14ac:dyDescent="0.25">
      <c r="A452" s="1"/>
      <c r="B452" s="2"/>
      <c r="C452" s="3"/>
      <c r="D452" s="1"/>
      <c r="E452" s="2"/>
      <c r="F452" s="3"/>
      <c r="G452" s="3"/>
      <c r="H452" s="3"/>
      <c r="I452" s="3"/>
      <c r="J452" s="3"/>
      <c r="K452" s="4"/>
      <c r="L452" s="3"/>
      <c r="M452" s="3"/>
      <c r="N452" s="3"/>
      <c r="O452" s="1"/>
      <c r="P452" s="1"/>
      <c r="Q452" s="1"/>
      <c r="R452" s="1"/>
      <c r="S452" s="1"/>
      <c r="T452" s="1"/>
      <c r="U452" s="1"/>
      <c r="V452" s="1"/>
      <c r="W452" s="1"/>
      <c r="X452" s="1"/>
      <c r="Y452" s="1"/>
      <c r="Z452" s="1"/>
    </row>
    <row r="453" spans="1:26" ht="14.25" customHeight="1" x14ac:dyDescent="0.25">
      <c r="A453" s="1"/>
      <c r="B453" s="2"/>
      <c r="C453" s="3"/>
      <c r="D453" s="1"/>
      <c r="E453" s="2"/>
      <c r="F453" s="3"/>
      <c r="G453" s="3"/>
      <c r="H453" s="3"/>
      <c r="I453" s="3"/>
      <c r="J453" s="3"/>
      <c r="K453" s="4"/>
      <c r="L453" s="3"/>
      <c r="M453" s="3"/>
      <c r="N453" s="3"/>
      <c r="O453" s="1"/>
      <c r="P453" s="1"/>
      <c r="Q453" s="1"/>
      <c r="R453" s="1"/>
      <c r="S453" s="1"/>
      <c r="T453" s="1"/>
      <c r="U453" s="1"/>
      <c r="V453" s="1"/>
      <c r="W453" s="1"/>
      <c r="X453" s="1"/>
      <c r="Y453" s="1"/>
      <c r="Z453" s="1"/>
    </row>
    <row r="454" spans="1:26" ht="14.25" customHeight="1" x14ac:dyDescent="0.25">
      <c r="A454" s="1"/>
      <c r="B454" s="2"/>
      <c r="C454" s="3"/>
      <c r="D454" s="1"/>
      <c r="E454" s="2"/>
      <c r="F454" s="3"/>
      <c r="G454" s="3"/>
      <c r="H454" s="3"/>
      <c r="I454" s="3"/>
      <c r="J454" s="3"/>
      <c r="K454" s="4"/>
      <c r="L454" s="3"/>
      <c r="M454" s="3"/>
      <c r="N454" s="3"/>
      <c r="O454" s="1"/>
      <c r="P454" s="1"/>
      <c r="Q454" s="1"/>
      <c r="R454" s="1"/>
      <c r="S454" s="1"/>
      <c r="T454" s="1"/>
      <c r="U454" s="1"/>
      <c r="V454" s="1"/>
      <c r="W454" s="1"/>
      <c r="X454" s="1"/>
      <c r="Y454" s="1"/>
      <c r="Z454" s="1"/>
    </row>
    <row r="455" spans="1:26" ht="14.25" customHeight="1" x14ac:dyDescent="0.25">
      <c r="A455" s="1"/>
      <c r="B455" s="2"/>
      <c r="C455" s="3"/>
      <c r="D455" s="1"/>
      <c r="E455" s="2"/>
      <c r="F455" s="3"/>
      <c r="G455" s="3"/>
      <c r="H455" s="3"/>
      <c r="I455" s="3"/>
      <c r="J455" s="3"/>
      <c r="K455" s="4"/>
      <c r="L455" s="3"/>
      <c r="M455" s="3"/>
      <c r="N455" s="3"/>
      <c r="O455" s="1"/>
      <c r="P455" s="1"/>
      <c r="Q455" s="1"/>
      <c r="R455" s="1"/>
      <c r="S455" s="1"/>
      <c r="T455" s="1"/>
      <c r="U455" s="1"/>
      <c r="V455" s="1"/>
      <c r="W455" s="1"/>
      <c r="X455" s="1"/>
      <c r="Y455" s="1"/>
      <c r="Z455" s="1"/>
    </row>
    <row r="456" spans="1:26" ht="14.25" customHeight="1" x14ac:dyDescent="0.25">
      <c r="A456" s="1"/>
      <c r="B456" s="2"/>
      <c r="C456" s="3"/>
      <c r="D456" s="1"/>
      <c r="E456" s="2"/>
      <c r="F456" s="3"/>
      <c r="G456" s="3"/>
      <c r="H456" s="3"/>
      <c r="I456" s="3"/>
      <c r="J456" s="3"/>
      <c r="K456" s="4"/>
      <c r="L456" s="3"/>
      <c r="M456" s="3"/>
      <c r="N456" s="3"/>
      <c r="O456" s="1"/>
      <c r="P456" s="1"/>
      <c r="Q456" s="1"/>
      <c r="R456" s="1"/>
      <c r="S456" s="1"/>
      <c r="T456" s="1"/>
      <c r="U456" s="1"/>
      <c r="V456" s="1"/>
      <c r="W456" s="1"/>
      <c r="X456" s="1"/>
      <c r="Y456" s="1"/>
      <c r="Z456" s="1"/>
    </row>
    <row r="457" spans="1:26" ht="14.25" customHeight="1" x14ac:dyDescent="0.25">
      <c r="A457" s="1"/>
      <c r="B457" s="2"/>
      <c r="C457" s="3"/>
      <c r="D457" s="1"/>
      <c r="E457" s="2"/>
      <c r="F457" s="3"/>
      <c r="G457" s="3"/>
      <c r="H457" s="3"/>
      <c r="I457" s="3"/>
      <c r="J457" s="3"/>
      <c r="K457" s="4"/>
      <c r="L457" s="3"/>
      <c r="M457" s="3"/>
      <c r="N457" s="3"/>
      <c r="O457" s="1"/>
      <c r="P457" s="1"/>
      <c r="Q457" s="1"/>
      <c r="R457" s="1"/>
      <c r="S457" s="1"/>
      <c r="T457" s="1"/>
      <c r="U457" s="1"/>
      <c r="V457" s="1"/>
      <c r="W457" s="1"/>
      <c r="X457" s="1"/>
      <c r="Y457" s="1"/>
      <c r="Z457" s="1"/>
    </row>
    <row r="458" spans="1:26" ht="14.25" customHeight="1" x14ac:dyDescent="0.25">
      <c r="A458" s="1"/>
      <c r="B458" s="2"/>
      <c r="C458" s="3"/>
      <c r="D458" s="1"/>
      <c r="E458" s="2"/>
      <c r="F458" s="3"/>
      <c r="G458" s="3"/>
      <c r="H458" s="3"/>
      <c r="I458" s="3"/>
      <c r="J458" s="3"/>
      <c r="K458" s="4"/>
      <c r="L458" s="3"/>
      <c r="M458" s="3"/>
      <c r="N458" s="3"/>
      <c r="O458" s="1"/>
      <c r="P458" s="1"/>
      <c r="Q458" s="1"/>
      <c r="R458" s="1"/>
      <c r="S458" s="1"/>
      <c r="T458" s="1"/>
      <c r="U458" s="1"/>
      <c r="V458" s="1"/>
      <c r="W458" s="1"/>
      <c r="X458" s="1"/>
      <c r="Y458" s="1"/>
      <c r="Z458" s="1"/>
    </row>
    <row r="459" spans="1:26" ht="14.25" customHeight="1" x14ac:dyDescent="0.25">
      <c r="A459" s="1"/>
      <c r="B459" s="2"/>
      <c r="C459" s="3"/>
      <c r="D459" s="1"/>
      <c r="E459" s="2"/>
      <c r="F459" s="3"/>
      <c r="G459" s="3"/>
      <c r="H459" s="3"/>
      <c r="I459" s="3"/>
      <c r="J459" s="3"/>
      <c r="K459" s="4"/>
      <c r="L459" s="3"/>
      <c r="M459" s="3"/>
      <c r="N459" s="3"/>
      <c r="O459" s="1"/>
      <c r="P459" s="1"/>
      <c r="Q459" s="1"/>
      <c r="R459" s="1"/>
      <c r="S459" s="1"/>
      <c r="T459" s="1"/>
      <c r="U459" s="1"/>
      <c r="V459" s="1"/>
      <c r="W459" s="1"/>
      <c r="X459" s="1"/>
      <c r="Y459" s="1"/>
      <c r="Z459" s="1"/>
    </row>
    <row r="460" spans="1:26" ht="14.25" customHeight="1" x14ac:dyDescent="0.25">
      <c r="A460" s="1"/>
      <c r="B460" s="2"/>
      <c r="C460" s="3"/>
      <c r="D460" s="1"/>
      <c r="E460" s="2"/>
      <c r="F460" s="3"/>
      <c r="G460" s="3"/>
      <c r="H460" s="3"/>
      <c r="I460" s="3"/>
      <c r="J460" s="3"/>
      <c r="K460" s="4"/>
      <c r="L460" s="3"/>
      <c r="M460" s="3"/>
      <c r="N460" s="3"/>
      <c r="O460" s="1"/>
      <c r="P460" s="1"/>
      <c r="Q460" s="1"/>
      <c r="R460" s="1"/>
      <c r="S460" s="1"/>
      <c r="T460" s="1"/>
      <c r="U460" s="1"/>
      <c r="V460" s="1"/>
      <c r="W460" s="1"/>
      <c r="X460" s="1"/>
      <c r="Y460" s="1"/>
      <c r="Z460" s="1"/>
    </row>
    <row r="461" spans="1:26" ht="14.25" customHeight="1" x14ac:dyDescent="0.25">
      <c r="A461" s="1"/>
      <c r="B461" s="2"/>
      <c r="C461" s="3"/>
      <c r="D461" s="1"/>
      <c r="E461" s="2"/>
      <c r="F461" s="3"/>
      <c r="G461" s="3"/>
      <c r="H461" s="3"/>
      <c r="I461" s="3"/>
      <c r="J461" s="3"/>
      <c r="K461" s="4"/>
      <c r="L461" s="3"/>
      <c r="M461" s="3"/>
      <c r="N461" s="3"/>
      <c r="O461" s="1"/>
      <c r="P461" s="1"/>
      <c r="Q461" s="1"/>
      <c r="R461" s="1"/>
      <c r="S461" s="1"/>
      <c r="T461" s="1"/>
      <c r="U461" s="1"/>
      <c r="V461" s="1"/>
      <c r="W461" s="1"/>
      <c r="X461" s="1"/>
      <c r="Y461" s="1"/>
      <c r="Z461" s="1"/>
    </row>
    <row r="462" spans="1:26" ht="14.25" customHeight="1" x14ac:dyDescent="0.25">
      <c r="A462" s="1"/>
      <c r="B462" s="2"/>
      <c r="C462" s="3"/>
      <c r="D462" s="1"/>
      <c r="E462" s="2"/>
      <c r="F462" s="3"/>
      <c r="G462" s="3"/>
      <c r="H462" s="3"/>
      <c r="I462" s="3"/>
      <c r="J462" s="3"/>
      <c r="K462" s="4"/>
      <c r="L462" s="3"/>
      <c r="M462" s="3"/>
      <c r="N462" s="3"/>
      <c r="O462" s="1"/>
      <c r="P462" s="1"/>
      <c r="Q462" s="1"/>
      <c r="R462" s="1"/>
      <c r="S462" s="1"/>
      <c r="T462" s="1"/>
      <c r="U462" s="1"/>
      <c r="V462" s="1"/>
      <c r="W462" s="1"/>
      <c r="X462" s="1"/>
      <c r="Y462" s="1"/>
      <c r="Z462" s="1"/>
    </row>
    <row r="463" spans="1:26" ht="14.25" customHeight="1" x14ac:dyDescent="0.25">
      <c r="A463" s="1"/>
      <c r="B463" s="2"/>
      <c r="C463" s="3"/>
      <c r="D463" s="1"/>
      <c r="E463" s="2"/>
      <c r="F463" s="3"/>
      <c r="G463" s="3"/>
      <c r="H463" s="3"/>
      <c r="I463" s="3"/>
      <c r="J463" s="3"/>
      <c r="K463" s="4"/>
      <c r="L463" s="3"/>
      <c r="M463" s="3"/>
      <c r="N463" s="3"/>
      <c r="O463" s="1"/>
      <c r="P463" s="1"/>
      <c r="Q463" s="1"/>
      <c r="R463" s="1"/>
      <c r="S463" s="1"/>
      <c r="T463" s="1"/>
      <c r="U463" s="1"/>
      <c r="V463" s="1"/>
      <c r="W463" s="1"/>
      <c r="X463" s="1"/>
      <c r="Y463" s="1"/>
      <c r="Z463" s="1"/>
    </row>
    <row r="464" spans="1:26" ht="14.25" customHeight="1" x14ac:dyDescent="0.25">
      <c r="A464" s="1"/>
      <c r="B464" s="2"/>
      <c r="C464" s="3"/>
      <c r="D464" s="1"/>
      <c r="E464" s="2"/>
      <c r="F464" s="3"/>
      <c r="G464" s="3"/>
      <c r="H464" s="3"/>
      <c r="I464" s="3"/>
      <c r="J464" s="3"/>
      <c r="K464" s="4"/>
      <c r="L464" s="3"/>
      <c r="M464" s="3"/>
      <c r="N464" s="3"/>
      <c r="O464" s="1"/>
      <c r="P464" s="1"/>
      <c r="Q464" s="1"/>
      <c r="R464" s="1"/>
      <c r="S464" s="1"/>
      <c r="T464" s="1"/>
      <c r="U464" s="1"/>
      <c r="V464" s="1"/>
      <c r="W464" s="1"/>
      <c r="X464" s="1"/>
      <c r="Y464" s="1"/>
      <c r="Z464" s="1"/>
    </row>
    <row r="465" spans="1:26" ht="14.25" customHeight="1" x14ac:dyDescent="0.25">
      <c r="A465" s="1"/>
      <c r="B465" s="2"/>
      <c r="C465" s="3"/>
      <c r="D465" s="1"/>
      <c r="E465" s="2"/>
      <c r="F465" s="3"/>
      <c r="G465" s="3"/>
      <c r="H465" s="3"/>
      <c r="I465" s="3"/>
      <c r="J465" s="3"/>
      <c r="K465" s="4"/>
      <c r="L465" s="3"/>
      <c r="M465" s="3"/>
      <c r="N465" s="3"/>
      <c r="O465" s="1"/>
      <c r="P465" s="1"/>
      <c r="Q465" s="1"/>
      <c r="R465" s="1"/>
      <c r="S465" s="1"/>
      <c r="T465" s="1"/>
      <c r="U465" s="1"/>
      <c r="V465" s="1"/>
      <c r="W465" s="1"/>
      <c r="X465" s="1"/>
      <c r="Y465" s="1"/>
      <c r="Z465" s="1"/>
    </row>
    <row r="466" spans="1:26" ht="14.25" customHeight="1" x14ac:dyDescent="0.25">
      <c r="A466" s="1"/>
      <c r="B466" s="2"/>
      <c r="C466" s="3"/>
      <c r="D466" s="1"/>
      <c r="E466" s="2"/>
      <c r="F466" s="3"/>
      <c r="G466" s="3"/>
      <c r="H466" s="3"/>
      <c r="I466" s="3"/>
      <c r="J466" s="3"/>
      <c r="K466" s="4"/>
      <c r="L466" s="3"/>
      <c r="M466" s="3"/>
      <c r="N466" s="3"/>
      <c r="O466" s="1"/>
      <c r="P466" s="1"/>
      <c r="Q466" s="1"/>
      <c r="R466" s="1"/>
      <c r="S466" s="1"/>
      <c r="T466" s="1"/>
      <c r="U466" s="1"/>
      <c r="V466" s="1"/>
      <c r="W466" s="1"/>
      <c r="X466" s="1"/>
      <c r="Y466" s="1"/>
      <c r="Z466" s="1"/>
    </row>
    <row r="467" spans="1:26" ht="14.25" customHeight="1" x14ac:dyDescent="0.25">
      <c r="A467" s="1"/>
      <c r="B467" s="2"/>
      <c r="C467" s="3"/>
      <c r="D467" s="1"/>
      <c r="E467" s="2"/>
      <c r="F467" s="3"/>
      <c r="G467" s="3"/>
      <c r="H467" s="3"/>
      <c r="I467" s="3"/>
      <c r="J467" s="3"/>
      <c r="K467" s="4"/>
      <c r="L467" s="3"/>
      <c r="M467" s="3"/>
      <c r="N467" s="3"/>
      <c r="O467" s="1"/>
      <c r="P467" s="1"/>
      <c r="Q467" s="1"/>
      <c r="R467" s="1"/>
      <c r="S467" s="1"/>
      <c r="T467" s="1"/>
      <c r="U467" s="1"/>
      <c r="V467" s="1"/>
      <c r="W467" s="1"/>
      <c r="X467" s="1"/>
      <c r="Y467" s="1"/>
      <c r="Z467" s="1"/>
    </row>
    <row r="468" spans="1:26" ht="14.25" customHeight="1" x14ac:dyDescent="0.25">
      <c r="A468" s="1"/>
      <c r="B468" s="2"/>
      <c r="C468" s="3"/>
      <c r="D468" s="1"/>
      <c r="E468" s="2"/>
      <c r="F468" s="3"/>
      <c r="G468" s="3"/>
      <c r="H468" s="3"/>
      <c r="I468" s="3"/>
      <c r="J468" s="3"/>
      <c r="K468" s="4"/>
      <c r="L468" s="3"/>
      <c r="M468" s="3"/>
      <c r="N468" s="3"/>
      <c r="O468" s="1"/>
      <c r="P468" s="1"/>
      <c r="Q468" s="1"/>
      <c r="R468" s="1"/>
      <c r="S468" s="1"/>
      <c r="T468" s="1"/>
      <c r="U468" s="1"/>
      <c r="V468" s="1"/>
      <c r="W468" s="1"/>
      <c r="X468" s="1"/>
      <c r="Y468" s="1"/>
      <c r="Z468" s="1"/>
    </row>
    <row r="469" spans="1:26" ht="14.25" customHeight="1" x14ac:dyDescent="0.25">
      <c r="A469" s="1"/>
      <c r="B469" s="2"/>
      <c r="C469" s="3"/>
      <c r="D469" s="1"/>
      <c r="E469" s="2"/>
      <c r="F469" s="3"/>
      <c r="G469" s="3"/>
      <c r="H469" s="3"/>
      <c r="I469" s="3"/>
      <c r="J469" s="3"/>
      <c r="K469" s="4"/>
      <c r="L469" s="3"/>
      <c r="M469" s="3"/>
      <c r="N469" s="3"/>
      <c r="O469" s="1"/>
      <c r="P469" s="1"/>
      <c r="Q469" s="1"/>
      <c r="R469" s="1"/>
      <c r="S469" s="1"/>
      <c r="T469" s="1"/>
      <c r="U469" s="1"/>
      <c r="V469" s="1"/>
      <c r="W469" s="1"/>
      <c r="X469" s="1"/>
      <c r="Y469" s="1"/>
      <c r="Z469" s="1"/>
    </row>
    <row r="470" spans="1:26" ht="14.25" customHeight="1" x14ac:dyDescent="0.25">
      <c r="A470" s="1"/>
      <c r="B470" s="2"/>
      <c r="C470" s="3"/>
      <c r="D470" s="1"/>
      <c r="E470" s="2"/>
      <c r="F470" s="3"/>
      <c r="G470" s="3"/>
      <c r="H470" s="3"/>
      <c r="I470" s="3"/>
      <c r="J470" s="3"/>
      <c r="K470" s="4"/>
      <c r="L470" s="3"/>
      <c r="M470" s="3"/>
      <c r="N470" s="3"/>
      <c r="O470" s="1"/>
      <c r="P470" s="1"/>
      <c r="Q470" s="1"/>
      <c r="R470" s="1"/>
      <c r="S470" s="1"/>
      <c r="T470" s="1"/>
      <c r="U470" s="1"/>
      <c r="V470" s="1"/>
      <c r="W470" s="1"/>
      <c r="X470" s="1"/>
      <c r="Y470" s="1"/>
      <c r="Z470" s="1"/>
    </row>
    <row r="471" spans="1:26" ht="14.25" customHeight="1" x14ac:dyDescent="0.25">
      <c r="A471" s="1"/>
      <c r="B471" s="2"/>
      <c r="C471" s="3"/>
      <c r="D471" s="1"/>
      <c r="E471" s="2"/>
      <c r="F471" s="3"/>
      <c r="G471" s="3"/>
      <c r="H471" s="3"/>
      <c r="I471" s="3"/>
      <c r="J471" s="3"/>
      <c r="K471" s="4"/>
      <c r="L471" s="3"/>
      <c r="M471" s="3"/>
      <c r="N471" s="3"/>
      <c r="O471" s="1"/>
      <c r="P471" s="1"/>
      <c r="Q471" s="1"/>
      <c r="R471" s="1"/>
      <c r="S471" s="1"/>
      <c r="T471" s="1"/>
      <c r="U471" s="1"/>
      <c r="V471" s="1"/>
      <c r="W471" s="1"/>
      <c r="X471" s="1"/>
      <c r="Y471" s="1"/>
      <c r="Z471" s="1"/>
    </row>
    <row r="472" spans="1:26" ht="14.25" customHeight="1" x14ac:dyDescent="0.25">
      <c r="A472" s="1"/>
      <c r="B472" s="2"/>
      <c r="C472" s="3"/>
      <c r="D472" s="1"/>
      <c r="E472" s="2"/>
      <c r="F472" s="3"/>
      <c r="G472" s="3"/>
      <c r="H472" s="3"/>
      <c r="I472" s="3"/>
      <c r="J472" s="3"/>
      <c r="K472" s="4"/>
      <c r="L472" s="3"/>
      <c r="M472" s="3"/>
      <c r="N472" s="3"/>
      <c r="O472" s="1"/>
      <c r="P472" s="1"/>
      <c r="Q472" s="1"/>
      <c r="R472" s="1"/>
      <c r="S472" s="1"/>
      <c r="T472" s="1"/>
      <c r="U472" s="1"/>
      <c r="V472" s="1"/>
      <c r="W472" s="1"/>
      <c r="X472" s="1"/>
      <c r="Y472" s="1"/>
      <c r="Z472" s="1"/>
    </row>
    <row r="473" spans="1:26" ht="14.25" customHeight="1" x14ac:dyDescent="0.25">
      <c r="A473" s="1"/>
      <c r="B473" s="2"/>
      <c r="C473" s="3"/>
      <c r="D473" s="1"/>
      <c r="E473" s="2"/>
      <c r="F473" s="3"/>
      <c r="G473" s="3"/>
      <c r="H473" s="3"/>
      <c r="I473" s="3"/>
      <c r="J473" s="3"/>
      <c r="K473" s="4"/>
      <c r="L473" s="3"/>
      <c r="M473" s="3"/>
      <c r="N473" s="3"/>
      <c r="O473" s="1"/>
      <c r="P473" s="1"/>
      <c r="Q473" s="1"/>
      <c r="R473" s="1"/>
      <c r="S473" s="1"/>
      <c r="T473" s="1"/>
      <c r="U473" s="1"/>
      <c r="V473" s="1"/>
      <c r="W473" s="1"/>
      <c r="X473" s="1"/>
      <c r="Y473" s="1"/>
      <c r="Z473" s="1"/>
    </row>
    <row r="474" spans="1:26" ht="14.25" customHeight="1" x14ac:dyDescent="0.25">
      <c r="A474" s="1"/>
      <c r="B474" s="2"/>
      <c r="C474" s="3"/>
      <c r="D474" s="1"/>
      <c r="E474" s="2"/>
      <c r="F474" s="3"/>
      <c r="G474" s="3"/>
      <c r="H474" s="3"/>
      <c r="I474" s="3"/>
      <c r="J474" s="3"/>
      <c r="K474" s="4"/>
      <c r="L474" s="3"/>
      <c r="M474" s="3"/>
      <c r="N474" s="3"/>
      <c r="O474" s="1"/>
      <c r="P474" s="1"/>
      <c r="Q474" s="1"/>
      <c r="R474" s="1"/>
      <c r="S474" s="1"/>
      <c r="T474" s="1"/>
      <c r="U474" s="1"/>
      <c r="V474" s="1"/>
      <c r="W474" s="1"/>
      <c r="X474" s="1"/>
      <c r="Y474" s="1"/>
      <c r="Z474" s="1"/>
    </row>
    <row r="475" spans="1:26" ht="14.25" customHeight="1" x14ac:dyDescent="0.25">
      <c r="A475" s="1"/>
      <c r="B475" s="2"/>
      <c r="C475" s="3"/>
      <c r="D475" s="1"/>
      <c r="E475" s="2"/>
      <c r="F475" s="3"/>
      <c r="G475" s="3"/>
      <c r="H475" s="3"/>
      <c r="I475" s="3"/>
      <c r="J475" s="3"/>
      <c r="K475" s="4"/>
      <c r="L475" s="3"/>
      <c r="M475" s="3"/>
      <c r="N475" s="3"/>
      <c r="O475" s="1"/>
      <c r="P475" s="1"/>
      <c r="Q475" s="1"/>
      <c r="R475" s="1"/>
      <c r="S475" s="1"/>
      <c r="T475" s="1"/>
      <c r="U475" s="1"/>
      <c r="V475" s="1"/>
      <c r="W475" s="1"/>
      <c r="X475" s="1"/>
      <c r="Y475" s="1"/>
      <c r="Z475" s="1"/>
    </row>
    <row r="476" spans="1:26" ht="14.25" customHeight="1" x14ac:dyDescent="0.25">
      <c r="A476" s="1"/>
      <c r="B476" s="2"/>
      <c r="C476" s="3"/>
      <c r="D476" s="1"/>
      <c r="E476" s="2"/>
      <c r="F476" s="3"/>
      <c r="G476" s="3"/>
      <c r="H476" s="3"/>
      <c r="I476" s="3"/>
      <c r="J476" s="3"/>
      <c r="K476" s="4"/>
      <c r="L476" s="3"/>
      <c r="M476" s="3"/>
      <c r="N476" s="3"/>
      <c r="O476" s="1"/>
      <c r="P476" s="1"/>
      <c r="Q476" s="1"/>
      <c r="R476" s="1"/>
      <c r="S476" s="1"/>
      <c r="T476" s="1"/>
      <c r="U476" s="1"/>
      <c r="V476" s="1"/>
      <c r="W476" s="1"/>
      <c r="X476" s="1"/>
      <c r="Y476" s="1"/>
      <c r="Z476" s="1"/>
    </row>
    <row r="477" spans="1:26" ht="14.25" customHeight="1" x14ac:dyDescent="0.25">
      <c r="A477" s="1"/>
      <c r="B477" s="2"/>
      <c r="C477" s="3"/>
      <c r="D477" s="1"/>
      <c r="E477" s="2"/>
      <c r="F477" s="3"/>
      <c r="G477" s="3"/>
      <c r="H477" s="3"/>
      <c r="I477" s="3"/>
      <c r="J477" s="3"/>
      <c r="K477" s="4"/>
      <c r="L477" s="3"/>
      <c r="M477" s="3"/>
      <c r="N477" s="3"/>
      <c r="O477" s="1"/>
      <c r="P477" s="1"/>
      <c r="Q477" s="1"/>
      <c r="R477" s="1"/>
      <c r="S477" s="1"/>
      <c r="T477" s="1"/>
      <c r="U477" s="1"/>
      <c r="V477" s="1"/>
      <c r="W477" s="1"/>
      <c r="X477" s="1"/>
      <c r="Y477" s="1"/>
      <c r="Z477" s="1"/>
    </row>
    <row r="478" spans="1:26" ht="14.25" customHeight="1" x14ac:dyDescent="0.25">
      <c r="A478" s="1"/>
      <c r="B478" s="2"/>
      <c r="C478" s="3"/>
      <c r="D478" s="1"/>
      <c r="E478" s="2"/>
      <c r="F478" s="3"/>
      <c r="G478" s="3"/>
      <c r="H478" s="3"/>
      <c r="I478" s="3"/>
      <c r="J478" s="3"/>
      <c r="K478" s="4"/>
      <c r="L478" s="3"/>
      <c r="M478" s="3"/>
      <c r="N478" s="3"/>
      <c r="O478" s="1"/>
      <c r="P478" s="1"/>
      <c r="Q478" s="1"/>
      <c r="R478" s="1"/>
      <c r="S478" s="1"/>
      <c r="T478" s="1"/>
      <c r="U478" s="1"/>
      <c r="V478" s="1"/>
      <c r="W478" s="1"/>
      <c r="X478" s="1"/>
      <c r="Y478" s="1"/>
      <c r="Z478" s="1"/>
    </row>
    <row r="479" spans="1:26" ht="14.25" customHeight="1" x14ac:dyDescent="0.25">
      <c r="A479" s="1"/>
      <c r="B479" s="2"/>
      <c r="C479" s="3"/>
      <c r="D479" s="1"/>
      <c r="E479" s="2"/>
      <c r="F479" s="3"/>
      <c r="G479" s="3"/>
      <c r="H479" s="3"/>
      <c r="I479" s="3"/>
      <c r="J479" s="3"/>
      <c r="K479" s="4"/>
      <c r="L479" s="3"/>
      <c r="M479" s="3"/>
      <c r="N479" s="3"/>
      <c r="O479" s="1"/>
      <c r="P479" s="1"/>
      <c r="Q479" s="1"/>
      <c r="R479" s="1"/>
      <c r="S479" s="1"/>
      <c r="T479" s="1"/>
      <c r="U479" s="1"/>
      <c r="V479" s="1"/>
      <c r="W479" s="1"/>
      <c r="X479" s="1"/>
      <c r="Y479" s="1"/>
      <c r="Z479" s="1"/>
    </row>
    <row r="480" spans="1:26" ht="14.25" customHeight="1" x14ac:dyDescent="0.25">
      <c r="A480" s="1"/>
      <c r="B480" s="2"/>
      <c r="C480" s="3"/>
      <c r="D480" s="1"/>
      <c r="E480" s="2"/>
      <c r="F480" s="3"/>
      <c r="G480" s="3"/>
      <c r="H480" s="3"/>
      <c r="I480" s="3"/>
      <c r="J480" s="3"/>
      <c r="K480" s="4"/>
      <c r="L480" s="3"/>
      <c r="M480" s="3"/>
      <c r="N480" s="3"/>
      <c r="O480" s="1"/>
      <c r="P480" s="1"/>
      <c r="Q480" s="1"/>
      <c r="R480" s="1"/>
      <c r="S480" s="1"/>
      <c r="T480" s="1"/>
      <c r="U480" s="1"/>
      <c r="V480" s="1"/>
      <c r="W480" s="1"/>
      <c r="X480" s="1"/>
      <c r="Y480" s="1"/>
      <c r="Z480" s="1"/>
    </row>
    <row r="481" spans="1:26" ht="14.25" customHeight="1" x14ac:dyDescent="0.25">
      <c r="A481" s="1"/>
      <c r="B481" s="2"/>
      <c r="C481" s="3"/>
      <c r="D481" s="1"/>
      <c r="E481" s="2"/>
      <c r="F481" s="3"/>
      <c r="G481" s="3"/>
      <c r="H481" s="3"/>
      <c r="I481" s="3"/>
      <c r="J481" s="3"/>
      <c r="K481" s="4"/>
      <c r="L481" s="3"/>
      <c r="M481" s="3"/>
      <c r="N481" s="3"/>
      <c r="O481" s="1"/>
      <c r="P481" s="1"/>
      <c r="Q481" s="1"/>
      <c r="R481" s="1"/>
      <c r="S481" s="1"/>
      <c r="T481" s="1"/>
      <c r="U481" s="1"/>
      <c r="V481" s="1"/>
      <c r="W481" s="1"/>
      <c r="X481" s="1"/>
      <c r="Y481" s="1"/>
      <c r="Z481" s="1"/>
    </row>
    <row r="482" spans="1:26" ht="14.25" customHeight="1" x14ac:dyDescent="0.25">
      <c r="A482" s="1"/>
      <c r="B482" s="2"/>
      <c r="C482" s="3"/>
      <c r="D482" s="1"/>
      <c r="E482" s="2"/>
      <c r="F482" s="3"/>
      <c r="G482" s="3"/>
      <c r="H482" s="3"/>
      <c r="I482" s="3"/>
      <c r="J482" s="3"/>
      <c r="K482" s="4"/>
      <c r="L482" s="3"/>
      <c r="M482" s="3"/>
      <c r="N482" s="3"/>
      <c r="O482" s="1"/>
      <c r="P482" s="1"/>
      <c r="Q482" s="1"/>
      <c r="R482" s="1"/>
      <c r="S482" s="1"/>
      <c r="T482" s="1"/>
      <c r="U482" s="1"/>
      <c r="V482" s="1"/>
      <c r="W482" s="1"/>
      <c r="X482" s="1"/>
      <c r="Y482" s="1"/>
      <c r="Z482" s="1"/>
    </row>
    <row r="483" spans="1:26" ht="14.25" customHeight="1" x14ac:dyDescent="0.25">
      <c r="A483" s="1"/>
      <c r="B483" s="2"/>
      <c r="C483" s="3"/>
      <c r="D483" s="1"/>
      <c r="E483" s="2"/>
      <c r="F483" s="3"/>
      <c r="G483" s="3"/>
      <c r="H483" s="3"/>
      <c r="I483" s="3"/>
      <c r="J483" s="3"/>
      <c r="K483" s="4"/>
      <c r="L483" s="3"/>
      <c r="M483" s="3"/>
      <c r="N483" s="3"/>
      <c r="O483" s="1"/>
      <c r="P483" s="1"/>
      <c r="Q483" s="1"/>
      <c r="R483" s="1"/>
      <c r="S483" s="1"/>
      <c r="T483" s="1"/>
      <c r="U483" s="1"/>
      <c r="V483" s="1"/>
      <c r="W483" s="1"/>
      <c r="X483" s="1"/>
      <c r="Y483" s="1"/>
      <c r="Z483" s="1"/>
    </row>
    <row r="484" spans="1:26" ht="14.25" customHeight="1" x14ac:dyDescent="0.25">
      <c r="A484" s="1"/>
      <c r="B484" s="2"/>
      <c r="C484" s="3"/>
      <c r="D484" s="1"/>
      <c r="E484" s="2"/>
      <c r="F484" s="3"/>
      <c r="G484" s="3"/>
      <c r="H484" s="3"/>
      <c r="I484" s="3"/>
      <c r="J484" s="3"/>
      <c r="K484" s="4"/>
      <c r="L484" s="3"/>
      <c r="M484" s="3"/>
      <c r="N484" s="3"/>
      <c r="O484" s="1"/>
      <c r="P484" s="1"/>
      <c r="Q484" s="1"/>
      <c r="R484" s="1"/>
      <c r="S484" s="1"/>
      <c r="T484" s="1"/>
      <c r="U484" s="1"/>
      <c r="V484" s="1"/>
      <c r="W484" s="1"/>
      <c r="X484" s="1"/>
      <c r="Y484" s="1"/>
      <c r="Z484" s="1"/>
    </row>
    <row r="485" spans="1:26" ht="14.25" customHeight="1" x14ac:dyDescent="0.25">
      <c r="A485" s="1"/>
      <c r="B485" s="2"/>
      <c r="C485" s="3"/>
      <c r="D485" s="1"/>
      <c r="E485" s="2"/>
      <c r="F485" s="3"/>
      <c r="G485" s="3"/>
      <c r="H485" s="3"/>
      <c r="I485" s="3"/>
      <c r="J485" s="3"/>
      <c r="K485" s="4"/>
      <c r="L485" s="3"/>
      <c r="M485" s="3"/>
      <c r="N485" s="3"/>
      <c r="O485" s="1"/>
      <c r="P485" s="1"/>
      <c r="Q485" s="1"/>
      <c r="R485" s="1"/>
      <c r="S485" s="1"/>
      <c r="T485" s="1"/>
      <c r="U485" s="1"/>
      <c r="V485" s="1"/>
      <c r="W485" s="1"/>
      <c r="X485" s="1"/>
      <c r="Y485" s="1"/>
      <c r="Z485" s="1"/>
    </row>
    <row r="486" spans="1:26" ht="14.25" customHeight="1" x14ac:dyDescent="0.25">
      <c r="A486" s="1"/>
      <c r="B486" s="2"/>
      <c r="C486" s="3"/>
      <c r="D486" s="1"/>
      <c r="E486" s="2"/>
      <c r="F486" s="3"/>
      <c r="G486" s="3"/>
      <c r="H486" s="3"/>
      <c r="I486" s="3"/>
      <c r="J486" s="3"/>
      <c r="K486" s="4"/>
      <c r="L486" s="3"/>
      <c r="M486" s="3"/>
      <c r="N486" s="3"/>
      <c r="O486" s="1"/>
      <c r="P486" s="1"/>
      <c r="Q486" s="1"/>
      <c r="R486" s="1"/>
      <c r="S486" s="1"/>
      <c r="T486" s="1"/>
      <c r="U486" s="1"/>
      <c r="V486" s="1"/>
      <c r="W486" s="1"/>
      <c r="X486" s="1"/>
      <c r="Y486" s="1"/>
      <c r="Z486" s="1"/>
    </row>
    <row r="487" spans="1:26" ht="14.25" customHeight="1" x14ac:dyDescent="0.25">
      <c r="A487" s="1"/>
      <c r="B487" s="2"/>
      <c r="C487" s="3"/>
      <c r="D487" s="1"/>
      <c r="E487" s="2"/>
      <c r="F487" s="3"/>
      <c r="G487" s="3"/>
      <c r="H487" s="3"/>
      <c r="I487" s="3"/>
      <c r="J487" s="3"/>
      <c r="K487" s="4"/>
      <c r="L487" s="3"/>
      <c r="M487" s="3"/>
      <c r="N487" s="3"/>
      <c r="O487" s="1"/>
      <c r="P487" s="1"/>
      <c r="Q487" s="1"/>
      <c r="R487" s="1"/>
      <c r="S487" s="1"/>
      <c r="T487" s="1"/>
      <c r="U487" s="1"/>
      <c r="V487" s="1"/>
      <c r="W487" s="1"/>
      <c r="X487" s="1"/>
      <c r="Y487" s="1"/>
      <c r="Z487" s="1"/>
    </row>
    <row r="488" spans="1:26" ht="14.25" customHeight="1" x14ac:dyDescent="0.25">
      <c r="A488" s="1"/>
      <c r="B488" s="2"/>
      <c r="C488" s="3"/>
      <c r="D488" s="1"/>
      <c r="E488" s="2"/>
      <c r="F488" s="3"/>
      <c r="G488" s="3"/>
      <c r="H488" s="3"/>
      <c r="I488" s="3"/>
      <c r="J488" s="3"/>
      <c r="K488" s="4"/>
      <c r="L488" s="3"/>
      <c r="M488" s="3"/>
      <c r="N488" s="3"/>
      <c r="O488" s="1"/>
      <c r="P488" s="1"/>
      <c r="Q488" s="1"/>
      <c r="R488" s="1"/>
      <c r="S488" s="1"/>
      <c r="T488" s="1"/>
      <c r="U488" s="1"/>
      <c r="V488" s="1"/>
      <c r="W488" s="1"/>
      <c r="X488" s="1"/>
      <c r="Y488" s="1"/>
      <c r="Z488" s="1"/>
    </row>
    <row r="489" spans="1:26" ht="14.25" customHeight="1" x14ac:dyDescent="0.25">
      <c r="A489" s="1"/>
      <c r="B489" s="2"/>
      <c r="C489" s="3"/>
      <c r="D489" s="1"/>
      <c r="E489" s="2"/>
      <c r="F489" s="3"/>
      <c r="G489" s="3"/>
      <c r="H489" s="3"/>
      <c r="I489" s="3"/>
      <c r="J489" s="3"/>
      <c r="K489" s="4"/>
      <c r="L489" s="3"/>
      <c r="M489" s="3"/>
      <c r="N489" s="3"/>
      <c r="O489" s="1"/>
      <c r="P489" s="1"/>
      <c r="Q489" s="1"/>
      <c r="R489" s="1"/>
      <c r="S489" s="1"/>
      <c r="T489" s="1"/>
      <c r="U489" s="1"/>
      <c r="V489" s="1"/>
      <c r="W489" s="1"/>
      <c r="X489" s="1"/>
      <c r="Y489" s="1"/>
      <c r="Z489" s="1"/>
    </row>
    <row r="490" spans="1:26" ht="14.25" customHeight="1" x14ac:dyDescent="0.25">
      <c r="A490" s="1"/>
      <c r="B490" s="2"/>
      <c r="C490" s="3"/>
      <c r="D490" s="1"/>
      <c r="E490" s="2"/>
      <c r="F490" s="3"/>
      <c r="G490" s="3"/>
      <c r="H490" s="3"/>
      <c r="I490" s="3"/>
      <c r="J490" s="3"/>
      <c r="K490" s="4"/>
      <c r="L490" s="3"/>
      <c r="M490" s="3"/>
      <c r="N490" s="3"/>
      <c r="O490" s="1"/>
      <c r="P490" s="1"/>
      <c r="Q490" s="1"/>
      <c r="R490" s="1"/>
      <c r="S490" s="1"/>
      <c r="T490" s="1"/>
      <c r="U490" s="1"/>
      <c r="V490" s="1"/>
      <c r="W490" s="1"/>
      <c r="X490" s="1"/>
      <c r="Y490" s="1"/>
      <c r="Z490" s="1"/>
    </row>
    <row r="491" spans="1:26" ht="14.25" customHeight="1" x14ac:dyDescent="0.25">
      <c r="A491" s="1"/>
      <c r="B491" s="2"/>
      <c r="C491" s="3"/>
      <c r="D491" s="1"/>
      <c r="E491" s="2"/>
      <c r="F491" s="3"/>
      <c r="G491" s="3"/>
      <c r="H491" s="3"/>
      <c r="I491" s="3"/>
      <c r="J491" s="3"/>
      <c r="K491" s="4"/>
      <c r="L491" s="3"/>
      <c r="M491" s="3"/>
      <c r="N491" s="3"/>
      <c r="O491" s="1"/>
      <c r="P491" s="1"/>
      <c r="Q491" s="1"/>
      <c r="R491" s="1"/>
      <c r="S491" s="1"/>
      <c r="T491" s="1"/>
      <c r="U491" s="1"/>
      <c r="V491" s="1"/>
      <c r="W491" s="1"/>
      <c r="X491" s="1"/>
      <c r="Y491" s="1"/>
      <c r="Z491" s="1"/>
    </row>
    <row r="492" spans="1:26" ht="14.25" customHeight="1" x14ac:dyDescent="0.25">
      <c r="A492" s="1"/>
      <c r="B492" s="2"/>
      <c r="C492" s="3"/>
      <c r="D492" s="1"/>
      <c r="E492" s="2"/>
      <c r="F492" s="3"/>
      <c r="G492" s="3"/>
      <c r="H492" s="3"/>
      <c r="I492" s="3"/>
      <c r="J492" s="3"/>
      <c r="K492" s="4"/>
      <c r="L492" s="3"/>
      <c r="M492" s="3"/>
      <c r="N492" s="3"/>
      <c r="O492" s="1"/>
      <c r="P492" s="1"/>
      <c r="Q492" s="1"/>
      <c r="R492" s="1"/>
      <c r="S492" s="1"/>
      <c r="T492" s="1"/>
      <c r="U492" s="1"/>
      <c r="V492" s="1"/>
      <c r="W492" s="1"/>
      <c r="X492" s="1"/>
      <c r="Y492" s="1"/>
      <c r="Z492" s="1"/>
    </row>
    <row r="493" spans="1:26" ht="14.25" customHeight="1" x14ac:dyDescent="0.25">
      <c r="A493" s="1"/>
      <c r="B493" s="2"/>
      <c r="C493" s="3"/>
      <c r="D493" s="1"/>
      <c r="E493" s="2"/>
      <c r="F493" s="3"/>
      <c r="G493" s="3"/>
      <c r="H493" s="3"/>
      <c r="I493" s="3"/>
      <c r="J493" s="3"/>
      <c r="K493" s="4"/>
      <c r="L493" s="3"/>
      <c r="M493" s="3"/>
      <c r="N493" s="3"/>
      <c r="O493" s="1"/>
      <c r="P493" s="1"/>
      <c r="Q493" s="1"/>
      <c r="R493" s="1"/>
      <c r="S493" s="1"/>
      <c r="T493" s="1"/>
      <c r="U493" s="1"/>
      <c r="V493" s="1"/>
      <c r="W493" s="1"/>
      <c r="X493" s="1"/>
      <c r="Y493" s="1"/>
      <c r="Z493" s="1"/>
    </row>
    <row r="494" spans="1:26" ht="14.25" customHeight="1" x14ac:dyDescent="0.25">
      <c r="A494" s="1"/>
      <c r="B494" s="2"/>
      <c r="C494" s="3"/>
      <c r="D494" s="1"/>
      <c r="E494" s="2"/>
      <c r="F494" s="3"/>
      <c r="G494" s="3"/>
      <c r="H494" s="3"/>
      <c r="I494" s="3"/>
      <c r="J494" s="3"/>
      <c r="K494" s="4"/>
      <c r="L494" s="3"/>
      <c r="M494" s="3"/>
      <c r="N494" s="3"/>
      <c r="O494" s="1"/>
      <c r="P494" s="1"/>
      <c r="Q494" s="1"/>
      <c r="R494" s="1"/>
      <c r="S494" s="1"/>
      <c r="T494" s="1"/>
      <c r="U494" s="1"/>
      <c r="V494" s="1"/>
      <c r="W494" s="1"/>
      <c r="X494" s="1"/>
      <c r="Y494" s="1"/>
      <c r="Z494" s="1"/>
    </row>
    <row r="495" spans="1:26" ht="14.25" customHeight="1" x14ac:dyDescent="0.25">
      <c r="A495" s="1"/>
      <c r="B495" s="2"/>
      <c r="C495" s="3"/>
      <c r="D495" s="1"/>
      <c r="E495" s="2"/>
      <c r="F495" s="3"/>
      <c r="G495" s="3"/>
      <c r="H495" s="3"/>
      <c r="I495" s="3"/>
      <c r="J495" s="3"/>
      <c r="K495" s="4"/>
      <c r="L495" s="3"/>
      <c r="M495" s="3"/>
      <c r="N495" s="3"/>
      <c r="O495" s="1"/>
      <c r="P495" s="1"/>
      <c r="Q495" s="1"/>
      <c r="R495" s="1"/>
      <c r="S495" s="1"/>
      <c r="T495" s="1"/>
      <c r="U495" s="1"/>
      <c r="V495" s="1"/>
      <c r="W495" s="1"/>
      <c r="X495" s="1"/>
      <c r="Y495" s="1"/>
      <c r="Z495" s="1"/>
    </row>
    <row r="496" spans="1:26" ht="14.25" customHeight="1" x14ac:dyDescent="0.25">
      <c r="A496" s="1"/>
      <c r="B496" s="2"/>
      <c r="C496" s="3"/>
      <c r="D496" s="1"/>
      <c r="E496" s="2"/>
      <c r="F496" s="3"/>
      <c r="G496" s="3"/>
      <c r="H496" s="3"/>
      <c r="I496" s="3"/>
      <c r="J496" s="3"/>
      <c r="K496" s="4"/>
      <c r="L496" s="3"/>
      <c r="M496" s="3"/>
      <c r="N496" s="3"/>
      <c r="O496" s="1"/>
      <c r="P496" s="1"/>
      <c r="Q496" s="1"/>
      <c r="R496" s="1"/>
      <c r="S496" s="1"/>
      <c r="T496" s="1"/>
      <c r="U496" s="1"/>
      <c r="V496" s="1"/>
      <c r="W496" s="1"/>
      <c r="X496" s="1"/>
      <c r="Y496" s="1"/>
      <c r="Z496" s="1"/>
    </row>
    <row r="497" spans="1:26" ht="14.25" customHeight="1" x14ac:dyDescent="0.25">
      <c r="A497" s="1"/>
      <c r="B497" s="2"/>
      <c r="C497" s="3"/>
      <c r="D497" s="1"/>
      <c r="E497" s="2"/>
      <c r="F497" s="3"/>
      <c r="G497" s="3"/>
      <c r="H497" s="3"/>
      <c r="I497" s="3"/>
      <c r="J497" s="3"/>
      <c r="K497" s="4"/>
      <c r="L497" s="3"/>
      <c r="M497" s="3"/>
      <c r="N497" s="3"/>
      <c r="O497" s="1"/>
      <c r="P497" s="1"/>
      <c r="Q497" s="1"/>
      <c r="R497" s="1"/>
      <c r="S497" s="1"/>
      <c r="T497" s="1"/>
      <c r="U497" s="1"/>
      <c r="V497" s="1"/>
      <c r="W497" s="1"/>
      <c r="X497" s="1"/>
      <c r="Y497" s="1"/>
      <c r="Z497" s="1"/>
    </row>
    <row r="498" spans="1:26" ht="14.25" customHeight="1" x14ac:dyDescent="0.25">
      <c r="A498" s="1"/>
      <c r="B498" s="2"/>
      <c r="C498" s="3"/>
      <c r="D498" s="1"/>
      <c r="E498" s="2"/>
      <c r="F498" s="3"/>
      <c r="G498" s="3"/>
      <c r="H498" s="3"/>
      <c r="I498" s="3"/>
      <c r="J498" s="3"/>
      <c r="K498" s="4"/>
      <c r="L498" s="3"/>
      <c r="M498" s="3"/>
      <c r="N498" s="3"/>
      <c r="O498" s="1"/>
      <c r="P498" s="1"/>
      <c r="Q498" s="1"/>
      <c r="R498" s="1"/>
      <c r="S498" s="1"/>
      <c r="T498" s="1"/>
      <c r="U498" s="1"/>
      <c r="V498" s="1"/>
      <c r="W498" s="1"/>
      <c r="X498" s="1"/>
      <c r="Y498" s="1"/>
      <c r="Z498" s="1"/>
    </row>
    <row r="499" spans="1:26" ht="14.25" customHeight="1" x14ac:dyDescent="0.25">
      <c r="A499" s="1"/>
      <c r="B499" s="2"/>
      <c r="C499" s="3"/>
      <c r="D499" s="1"/>
      <c r="E499" s="2"/>
      <c r="F499" s="3"/>
      <c r="G499" s="3"/>
      <c r="H499" s="3"/>
      <c r="I499" s="3"/>
      <c r="J499" s="3"/>
      <c r="K499" s="4"/>
      <c r="L499" s="3"/>
      <c r="M499" s="3"/>
      <c r="N499" s="3"/>
      <c r="O499" s="1"/>
      <c r="P499" s="1"/>
      <c r="Q499" s="1"/>
      <c r="R499" s="1"/>
      <c r="S499" s="1"/>
      <c r="T499" s="1"/>
      <c r="U499" s="1"/>
      <c r="V499" s="1"/>
      <c r="W499" s="1"/>
      <c r="X499" s="1"/>
      <c r="Y499" s="1"/>
      <c r="Z499" s="1"/>
    </row>
    <row r="500" spans="1:26" ht="14.25" customHeight="1" x14ac:dyDescent="0.25">
      <c r="A500" s="1"/>
      <c r="B500" s="2"/>
      <c r="C500" s="3"/>
      <c r="D500" s="1"/>
      <c r="E500" s="2"/>
      <c r="F500" s="3"/>
      <c r="G500" s="3"/>
      <c r="H500" s="3"/>
      <c r="I500" s="3"/>
      <c r="J500" s="3"/>
      <c r="K500" s="4"/>
      <c r="L500" s="3"/>
      <c r="M500" s="3"/>
      <c r="N500" s="3"/>
      <c r="O500" s="1"/>
      <c r="P500" s="1"/>
      <c r="Q500" s="1"/>
      <c r="R500" s="1"/>
      <c r="S500" s="1"/>
      <c r="T500" s="1"/>
      <c r="U500" s="1"/>
      <c r="V500" s="1"/>
      <c r="W500" s="1"/>
      <c r="X500" s="1"/>
      <c r="Y500" s="1"/>
      <c r="Z500" s="1"/>
    </row>
    <row r="501" spans="1:26" ht="14.25" customHeight="1" x14ac:dyDescent="0.25">
      <c r="A501" s="1"/>
      <c r="B501" s="2"/>
      <c r="C501" s="3"/>
      <c r="D501" s="1"/>
      <c r="E501" s="2"/>
      <c r="F501" s="3"/>
      <c r="G501" s="3"/>
      <c r="H501" s="3"/>
      <c r="I501" s="3"/>
      <c r="J501" s="3"/>
      <c r="K501" s="4"/>
      <c r="L501" s="3"/>
      <c r="M501" s="3"/>
      <c r="N501" s="3"/>
      <c r="O501" s="1"/>
      <c r="P501" s="1"/>
      <c r="Q501" s="1"/>
      <c r="R501" s="1"/>
      <c r="S501" s="1"/>
      <c r="T501" s="1"/>
      <c r="U501" s="1"/>
      <c r="V501" s="1"/>
      <c r="W501" s="1"/>
      <c r="X501" s="1"/>
      <c r="Y501" s="1"/>
      <c r="Z501" s="1"/>
    </row>
    <row r="502" spans="1:26" ht="14.25" customHeight="1" x14ac:dyDescent="0.25">
      <c r="A502" s="1"/>
      <c r="B502" s="2"/>
      <c r="C502" s="3"/>
      <c r="D502" s="1"/>
      <c r="E502" s="2"/>
      <c r="F502" s="3"/>
      <c r="G502" s="3"/>
      <c r="H502" s="3"/>
      <c r="I502" s="3"/>
      <c r="J502" s="3"/>
      <c r="K502" s="4"/>
      <c r="L502" s="3"/>
      <c r="M502" s="3"/>
      <c r="N502" s="3"/>
      <c r="O502" s="1"/>
      <c r="P502" s="1"/>
      <c r="Q502" s="1"/>
      <c r="R502" s="1"/>
      <c r="S502" s="1"/>
      <c r="T502" s="1"/>
      <c r="U502" s="1"/>
      <c r="V502" s="1"/>
      <c r="W502" s="1"/>
      <c r="X502" s="1"/>
      <c r="Y502" s="1"/>
      <c r="Z502" s="1"/>
    </row>
    <row r="503" spans="1:26" ht="14.25" customHeight="1" x14ac:dyDescent="0.25">
      <c r="A503" s="1"/>
      <c r="B503" s="2"/>
      <c r="C503" s="3"/>
      <c r="D503" s="1"/>
      <c r="E503" s="2"/>
      <c r="F503" s="3"/>
      <c r="G503" s="3"/>
      <c r="H503" s="3"/>
      <c r="I503" s="3"/>
      <c r="J503" s="3"/>
      <c r="K503" s="4"/>
      <c r="L503" s="3"/>
      <c r="M503" s="3"/>
      <c r="N503" s="3"/>
      <c r="O503" s="1"/>
      <c r="P503" s="1"/>
      <c r="Q503" s="1"/>
      <c r="R503" s="1"/>
      <c r="S503" s="1"/>
      <c r="T503" s="1"/>
      <c r="U503" s="1"/>
      <c r="V503" s="1"/>
      <c r="W503" s="1"/>
      <c r="X503" s="1"/>
      <c r="Y503" s="1"/>
      <c r="Z503" s="1"/>
    </row>
    <row r="504" spans="1:26" ht="14.25" customHeight="1" x14ac:dyDescent="0.25">
      <c r="A504" s="1"/>
      <c r="B504" s="2"/>
      <c r="C504" s="3"/>
      <c r="D504" s="1"/>
      <c r="E504" s="2"/>
      <c r="F504" s="3"/>
      <c r="G504" s="3"/>
      <c r="H504" s="3"/>
      <c r="I504" s="3"/>
      <c r="J504" s="3"/>
      <c r="K504" s="4"/>
      <c r="L504" s="3"/>
      <c r="M504" s="3"/>
      <c r="N504" s="3"/>
      <c r="O504" s="1"/>
      <c r="P504" s="1"/>
      <c r="Q504" s="1"/>
      <c r="R504" s="1"/>
      <c r="S504" s="1"/>
      <c r="T504" s="1"/>
      <c r="U504" s="1"/>
      <c r="V504" s="1"/>
      <c r="W504" s="1"/>
      <c r="X504" s="1"/>
      <c r="Y504" s="1"/>
      <c r="Z504" s="1"/>
    </row>
    <row r="505" spans="1:26" ht="14.25" customHeight="1" x14ac:dyDescent="0.25">
      <c r="A505" s="1"/>
      <c r="B505" s="2"/>
      <c r="C505" s="3"/>
      <c r="D505" s="1"/>
      <c r="E505" s="2"/>
      <c r="F505" s="3"/>
      <c r="G505" s="3"/>
      <c r="H505" s="3"/>
      <c r="I505" s="3"/>
      <c r="J505" s="3"/>
      <c r="K505" s="4"/>
      <c r="L505" s="3"/>
      <c r="M505" s="3"/>
      <c r="N505" s="3"/>
      <c r="O505" s="1"/>
      <c r="P505" s="1"/>
      <c r="Q505" s="1"/>
      <c r="R505" s="1"/>
      <c r="S505" s="1"/>
      <c r="T505" s="1"/>
      <c r="U505" s="1"/>
      <c r="V505" s="1"/>
      <c r="W505" s="1"/>
      <c r="X505" s="1"/>
      <c r="Y505" s="1"/>
      <c r="Z505" s="1"/>
    </row>
    <row r="506" spans="1:26" ht="14.25" customHeight="1" x14ac:dyDescent="0.25">
      <c r="A506" s="1"/>
      <c r="B506" s="2"/>
      <c r="C506" s="3"/>
      <c r="D506" s="1"/>
      <c r="E506" s="2"/>
      <c r="F506" s="3"/>
      <c r="G506" s="3"/>
      <c r="H506" s="3"/>
      <c r="I506" s="3"/>
      <c r="J506" s="3"/>
      <c r="K506" s="4"/>
      <c r="L506" s="3"/>
      <c r="M506" s="3"/>
      <c r="N506" s="3"/>
      <c r="O506" s="1"/>
      <c r="P506" s="1"/>
      <c r="Q506" s="1"/>
      <c r="R506" s="1"/>
      <c r="S506" s="1"/>
      <c r="T506" s="1"/>
      <c r="U506" s="1"/>
      <c r="V506" s="1"/>
      <c r="W506" s="1"/>
      <c r="X506" s="1"/>
      <c r="Y506" s="1"/>
      <c r="Z506" s="1"/>
    </row>
    <row r="507" spans="1:26" ht="14.25" customHeight="1" x14ac:dyDescent="0.25">
      <c r="A507" s="1"/>
      <c r="B507" s="2"/>
      <c r="C507" s="3"/>
      <c r="D507" s="1"/>
      <c r="E507" s="2"/>
      <c r="F507" s="3"/>
      <c r="G507" s="3"/>
      <c r="H507" s="3"/>
      <c r="I507" s="3"/>
      <c r="J507" s="3"/>
      <c r="K507" s="4"/>
      <c r="L507" s="3"/>
      <c r="M507" s="3"/>
      <c r="N507" s="3"/>
      <c r="O507" s="1"/>
      <c r="P507" s="1"/>
      <c r="Q507" s="1"/>
      <c r="R507" s="1"/>
      <c r="S507" s="1"/>
      <c r="T507" s="1"/>
      <c r="U507" s="1"/>
      <c r="V507" s="1"/>
      <c r="W507" s="1"/>
      <c r="X507" s="1"/>
      <c r="Y507" s="1"/>
      <c r="Z507" s="1"/>
    </row>
    <row r="508" spans="1:26" ht="14.25" customHeight="1" x14ac:dyDescent="0.25">
      <c r="A508" s="1"/>
      <c r="B508" s="2"/>
      <c r="C508" s="3"/>
      <c r="D508" s="1"/>
      <c r="E508" s="2"/>
      <c r="F508" s="3"/>
      <c r="G508" s="3"/>
      <c r="H508" s="3"/>
      <c r="I508" s="3"/>
      <c r="J508" s="3"/>
      <c r="K508" s="4"/>
      <c r="L508" s="3"/>
      <c r="M508" s="3"/>
      <c r="N508" s="3"/>
      <c r="O508" s="1"/>
      <c r="P508" s="1"/>
      <c r="Q508" s="1"/>
      <c r="R508" s="1"/>
      <c r="S508" s="1"/>
      <c r="T508" s="1"/>
      <c r="U508" s="1"/>
      <c r="V508" s="1"/>
      <c r="W508" s="1"/>
      <c r="X508" s="1"/>
      <c r="Y508" s="1"/>
      <c r="Z508" s="1"/>
    </row>
    <row r="509" spans="1:26" ht="14.25" customHeight="1" x14ac:dyDescent="0.25">
      <c r="A509" s="1"/>
      <c r="B509" s="2"/>
      <c r="C509" s="3"/>
      <c r="D509" s="1"/>
      <c r="E509" s="2"/>
      <c r="F509" s="3"/>
      <c r="G509" s="3"/>
      <c r="H509" s="3"/>
      <c r="I509" s="3"/>
      <c r="J509" s="3"/>
      <c r="K509" s="4"/>
      <c r="L509" s="3"/>
      <c r="M509" s="3"/>
      <c r="N509" s="3"/>
      <c r="O509" s="1"/>
      <c r="P509" s="1"/>
      <c r="Q509" s="1"/>
      <c r="R509" s="1"/>
      <c r="S509" s="1"/>
      <c r="T509" s="1"/>
      <c r="U509" s="1"/>
      <c r="V509" s="1"/>
      <c r="W509" s="1"/>
      <c r="X509" s="1"/>
      <c r="Y509" s="1"/>
      <c r="Z509" s="1"/>
    </row>
    <row r="510" spans="1:26" ht="14.25" customHeight="1" x14ac:dyDescent="0.25">
      <c r="A510" s="1"/>
      <c r="B510" s="2"/>
      <c r="C510" s="3"/>
      <c r="D510" s="1"/>
      <c r="E510" s="2"/>
      <c r="F510" s="3"/>
      <c r="G510" s="3"/>
      <c r="H510" s="3"/>
      <c r="I510" s="3"/>
      <c r="J510" s="3"/>
      <c r="K510" s="4"/>
      <c r="L510" s="3"/>
      <c r="M510" s="3"/>
      <c r="N510" s="3"/>
      <c r="O510" s="1"/>
      <c r="P510" s="1"/>
      <c r="Q510" s="1"/>
      <c r="R510" s="1"/>
      <c r="S510" s="1"/>
      <c r="T510" s="1"/>
      <c r="U510" s="1"/>
      <c r="V510" s="1"/>
      <c r="W510" s="1"/>
      <c r="X510" s="1"/>
      <c r="Y510" s="1"/>
      <c r="Z510" s="1"/>
    </row>
    <row r="511" spans="1:26" ht="14.25" customHeight="1" x14ac:dyDescent="0.25">
      <c r="A511" s="1"/>
      <c r="B511" s="2"/>
      <c r="C511" s="3"/>
      <c r="D511" s="1"/>
      <c r="E511" s="2"/>
      <c r="F511" s="3"/>
      <c r="G511" s="3"/>
      <c r="H511" s="3"/>
      <c r="I511" s="3"/>
      <c r="J511" s="3"/>
      <c r="K511" s="4"/>
      <c r="L511" s="3"/>
      <c r="M511" s="3"/>
      <c r="N511" s="3"/>
      <c r="O511" s="1"/>
      <c r="P511" s="1"/>
      <c r="Q511" s="1"/>
      <c r="R511" s="1"/>
      <c r="S511" s="1"/>
      <c r="T511" s="1"/>
      <c r="U511" s="1"/>
      <c r="V511" s="1"/>
      <c r="W511" s="1"/>
      <c r="X511" s="1"/>
      <c r="Y511" s="1"/>
      <c r="Z511" s="1"/>
    </row>
    <row r="512" spans="1:26" ht="14.25" customHeight="1" x14ac:dyDescent="0.25">
      <c r="A512" s="1"/>
      <c r="B512" s="2"/>
      <c r="C512" s="3"/>
      <c r="D512" s="1"/>
      <c r="E512" s="2"/>
      <c r="F512" s="3"/>
      <c r="G512" s="3"/>
      <c r="H512" s="3"/>
      <c r="I512" s="3"/>
      <c r="J512" s="3"/>
      <c r="K512" s="4"/>
      <c r="L512" s="3"/>
      <c r="M512" s="3"/>
      <c r="N512" s="3"/>
      <c r="O512" s="1"/>
      <c r="P512" s="1"/>
      <c r="Q512" s="1"/>
      <c r="R512" s="1"/>
      <c r="S512" s="1"/>
      <c r="T512" s="1"/>
      <c r="U512" s="1"/>
      <c r="V512" s="1"/>
      <c r="W512" s="1"/>
      <c r="X512" s="1"/>
      <c r="Y512" s="1"/>
      <c r="Z512" s="1"/>
    </row>
    <row r="513" spans="1:26" ht="14.25" customHeight="1" x14ac:dyDescent="0.25">
      <c r="A513" s="1"/>
      <c r="B513" s="2"/>
      <c r="C513" s="3"/>
      <c r="D513" s="1"/>
      <c r="E513" s="2"/>
      <c r="F513" s="3"/>
      <c r="G513" s="3"/>
      <c r="H513" s="3"/>
      <c r="I513" s="3"/>
      <c r="J513" s="3"/>
      <c r="K513" s="4"/>
      <c r="L513" s="3"/>
      <c r="M513" s="3"/>
      <c r="N513" s="3"/>
      <c r="O513" s="1"/>
      <c r="P513" s="1"/>
      <c r="Q513" s="1"/>
      <c r="R513" s="1"/>
      <c r="S513" s="1"/>
      <c r="T513" s="1"/>
      <c r="U513" s="1"/>
      <c r="V513" s="1"/>
      <c r="W513" s="1"/>
      <c r="X513" s="1"/>
      <c r="Y513" s="1"/>
      <c r="Z513" s="1"/>
    </row>
    <row r="514" spans="1:26" ht="14.25" customHeight="1" x14ac:dyDescent="0.25">
      <c r="A514" s="1"/>
      <c r="B514" s="2"/>
      <c r="C514" s="3"/>
      <c r="D514" s="1"/>
      <c r="E514" s="2"/>
      <c r="F514" s="3"/>
      <c r="G514" s="3"/>
      <c r="H514" s="3"/>
      <c r="I514" s="3"/>
      <c r="J514" s="3"/>
      <c r="K514" s="4"/>
      <c r="L514" s="3"/>
      <c r="M514" s="3"/>
      <c r="N514" s="3"/>
      <c r="O514" s="1"/>
      <c r="P514" s="1"/>
      <c r="Q514" s="1"/>
      <c r="R514" s="1"/>
      <c r="S514" s="1"/>
      <c r="T514" s="1"/>
      <c r="U514" s="1"/>
      <c r="V514" s="1"/>
      <c r="W514" s="1"/>
      <c r="X514" s="1"/>
      <c r="Y514" s="1"/>
      <c r="Z514" s="1"/>
    </row>
    <row r="515" spans="1:26" ht="14.25" customHeight="1" x14ac:dyDescent="0.25">
      <c r="A515" s="1"/>
      <c r="B515" s="2"/>
      <c r="C515" s="3"/>
      <c r="D515" s="1"/>
      <c r="E515" s="2"/>
      <c r="F515" s="3"/>
      <c r="G515" s="3"/>
      <c r="H515" s="3"/>
      <c r="I515" s="3"/>
      <c r="J515" s="3"/>
      <c r="K515" s="4"/>
      <c r="L515" s="3"/>
      <c r="M515" s="3"/>
      <c r="N515" s="3"/>
      <c r="O515" s="1"/>
      <c r="P515" s="1"/>
      <c r="Q515" s="1"/>
      <c r="R515" s="1"/>
      <c r="S515" s="1"/>
      <c r="T515" s="1"/>
      <c r="U515" s="1"/>
      <c r="V515" s="1"/>
      <c r="W515" s="1"/>
      <c r="X515" s="1"/>
      <c r="Y515" s="1"/>
      <c r="Z515" s="1"/>
    </row>
    <row r="516" spans="1:26" ht="14.25" customHeight="1" x14ac:dyDescent="0.25">
      <c r="A516" s="1"/>
      <c r="B516" s="2"/>
      <c r="C516" s="3"/>
      <c r="D516" s="1"/>
      <c r="E516" s="2"/>
      <c r="F516" s="3"/>
      <c r="G516" s="3"/>
      <c r="H516" s="3"/>
      <c r="I516" s="3"/>
      <c r="J516" s="3"/>
      <c r="K516" s="4"/>
      <c r="L516" s="3"/>
      <c r="M516" s="3"/>
      <c r="N516" s="3"/>
      <c r="O516" s="1"/>
      <c r="P516" s="1"/>
      <c r="Q516" s="1"/>
      <c r="R516" s="1"/>
      <c r="S516" s="1"/>
      <c r="T516" s="1"/>
      <c r="U516" s="1"/>
      <c r="V516" s="1"/>
      <c r="W516" s="1"/>
      <c r="X516" s="1"/>
      <c r="Y516" s="1"/>
      <c r="Z516" s="1"/>
    </row>
    <row r="517" spans="1:26" ht="14.25" customHeight="1" x14ac:dyDescent="0.25">
      <c r="A517" s="1"/>
      <c r="B517" s="2"/>
      <c r="C517" s="3"/>
      <c r="D517" s="1"/>
      <c r="E517" s="2"/>
      <c r="F517" s="3"/>
      <c r="G517" s="3"/>
      <c r="H517" s="3"/>
      <c r="I517" s="3"/>
      <c r="J517" s="3"/>
      <c r="K517" s="4"/>
      <c r="L517" s="3"/>
      <c r="M517" s="3"/>
      <c r="N517" s="3"/>
      <c r="O517" s="1"/>
      <c r="P517" s="1"/>
      <c r="Q517" s="1"/>
      <c r="R517" s="1"/>
      <c r="S517" s="1"/>
      <c r="T517" s="1"/>
      <c r="U517" s="1"/>
      <c r="V517" s="1"/>
      <c r="W517" s="1"/>
      <c r="X517" s="1"/>
      <c r="Y517" s="1"/>
      <c r="Z517" s="1"/>
    </row>
    <row r="518" spans="1:26" ht="14.25" customHeight="1" x14ac:dyDescent="0.25">
      <c r="A518" s="1"/>
      <c r="B518" s="2"/>
      <c r="C518" s="3"/>
      <c r="D518" s="1"/>
      <c r="E518" s="2"/>
      <c r="F518" s="3"/>
      <c r="G518" s="3"/>
      <c r="H518" s="3"/>
      <c r="I518" s="3"/>
      <c r="J518" s="3"/>
      <c r="K518" s="4"/>
      <c r="L518" s="3"/>
      <c r="M518" s="3"/>
      <c r="N518" s="3"/>
      <c r="O518" s="1"/>
      <c r="P518" s="1"/>
      <c r="Q518" s="1"/>
      <c r="R518" s="1"/>
      <c r="S518" s="1"/>
      <c r="T518" s="1"/>
      <c r="U518" s="1"/>
      <c r="V518" s="1"/>
      <c r="W518" s="1"/>
      <c r="X518" s="1"/>
      <c r="Y518" s="1"/>
      <c r="Z518" s="1"/>
    </row>
    <row r="519" spans="1:26" ht="14.25" customHeight="1" x14ac:dyDescent="0.25">
      <c r="A519" s="1"/>
      <c r="B519" s="2"/>
      <c r="C519" s="3"/>
      <c r="D519" s="1"/>
      <c r="E519" s="2"/>
      <c r="F519" s="3"/>
      <c r="G519" s="3"/>
      <c r="H519" s="3"/>
      <c r="I519" s="3"/>
      <c r="J519" s="3"/>
      <c r="K519" s="4"/>
      <c r="L519" s="3"/>
      <c r="M519" s="3"/>
      <c r="N519" s="3"/>
      <c r="O519" s="1"/>
      <c r="P519" s="1"/>
      <c r="Q519" s="1"/>
      <c r="R519" s="1"/>
      <c r="S519" s="1"/>
      <c r="T519" s="1"/>
      <c r="U519" s="1"/>
      <c r="V519" s="1"/>
      <c r="W519" s="1"/>
      <c r="X519" s="1"/>
      <c r="Y519" s="1"/>
      <c r="Z519" s="1"/>
    </row>
    <row r="520" spans="1:26" ht="14.25" customHeight="1" x14ac:dyDescent="0.25">
      <c r="A520" s="1"/>
      <c r="B520" s="2"/>
      <c r="C520" s="3"/>
      <c r="D520" s="1"/>
      <c r="E520" s="2"/>
      <c r="F520" s="3"/>
      <c r="G520" s="3"/>
      <c r="H520" s="3"/>
      <c r="I520" s="3"/>
      <c r="J520" s="3"/>
      <c r="K520" s="4"/>
      <c r="L520" s="3"/>
      <c r="M520" s="3"/>
      <c r="N520" s="3"/>
      <c r="O520" s="1"/>
      <c r="P520" s="1"/>
      <c r="Q520" s="1"/>
      <c r="R520" s="1"/>
      <c r="S520" s="1"/>
      <c r="T520" s="1"/>
      <c r="U520" s="1"/>
      <c r="V520" s="1"/>
      <c r="W520" s="1"/>
      <c r="X520" s="1"/>
      <c r="Y520" s="1"/>
      <c r="Z520" s="1"/>
    </row>
    <row r="521" spans="1:26" ht="14.25" customHeight="1" x14ac:dyDescent="0.25">
      <c r="A521" s="1"/>
      <c r="B521" s="2"/>
      <c r="C521" s="3"/>
      <c r="D521" s="1"/>
      <c r="E521" s="2"/>
      <c r="F521" s="3"/>
      <c r="G521" s="3"/>
      <c r="H521" s="3"/>
      <c r="I521" s="3"/>
      <c r="J521" s="3"/>
      <c r="K521" s="4"/>
      <c r="L521" s="3"/>
      <c r="M521" s="3"/>
      <c r="N521" s="3"/>
      <c r="O521" s="1"/>
      <c r="P521" s="1"/>
      <c r="Q521" s="1"/>
      <c r="R521" s="1"/>
      <c r="S521" s="1"/>
      <c r="T521" s="1"/>
      <c r="U521" s="1"/>
      <c r="V521" s="1"/>
      <c r="W521" s="1"/>
      <c r="X521" s="1"/>
      <c r="Y521" s="1"/>
      <c r="Z521" s="1"/>
    </row>
    <row r="522" spans="1:26" ht="14.25" customHeight="1" x14ac:dyDescent="0.25">
      <c r="A522" s="1"/>
      <c r="B522" s="2"/>
      <c r="C522" s="3"/>
      <c r="D522" s="1"/>
      <c r="E522" s="2"/>
      <c r="F522" s="3"/>
      <c r="G522" s="3"/>
      <c r="H522" s="3"/>
      <c r="I522" s="3"/>
      <c r="J522" s="3"/>
      <c r="K522" s="4"/>
      <c r="L522" s="3"/>
      <c r="M522" s="3"/>
      <c r="N522" s="3"/>
      <c r="O522" s="1"/>
      <c r="P522" s="1"/>
      <c r="Q522" s="1"/>
      <c r="R522" s="1"/>
      <c r="S522" s="1"/>
      <c r="T522" s="1"/>
      <c r="U522" s="1"/>
      <c r="V522" s="1"/>
      <c r="W522" s="1"/>
      <c r="X522" s="1"/>
      <c r="Y522" s="1"/>
      <c r="Z522" s="1"/>
    </row>
    <row r="523" spans="1:26" ht="14.25" customHeight="1" x14ac:dyDescent="0.25">
      <c r="A523" s="1"/>
      <c r="B523" s="2"/>
      <c r="C523" s="3"/>
      <c r="D523" s="1"/>
      <c r="E523" s="2"/>
      <c r="F523" s="3"/>
      <c r="G523" s="3"/>
      <c r="H523" s="3"/>
      <c r="I523" s="3"/>
      <c r="J523" s="3"/>
      <c r="K523" s="4"/>
      <c r="L523" s="3"/>
      <c r="M523" s="3"/>
      <c r="N523" s="3"/>
      <c r="O523" s="1"/>
      <c r="P523" s="1"/>
      <c r="Q523" s="1"/>
      <c r="R523" s="1"/>
      <c r="S523" s="1"/>
      <c r="T523" s="1"/>
      <c r="U523" s="1"/>
      <c r="V523" s="1"/>
      <c r="W523" s="1"/>
      <c r="X523" s="1"/>
      <c r="Y523" s="1"/>
      <c r="Z523" s="1"/>
    </row>
    <row r="524" spans="1:26" ht="14.25" customHeight="1" x14ac:dyDescent="0.25">
      <c r="A524" s="1"/>
      <c r="B524" s="2"/>
      <c r="C524" s="3"/>
      <c r="D524" s="1"/>
      <c r="E524" s="2"/>
      <c r="F524" s="3"/>
      <c r="G524" s="3"/>
      <c r="H524" s="3"/>
      <c r="I524" s="3"/>
      <c r="J524" s="3"/>
      <c r="K524" s="4"/>
      <c r="L524" s="3"/>
      <c r="M524" s="3"/>
      <c r="N524" s="3"/>
      <c r="O524" s="1"/>
      <c r="P524" s="1"/>
      <c r="Q524" s="1"/>
      <c r="R524" s="1"/>
      <c r="S524" s="1"/>
      <c r="T524" s="1"/>
      <c r="U524" s="1"/>
      <c r="V524" s="1"/>
      <c r="W524" s="1"/>
      <c r="X524" s="1"/>
      <c r="Y524" s="1"/>
      <c r="Z524" s="1"/>
    </row>
    <row r="525" spans="1:26" ht="14.25" customHeight="1" x14ac:dyDescent="0.25">
      <c r="A525" s="1"/>
      <c r="B525" s="2"/>
      <c r="C525" s="3"/>
      <c r="D525" s="1"/>
      <c r="E525" s="2"/>
      <c r="F525" s="3"/>
      <c r="G525" s="3"/>
      <c r="H525" s="3"/>
      <c r="I525" s="3"/>
      <c r="J525" s="3"/>
      <c r="K525" s="4"/>
      <c r="L525" s="3"/>
      <c r="M525" s="3"/>
      <c r="N525" s="3"/>
      <c r="O525" s="1"/>
      <c r="P525" s="1"/>
      <c r="Q525" s="1"/>
      <c r="R525" s="1"/>
      <c r="S525" s="1"/>
      <c r="T525" s="1"/>
      <c r="U525" s="1"/>
      <c r="V525" s="1"/>
      <c r="W525" s="1"/>
      <c r="X525" s="1"/>
      <c r="Y525" s="1"/>
      <c r="Z525" s="1"/>
    </row>
    <row r="526" spans="1:26" ht="14.25" customHeight="1" x14ac:dyDescent="0.25">
      <c r="A526" s="1"/>
      <c r="B526" s="2"/>
      <c r="C526" s="3"/>
      <c r="D526" s="1"/>
      <c r="E526" s="2"/>
      <c r="F526" s="3"/>
      <c r="G526" s="3"/>
      <c r="H526" s="3"/>
      <c r="I526" s="3"/>
      <c r="J526" s="3"/>
      <c r="K526" s="4"/>
      <c r="L526" s="3"/>
      <c r="M526" s="3"/>
      <c r="N526" s="3"/>
      <c r="O526" s="1"/>
      <c r="P526" s="1"/>
      <c r="Q526" s="1"/>
      <c r="R526" s="1"/>
      <c r="S526" s="1"/>
      <c r="T526" s="1"/>
      <c r="U526" s="1"/>
      <c r="V526" s="1"/>
      <c r="W526" s="1"/>
      <c r="X526" s="1"/>
      <c r="Y526" s="1"/>
      <c r="Z526" s="1"/>
    </row>
    <row r="527" spans="1:26" ht="14.25" customHeight="1" x14ac:dyDescent="0.25">
      <c r="A527" s="1"/>
      <c r="B527" s="2"/>
      <c r="C527" s="3"/>
      <c r="D527" s="1"/>
      <c r="E527" s="2"/>
      <c r="F527" s="3"/>
      <c r="G527" s="3"/>
      <c r="H527" s="3"/>
      <c r="I527" s="3"/>
      <c r="J527" s="3"/>
      <c r="K527" s="4"/>
      <c r="L527" s="3"/>
      <c r="M527" s="3"/>
      <c r="N527" s="3"/>
      <c r="O527" s="1"/>
      <c r="P527" s="1"/>
      <c r="Q527" s="1"/>
      <c r="R527" s="1"/>
      <c r="S527" s="1"/>
      <c r="T527" s="1"/>
      <c r="U527" s="1"/>
      <c r="V527" s="1"/>
      <c r="W527" s="1"/>
      <c r="X527" s="1"/>
      <c r="Y527" s="1"/>
      <c r="Z527" s="1"/>
    </row>
    <row r="528" spans="1:26" ht="14.25" customHeight="1" x14ac:dyDescent="0.25">
      <c r="A528" s="1"/>
      <c r="B528" s="2"/>
      <c r="C528" s="3"/>
      <c r="D528" s="1"/>
      <c r="E528" s="2"/>
      <c r="F528" s="3"/>
      <c r="G528" s="3"/>
      <c r="H528" s="3"/>
      <c r="I528" s="3"/>
      <c r="J528" s="3"/>
      <c r="K528" s="4"/>
      <c r="L528" s="3"/>
      <c r="M528" s="3"/>
      <c r="N528" s="3"/>
      <c r="O528" s="1"/>
      <c r="P528" s="1"/>
      <c r="Q528" s="1"/>
      <c r="R528" s="1"/>
      <c r="S528" s="1"/>
      <c r="T528" s="1"/>
      <c r="U528" s="1"/>
      <c r="V528" s="1"/>
      <c r="W528" s="1"/>
      <c r="X528" s="1"/>
      <c r="Y528" s="1"/>
      <c r="Z528" s="1"/>
    </row>
    <row r="529" spans="1:26" ht="14.25" customHeight="1" x14ac:dyDescent="0.25">
      <c r="A529" s="1"/>
      <c r="B529" s="2"/>
      <c r="C529" s="3"/>
      <c r="D529" s="1"/>
      <c r="E529" s="2"/>
      <c r="F529" s="3"/>
      <c r="G529" s="3"/>
      <c r="H529" s="3"/>
      <c r="I529" s="3"/>
      <c r="J529" s="3"/>
      <c r="K529" s="4"/>
      <c r="L529" s="3"/>
      <c r="M529" s="3"/>
      <c r="N529" s="3"/>
      <c r="O529" s="1"/>
      <c r="P529" s="1"/>
      <c r="Q529" s="1"/>
      <c r="R529" s="1"/>
      <c r="S529" s="1"/>
      <c r="T529" s="1"/>
      <c r="U529" s="1"/>
      <c r="V529" s="1"/>
      <c r="W529" s="1"/>
      <c r="X529" s="1"/>
      <c r="Y529" s="1"/>
      <c r="Z529" s="1"/>
    </row>
    <row r="530" spans="1:26" ht="14.25" customHeight="1" x14ac:dyDescent="0.25">
      <c r="A530" s="1"/>
      <c r="B530" s="2"/>
      <c r="C530" s="3"/>
      <c r="D530" s="1"/>
      <c r="E530" s="2"/>
      <c r="F530" s="3"/>
      <c r="G530" s="3"/>
      <c r="H530" s="3"/>
      <c r="I530" s="3"/>
      <c r="J530" s="3"/>
      <c r="K530" s="4"/>
      <c r="L530" s="3"/>
      <c r="M530" s="3"/>
      <c r="N530" s="3"/>
      <c r="O530" s="1"/>
      <c r="P530" s="1"/>
      <c r="Q530" s="1"/>
      <c r="R530" s="1"/>
      <c r="S530" s="1"/>
      <c r="T530" s="1"/>
      <c r="U530" s="1"/>
      <c r="V530" s="1"/>
      <c r="W530" s="1"/>
      <c r="X530" s="1"/>
      <c r="Y530" s="1"/>
      <c r="Z530" s="1"/>
    </row>
    <row r="531" spans="1:26" ht="14.25" customHeight="1" x14ac:dyDescent="0.25">
      <c r="A531" s="1"/>
      <c r="B531" s="2"/>
      <c r="C531" s="3"/>
      <c r="D531" s="1"/>
      <c r="E531" s="2"/>
      <c r="F531" s="3"/>
      <c r="G531" s="3"/>
      <c r="H531" s="3"/>
      <c r="I531" s="3"/>
      <c r="J531" s="3"/>
      <c r="K531" s="4"/>
      <c r="L531" s="3"/>
      <c r="M531" s="3"/>
      <c r="N531" s="3"/>
      <c r="O531" s="1"/>
      <c r="P531" s="1"/>
      <c r="Q531" s="1"/>
      <c r="R531" s="1"/>
      <c r="S531" s="1"/>
      <c r="T531" s="1"/>
      <c r="U531" s="1"/>
      <c r="V531" s="1"/>
      <c r="W531" s="1"/>
      <c r="X531" s="1"/>
      <c r="Y531" s="1"/>
      <c r="Z531" s="1"/>
    </row>
    <row r="532" spans="1:26" ht="14.25" customHeight="1" x14ac:dyDescent="0.25">
      <c r="A532" s="1"/>
      <c r="B532" s="2"/>
      <c r="C532" s="3"/>
      <c r="D532" s="1"/>
      <c r="E532" s="2"/>
      <c r="F532" s="3"/>
      <c r="G532" s="3"/>
      <c r="H532" s="3"/>
      <c r="I532" s="3"/>
      <c r="J532" s="3"/>
      <c r="K532" s="4"/>
      <c r="L532" s="3"/>
      <c r="M532" s="3"/>
      <c r="N532" s="3"/>
      <c r="O532" s="1"/>
      <c r="P532" s="1"/>
      <c r="Q532" s="1"/>
      <c r="R532" s="1"/>
      <c r="S532" s="1"/>
      <c r="T532" s="1"/>
      <c r="U532" s="1"/>
      <c r="V532" s="1"/>
      <c r="W532" s="1"/>
      <c r="X532" s="1"/>
      <c r="Y532" s="1"/>
      <c r="Z532" s="1"/>
    </row>
    <row r="533" spans="1:26" ht="14.25" customHeight="1" x14ac:dyDescent="0.25">
      <c r="A533" s="1"/>
      <c r="B533" s="2"/>
      <c r="C533" s="3"/>
      <c r="D533" s="1"/>
      <c r="E533" s="2"/>
      <c r="F533" s="3"/>
      <c r="G533" s="3"/>
      <c r="H533" s="3"/>
      <c r="I533" s="3"/>
      <c r="J533" s="3"/>
      <c r="K533" s="4"/>
      <c r="L533" s="3"/>
      <c r="M533" s="3"/>
      <c r="N533" s="3"/>
      <c r="O533" s="1"/>
      <c r="P533" s="1"/>
      <c r="Q533" s="1"/>
      <c r="R533" s="1"/>
      <c r="S533" s="1"/>
      <c r="T533" s="1"/>
      <c r="U533" s="1"/>
      <c r="V533" s="1"/>
      <c r="W533" s="1"/>
      <c r="X533" s="1"/>
      <c r="Y533" s="1"/>
      <c r="Z533" s="1"/>
    </row>
    <row r="534" spans="1:26" ht="14.25" customHeight="1" x14ac:dyDescent="0.25">
      <c r="A534" s="1"/>
      <c r="B534" s="2"/>
      <c r="C534" s="3"/>
      <c r="D534" s="1"/>
      <c r="E534" s="2"/>
      <c r="F534" s="3"/>
      <c r="G534" s="3"/>
      <c r="H534" s="3"/>
      <c r="I534" s="3"/>
      <c r="J534" s="3"/>
      <c r="K534" s="4"/>
      <c r="L534" s="3"/>
      <c r="M534" s="3"/>
      <c r="N534" s="3"/>
      <c r="O534" s="1"/>
      <c r="P534" s="1"/>
      <c r="Q534" s="1"/>
      <c r="R534" s="1"/>
      <c r="S534" s="1"/>
      <c r="T534" s="1"/>
      <c r="U534" s="1"/>
      <c r="V534" s="1"/>
      <c r="W534" s="1"/>
      <c r="X534" s="1"/>
      <c r="Y534" s="1"/>
      <c r="Z534" s="1"/>
    </row>
    <row r="535" spans="1:26" ht="14.25" customHeight="1" x14ac:dyDescent="0.25">
      <c r="A535" s="1"/>
      <c r="B535" s="2"/>
      <c r="C535" s="3"/>
      <c r="D535" s="1"/>
      <c r="E535" s="2"/>
      <c r="F535" s="3"/>
      <c r="G535" s="3"/>
      <c r="H535" s="3"/>
      <c r="I535" s="3"/>
      <c r="J535" s="3"/>
      <c r="K535" s="4"/>
      <c r="L535" s="3"/>
      <c r="M535" s="3"/>
      <c r="N535" s="3"/>
      <c r="O535" s="1"/>
      <c r="P535" s="1"/>
      <c r="Q535" s="1"/>
      <c r="R535" s="1"/>
      <c r="S535" s="1"/>
      <c r="T535" s="1"/>
      <c r="U535" s="1"/>
      <c r="V535" s="1"/>
      <c r="W535" s="1"/>
      <c r="X535" s="1"/>
      <c r="Y535" s="1"/>
      <c r="Z535" s="1"/>
    </row>
    <row r="536" spans="1:26" ht="14.25" customHeight="1" x14ac:dyDescent="0.25">
      <c r="A536" s="1"/>
      <c r="B536" s="2"/>
      <c r="C536" s="3"/>
      <c r="D536" s="1"/>
      <c r="E536" s="2"/>
      <c r="F536" s="3"/>
      <c r="G536" s="3"/>
      <c r="H536" s="3"/>
      <c r="I536" s="3"/>
      <c r="J536" s="3"/>
      <c r="K536" s="4"/>
      <c r="L536" s="3"/>
      <c r="M536" s="3"/>
      <c r="N536" s="3"/>
      <c r="O536" s="1"/>
      <c r="P536" s="1"/>
      <c r="Q536" s="1"/>
      <c r="R536" s="1"/>
      <c r="S536" s="1"/>
      <c r="T536" s="1"/>
      <c r="U536" s="1"/>
      <c r="V536" s="1"/>
      <c r="W536" s="1"/>
      <c r="X536" s="1"/>
      <c r="Y536" s="1"/>
      <c r="Z536" s="1"/>
    </row>
    <row r="537" spans="1:26" ht="14.25" customHeight="1" x14ac:dyDescent="0.25">
      <c r="A537" s="1"/>
      <c r="B537" s="2"/>
      <c r="C537" s="3"/>
      <c r="D537" s="1"/>
      <c r="E537" s="2"/>
      <c r="F537" s="3"/>
      <c r="G537" s="3"/>
      <c r="H537" s="3"/>
      <c r="I537" s="3"/>
      <c r="J537" s="3"/>
      <c r="K537" s="4"/>
      <c r="L537" s="3"/>
      <c r="M537" s="3"/>
      <c r="N537" s="3"/>
      <c r="O537" s="1"/>
      <c r="P537" s="1"/>
      <c r="Q537" s="1"/>
      <c r="R537" s="1"/>
      <c r="S537" s="1"/>
      <c r="T537" s="1"/>
      <c r="U537" s="1"/>
      <c r="V537" s="1"/>
      <c r="W537" s="1"/>
      <c r="X537" s="1"/>
      <c r="Y537" s="1"/>
      <c r="Z537" s="1"/>
    </row>
    <row r="538" spans="1:26" ht="14.25" customHeight="1" x14ac:dyDescent="0.25">
      <c r="A538" s="1"/>
      <c r="B538" s="2"/>
      <c r="C538" s="3"/>
      <c r="D538" s="1"/>
      <c r="E538" s="2"/>
      <c r="F538" s="3"/>
      <c r="G538" s="3"/>
      <c r="H538" s="3"/>
      <c r="I538" s="3"/>
      <c r="J538" s="3"/>
      <c r="K538" s="4"/>
      <c r="L538" s="3"/>
      <c r="M538" s="3"/>
      <c r="N538" s="3"/>
      <c r="O538" s="1"/>
      <c r="P538" s="1"/>
      <c r="Q538" s="1"/>
      <c r="R538" s="1"/>
      <c r="S538" s="1"/>
      <c r="T538" s="1"/>
      <c r="U538" s="1"/>
      <c r="V538" s="1"/>
      <c r="W538" s="1"/>
      <c r="X538" s="1"/>
      <c r="Y538" s="1"/>
      <c r="Z538" s="1"/>
    </row>
    <row r="539" spans="1:26" ht="14.25" customHeight="1" x14ac:dyDescent="0.25">
      <c r="A539" s="1"/>
      <c r="B539" s="2"/>
      <c r="C539" s="3"/>
      <c r="D539" s="1"/>
      <c r="E539" s="2"/>
      <c r="F539" s="3"/>
      <c r="G539" s="3"/>
      <c r="H539" s="3"/>
      <c r="I539" s="3"/>
      <c r="J539" s="3"/>
      <c r="K539" s="4"/>
      <c r="L539" s="3"/>
      <c r="M539" s="3"/>
      <c r="N539" s="3"/>
      <c r="O539" s="1"/>
      <c r="P539" s="1"/>
      <c r="Q539" s="1"/>
      <c r="R539" s="1"/>
      <c r="S539" s="1"/>
      <c r="T539" s="1"/>
      <c r="U539" s="1"/>
      <c r="V539" s="1"/>
      <c r="W539" s="1"/>
      <c r="X539" s="1"/>
      <c r="Y539" s="1"/>
      <c r="Z539" s="1"/>
    </row>
    <row r="540" spans="1:26" ht="14.25" customHeight="1" x14ac:dyDescent="0.25">
      <c r="A540" s="1"/>
      <c r="B540" s="2"/>
      <c r="C540" s="3"/>
      <c r="D540" s="1"/>
      <c r="E540" s="2"/>
      <c r="F540" s="3"/>
      <c r="G540" s="3"/>
      <c r="H540" s="3"/>
      <c r="I540" s="3"/>
      <c r="J540" s="3"/>
      <c r="K540" s="4"/>
      <c r="L540" s="3"/>
      <c r="M540" s="3"/>
      <c r="N540" s="3"/>
      <c r="O540" s="1"/>
      <c r="P540" s="1"/>
      <c r="Q540" s="1"/>
      <c r="R540" s="1"/>
      <c r="S540" s="1"/>
      <c r="T540" s="1"/>
      <c r="U540" s="1"/>
      <c r="V540" s="1"/>
      <c r="W540" s="1"/>
      <c r="X540" s="1"/>
      <c r="Y540" s="1"/>
      <c r="Z540" s="1"/>
    </row>
    <row r="541" spans="1:26" ht="14.25" customHeight="1" x14ac:dyDescent="0.25">
      <c r="A541" s="1"/>
      <c r="B541" s="2"/>
      <c r="C541" s="3"/>
      <c r="D541" s="1"/>
      <c r="E541" s="2"/>
      <c r="F541" s="3"/>
      <c r="G541" s="3"/>
      <c r="H541" s="3"/>
      <c r="I541" s="3"/>
      <c r="J541" s="3"/>
      <c r="K541" s="4"/>
      <c r="L541" s="3"/>
      <c r="M541" s="3"/>
      <c r="N541" s="3"/>
      <c r="O541" s="1"/>
      <c r="P541" s="1"/>
      <c r="Q541" s="1"/>
      <c r="R541" s="1"/>
      <c r="S541" s="1"/>
      <c r="T541" s="1"/>
      <c r="U541" s="1"/>
      <c r="V541" s="1"/>
      <c r="W541" s="1"/>
      <c r="X541" s="1"/>
      <c r="Y541" s="1"/>
      <c r="Z541" s="1"/>
    </row>
    <row r="542" spans="1:26" ht="14.25" customHeight="1" x14ac:dyDescent="0.25">
      <c r="A542" s="1"/>
      <c r="B542" s="2"/>
      <c r="C542" s="3"/>
      <c r="D542" s="1"/>
      <c r="E542" s="2"/>
      <c r="F542" s="3"/>
      <c r="G542" s="3"/>
      <c r="H542" s="3"/>
      <c r="I542" s="3"/>
      <c r="J542" s="3"/>
      <c r="K542" s="4"/>
      <c r="L542" s="3"/>
      <c r="M542" s="3"/>
      <c r="N542" s="3"/>
      <c r="O542" s="1"/>
      <c r="P542" s="1"/>
      <c r="Q542" s="1"/>
      <c r="R542" s="1"/>
      <c r="S542" s="1"/>
      <c r="T542" s="1"/>
      <c r="U542" s="1"/>
      <c r="V542" s="1"/>
      <c r="W542" s="1"/>
      <c r="X542" s="1"/>
      <c r="Y542" s="1"/>
      <c r="Z542" s="1"/>
    </row>
    <row r="543" spans="1:26" ht="14.25" customHeight="1" x14ac:dyDescent="0.25">
      <c r="A543" s="1"/>
      <c r="B543" s="2"/>
      <c r="C543" s="3"/>
      <c r="D543" s="1"/>
      <c r="E543" s="2"/>
      <c r="F543" s="3"/>
      <c r="G543" s="3"/>
      <c r="H543" s="3"/>
      <c r="I543" s="3"/>
      <c r="J543" s="3"/>
      <c r="K543" s="4"/>
      <c r="L543" s="3"/>
      <c r="M543" s="3"/>
      <c r="N543" s="3"/>
      <c r="O543" s="1"/>
      <c r="P543" s="1"/>
      <c r="Q543" s="1"/>
      <c r="R543" s="1"/>
      <c r="S543" s="1"/>
      <c r="T543" s="1"/>
      <c r="U543" s="1"/>
      <c r="V543" s="1"/>
      <c r="W543" s="1"/>
      <c r="X543" s="1"/>
      <c r="Y543" s="1"/>
      <c r="Z543" s="1"/>
    </row>
    <row r="544" spans="1:26" ht="14.25" customHeight="1" x14ac:dyDescent="0.25">
      <c r="A544" s="1"/>
      <c r="B544" s="2"/>
      <c r="C544" s="3"/>
      <c r="D544" s="1"/>
      <c r="E544" s="2"/>
      <c r="F544" s="3"/>
      <c r="G544" s="3"/>
      <c r="H544" s="3"/>
      <c r="I544" s="3"/>
      <c r="J544" s="3"/>
      <c r="K544" s="4"/>
      <c r="L544" s="3"/>
      <c r="M544" s="3"/>
      <c r="N544" s="3"/>
      <c r="O544" s="1"/>
      <c r="P544" s="1"/>
      <c r="Q544" s="1"/>
      <c r="R544" s="1"/>
      <c r="S544" s="1"/>
      <c r="T544" s="1"/>
      <c r="U544" s="1"/>
      <c r="V544" s="1"/>
      <c r="W544" s="1"/>
      <c r="X544" s="1"/>
      <c r="Y544" s="1"/>
      <c r="Z544" s="1"/>
    </row>
    <row r="545" spans="1:26" ht="14.25" customHeight="1" x14ac:dyDescent="0.25">
      <c r="A545" s="1"/>
      <c r="B545" s="2"/>
      <c r="C545" s="3"/>
      <c r="D545" s="1"/>
      <c r="E545" s="2"/>
      <c r="F545" s="3"/>
      <c r="G545" s="3"/>
      <c r="H545" s="3"/>
      <c r="I545" s="3"/>
      <c r="J545" s="3"/>
      <c r="K545" s="4"/>
      <c r="L545" s="3"/>
      <c r="M545" s="3"/>
      <c r="N545" s="3"/>
      <c r="O545" s="1"/>
      <c r="P545" s="1"/>
      <c r="Q545" s="1"/>
      <c r="R545" s="1"/>
      <c r="S545" s="1"/>
      <c r="T545" s="1"/>
      <c r="U545" s="1"/>
      <c r="V545" s="1"/>
      <c r="W545" s="1"/>
      <c r="X545" s="1"/>
      <c r="Y545" s="1"/>
      <c r="Z545" s="1"/>
    </row>
    <row r="546" spans="1:26" ht="14.25" customHeight="1" x14ac:dyDescent="0.25">
      <c r="A546" s="1"/>
      <c r="B546" s="2"/>
      <c r="C546" s="3"/>
      <c r="D546" s="1"/>
      <c r="E546" s="2"/>
      <c r="F546" s="3"/>
      <c r="G546" s="3"/>
      <c r="H546" s="3"/>
      <c r="I546" s="3"/>
      <c r="J546" s="3"/>
      <c r="K546" s="4"/>
      <c r="L546" s="3"/>
      <c r="M546" s="3"/>
      <c r="N546" s="3"/>
      <c r="O546" s="1"/>
      <c r="P546" s="1"/>
      <c r="Q546" s="1"/>
      <c r="R546" s="1"/>
      <c r="S546" s="1"/>
      <c r="T546" s="1"/>
      <c r="U546" s="1"/>
      <c r="V546" s="1"/>
      <c r="W546" s="1"/>
      <c r="X546" s="1"/>
      <c r="Y546" s="1"/>
      <c r="Z546" s="1"/>
    </row>
    <row r="547" spans="1:26" ht="14.25" customHeight="1" x14ac:dyDescent="0.25">
      <c r="A547" s="1"/>
      <c r="B547" s="2"/>
      <c r="C547" s="3"/>
      <c r="D547" s="1"/>
      <c r="E547" s="2"/>
      <c r="F547" s="3"/>
      <c r="G547" s="3"/>
      <c r="H547" s="3"/>
      <c r="I547" s="3"/>
      <c r="J547" s="3"/>
      <c r="K547" s="4"/>
      <c r="L547" s="3"/>
      <c r="M547" s="3"/>
      <c r="N547" s="3"/>
      <c r="O547" s="1"/>
      <c r="P547" s="1"/>
      <c r="Q547" s="1"/>
      <c r="R547" s="1"/>
      <c r="S547" s="1"/>
      <c r="T547" s="1"/>
      <c r="U547" s="1"/>
      <c r="V547" s="1"/>
      <c r="W547" s="1"/>
      <c r="X547" s="1"/>
      <c r="Y547" s="1"/>
      <c r="Z547" s="1"/>
    </row>
    <row r="548" spans="1:26" ht="14.25" customHeight="1" x14ac:dyDescent="0.25">
      <c r="A548" s="1"/>
      <c r="B548" s="2"/>
      <c r="C548" s="3"/>
      <c r="D548" s="1"/>
      <c r="E548" s="2"/>
      <c r="F548" s="3"/>
      <c r="G548" s="3"/>
      <c r="H548" s="3"/>
      <c r="I548" s="3"/>
      <c r="J548" s="3"/>
      <c r="K548" s="4"/>
      <c r="L548" s="3"/>
      <c r="M548" s="3"/>
      <c r="N548" s="3"/>
      <c r="O548" s="1"/>
      <c r="P548" s="1"/>
      <c r="Q548" s="1"/>
      <c r="R548" s="1"/>
      <c r="S548" s="1"/>
      <c r="T548" s="1"/>
      <c r="U548" s="1"/>
      <c r="V548" s="1"/>
      <c r="W548" s="1"/>
      <c r="X548" s="1"/>
      <c r="Y548" s="1"/>
      <c r="Z548" s="1"/>
    </row>
    <row r="549" spans="1:26" ht="14.25" customHeight="1" x14ac:dyDescent="0.25">
      <c r="A549" s="1"/>
      <c r="B549" s="2"/>
      <c r="C549" s="3"/>
      <c r="D549" s="1"/>
      <c r="E549" s="2"/>
      <c r="F549" s="3"/>
      <c r="G549" s="3"/>
      <c r="H549" s="3"/>
      <c r="I549" s="3"/>
      <c r="J549" s="3"/>
      <c r="K549" s="4"/>
      <c r="L549" s="3"/>
      <c r="M549" s="3"/>
      <c r="N549" s="3"/>
      <c r="O549" s="1"/>
      <c r="P549" s="1"/>
      <c r="Q549" s="1"/>
      <c r="R549" s="1"/>
      <c r="S549" s="1"/>
      <c r="T549" s="1"/>
      <c r="U549" s="1"/>
      <c r="V549" s="1"/>
      <c r="W549" s="1"/>
      <c r="X549" s="1"/>
      <c r="Y549" s="1"/>
      <c r="Z549" s="1"/>
    </row>
    <row r="550" spans="1:26" ht="14.25" customHeight="1" x14ac:dyDescent="0.25">
      <c r="A550" s="1"/>
      <c r="B550" s="2"/>
      <c r="C550" s="3"/>
      <c r="D550" s="1"/>
      <c r="E550" s="2"/>
      <c r="F550" s="3"/>
      <c r="G550" s="3"/>
      <c r="H550" s="3"/>
      <c r="I550" s="3"/>
      <c r="J550" s="3"/>
      <c r="K550" s="4"/>
      <c r="L550" s="3"/>
      <c r="M550" s="3"/>
      <c r="N550" s="3"/>
      <c r="O550" s="1"/>
      <c r="P550" s="1"/>
      <c r="Q550" s="1"/>
      <c r="R550" s="1"/>
      <c r="S550" s="1"/>
      <c r="T550" s="1"/>
      <c r="U550" s="1"/>
      <c r="V550" s="1"/>
      <c r="W550" s="1"/>
      <c r="X550" s="1"/>
      <c r="Y550" s="1"/>
      <c r="Z550" s="1"/>
    </row>
    <row r="551" spans="1:26" ht="14.25" customHeight="1" x14ac:dyDescent="0.25">
      <c r="A551" s="1"/>
      <c r="B551" s="2"/>
      <c r="C551" s="3"/>
      <c r="D551" s="1"/>
      <c r="E551" s="2"/>
      <c r="F551" s="3"/>
      <c r="G551" s="3"/>
      <c r="H551" s="3"/>
      <c r="I551" s="3"/>
      <c r="J551" s="3"/>
      <c r="K551" s="4"/>
      <c r="L551" s="3"/>
      <c r="M551" s="3"/>
      <c r="N551" s="3"/>
      <c r="O551" s="1"/>
      <c r="P551" s="1"/>
      <c r="Q551" s="1"/>
      <c r="R551" s="1"/>
      <c r="S551" s="1"/>
      <c r="T551" s="1"/>
      <c r="U551" s="1"/>
      <c r="V551" s="1"/>
      <c r="W551" s="1"/>
      <c r="X551" s="1"/>
      <c r="Y551" s="1"/>
      <c r="Z551" s="1"/>
    </row>
    <row r="552" spans="1:26" ht="14.25" customHeight="1" x14ac:dyDescent="0.25">
      <c r="A552" s="1"/>
      <c r="B552" s="2"/>
      <c r="C552" s="3"/>
      <c r="D552" s="1"/>
      <c r="E552" s="2"/>
      <c r="F552" s="3"/>
      <c r="G552" s="3"/>
      <c r="H552" s="3"/>
      <c r="I552" s="3"/>
      <c r="J552" s="3"/>
      <c r="K552" s="4"/>
      <c r="L552" s="3"/>
      <c r="M552" s="3"/>
      <c r="N552" s="3"/>
      <c r="O552" s="1"/>
      <c r="P552" s="1"/>
      <c r="Q552" s="1"/>
      <c r="R552" s="1"/>
      <c r="S552" s="1"/>
      <c r="T552" s="1"/>
      <c r="U552" s="1"/>
      <c r="V552" s="1"/>
      <c r="W552" s="1"/>
      <c r="X552" s="1"/>
      <c r="Y552" s="1"/>
      <c r="Z552" s="1"/>
    </row>
    <row r="553" spans="1:26" ht="14.25" customHeight="1" x14ac:dyDescent="0.25">
      <c r="A553" s="1"/>
      <c r="B553" s="2"/>
      <c r="C553" s="3"/>
      <c r="D553" s="1"/>
      <c r="E553" s="2"/>
      <c r="F553" s="3"/>
      <c r="G553" s="3"/>
      <c r="H553" s="3"/>
      <c r="I553" s="3"/>
      <c r="J553" s="3"/>
      <c r="K553" s="4"/>
      <c r="L553" s="3"/>
      <c r="M553" s="3"/>
      <c r="N553" s="3"/>
      <c r="O553" s="1"/>
      <c r="P553" s="1"/>
      <c r="Q553" s="1"/>
      <c r="R553" s="1"/>
      <c r="S553" s="1"/>
      <c r="T553" s="1"/>
      <c r="U553" s="1"/>
      <c r="V553" s="1"/>
      <c r="W553" s="1"/>
      <c r="X553" s="1"/>
      <c r="Y553" s="1"/>
      <c r="Z553" s="1"/>
    </row>
    <row r="554" spans="1:26" ht="14.25" customHeight="1" x14ac:dyDescent="0.25">
      <c r="A554" s="1"/>
      <c r="B554" s="2"/>
      <c r="C554" s="3"/>
      <c r="D554" s="1"/>
      <c r="E554" s="2"/>
      <c r="F554" s="3"/>
      <c r="G554" s="3"/>
      <c r="H554" s="3"/>
      <c r="I554" s="3"/>
      <c r="J554" s="3"/>
      <c r="K554" s="4"/>
      <c r="L554" s="3"/>
      <c r="M554" s="3"/>
      <c r="N554" s="3"/>
      <c r="O554" s="1"/>
      <c r="P554" s="1"/>
      <c r="Q554" s="1"/>
      <c r="R554" s="1"/>
      <c r="S554" s="1"/>
      <c r="T554" s="1"/>
      <c r="U554" s="1"/>
      <c r="V554" s="1"/>
      <c r="W554" s="1"/>
      <c r="X554" s="1"/>
      <c r="Y554" s="1"/>
      <c r="Z554" s="1"/>
    </row>
    <row r="555" spans="1:26" ht="14.25" customHeight="1" x14ac:dyDescent="0.25">
      <c r="A555" s="1"/>
      <c r="B555" s="2"/>
      <c r="C555" s="3"/>
      <c r="D555" s="1"/>
      <c r="E555" s="2"/>
      <c r="F555" s="3"/>
      <c r="G555" s="3"/>
      <c r="H555" s="3"/>
      <c r="I555" s="3"/>
      <c r="J555" s="3"/>
      <c r="K555" s="4"/>
      <c r="L555" s="3"/>
      <c r="M555" s="3"/>
      <c r="N555" s="3"/>
      <c r="O555" s="1"/>
      <c r="P555" s="1"/>
      <c r="Q555" s="1"/>
      <c r="R555" s="1"/>
      <c r="S555" s="1"/>
      <c r="T555" s="1"/>
      <c r="U555" s="1"/>
      <c r="V555" s="1"/>
      <c r="W555" s="1"/>
      <c r="X555" s="1"/>
      <c r="Y555" s="1"/>
      <c r="Z555" s="1"/>
    </row>
    <row r="556" spans="1:26" ht="14.25" customHeight="1" x14ac:dyDescent="0.25">
      <c r="A556" s="1"/>
      <c r="B556" s="2"/>
      <c r="C556" s="3"/>
      <c r="D556" s="1"/>
      <c r="E556" s="2"/>
      <c r="F556" s="3"/>
      <c r="G556" s="3"/>
      <c r="H556" s="3"/>
      <c r="I556" s="3"/>
      <c r="J556" s="3"/>
      <c r="K556" s="4"/>
      <c r="L556" s="3"/>
      <c r="M556" s="3"/>
      <c r="N556" s="3"/>
      <c r="O556" s="1"/>
      <c r="P556" s="1"/>
      <c r="Q556" s="1"/>
      <c r="R556" s="1"/>
      <c r="S556" s="1"/>
      <c r="T556" s="1"/>
      <c r="U556" s="1"/>
      <c r="V556" s="1"/>
      <c r="W556" s="1"/>
      <c r="X556" s="1"/>
      <c r="Y556" s="1"/>
      <c r="Z556" s="1"/>
    </row>
    <row r="557" spans="1:26" ht="14.25" customHeight="1" x14ac:dyDescent="0.25">
      <c r="A557" s="1"/>
      <c r="B557" s="2"/>
      <c r="C557" s="3"/>
      <c r="D557" s="1"/>
      <c r="E557" s="2"/>
      <c r="F557" s="3"/>
      <c r="G557" s="3"/>
      <c r="H557" s="3"/>
      <c r="I557" s="3"/>
      <c r="J557" s="3"/>
      <c r="K557" s="4"/>
      <c r="L557" s="3"/>
      <c r="M557" s="3"/>
      <c r="N557" s="3"/>
      <c r="O557" s="1"/>
      <c r="P557" s="1"/>
      <c r="Q557" s="1"/>
      <c r="R557" s="1"/>
      <c r="S557" s="1"/>
      <c r="T557" s="1"/>
      <c r="U557" s="1"/>
      <c r="V557" s="1"/>
      <c r="W557" s="1"/>
      <c r="X557" s="1"/>
      <c r="Y557" s="1"/>
      <c r="Z557" s="1"/>
    </row>
    <row r="558" spans="1:26" ht="14.25" customHeight="1" x14ac:dyDescent="0.25">
      <c r="A558" s="1"/>
      <c r="B558" s="2"/>
      <c r="C558" s="3"/>
      <c r="D558" s="1"/>
      <c r="E558" s="2"/>
      <c r="F558" s="3"/>
      <c r="G558" s="3"/>
      <c r="H558" s="3"/>
      <c r="I558" s="3"/>
      <c r="J558" s="3"/>
      <c r="K558" s="4"/>
      <c r="L558" s="3"/>
      <c r="M558" s="3"/>
      <c r="N558" s="3"/>
      <c r="O558" s="1"/>
      <c r="P558" s="1"/>
      <c r="Q558" s="1"/>
      <c r="R558" s="1"/>
      <c r="S558" s="1"/>
      <c r="T558" s="1"/>
      <c r="U558" s="1"/>
      <c r="V558" s="1"/>
      <c r="W558" s="1"/>
      <c r="X558" s="1"/>
      <c r="Y558" s="1"/>
      <c r="Z558" s="1"/>
    </row>
    <row r="559" spans="1:26" ht="14.25" customHeight="1" x14ac:dyDescent="0.25">
      <c r="A559" s="1"/>
      <c r="B559" s="2"/>
      <c r="C559" s="3"/>
      <c r="D559" s="1"/>
      <c r="E559" s="2"/>
      <c r="F559" s="3"/>
      <c r="G559" s="3"/>
      <c r="H559" s="3"/>
      <c r="I559" s="3"/>
      <c r="J559" s="3"/>
      <c r="K559" s="4"/>
      <c r="L559" s="3"/>
      <c r="M559" s="3"/>
      <c r="N559" s="3"/>
      <c r="O559" s="1"/>
      <c r="P559" s="1"/>
      <c r="Q559" s="1"/>
      <c r="R559" s="1"/>
      <c r="S559" s="1"/>
      <c r="T559" s="1"/>
      <c r="U559" s="1"/>
      <c r="V559" s="1"/>
      <c r="W559" s="1"/>
      <c r="X559" s="1"/>
      <c r="Y559" s="1"/>
      <c r="Z559" s="1"/>
    </row>
    <row r="560" spans="1:26" ht="14.25" customHeight="1" x14ac:dyDescent="0.25">
      <c r="A560" s="1"/>
      <c r="B560" s="2"/>
      <c r="C560" s="3"/>
      <c r="D560" s="1"/>
      <c r="E560" s="2"/>
      <c r="F560" s="3"/>
      <c r="G560" s="3"/>
      <c r="H560" s="3"/>
      <c r="I560" s="3"/>
      <c r="J560" s="3"/>
      <c r="K560" s="4"/>
      <c r="L560" s="3"/>
      <c r="M560" s="3"/>
      <c r="N560" s="3"/>
      <c r="O560" s="1"/>
      <c r="P560" s="1"/>
      <c r="Q560" s="1"/>
      <c r="R560" s="1"/>
      <c r="S560" s="1"/>
      <c r="T560" s="1"/>
      <c r="U560" s="1"/>
      <c r="V560" s="1"/>
      <c r="W560" s="1"/>
      <c r="X560" s="1"/>
      <c r="Y560" s="1"/>
      <c r="Z560" s="1"/>
    </row>
    <row r="561" spans="1:26" ht="14.25" customHeight="1" x14ac:dyDescent="0.25">
      <c r="A561" s="1"/>
      <c r="B561" s="2"/>
      <c r="C561" s="3"/>
      <c r="D561" s="1"/>
      <c r="E561" s="2"/>
      <c r="F561" s="3"/>
      <c r="G561" s="3"/>
      <c r="H561" s="3"/>
      <c r="I561" s="3"/>
      <c r="J561" s="3"/>
      <c r="K561" s="4"/>
      <c r="L561" s="3"/>
      <c r="M561" s="3"/>
      <c r="N561" s="3"/>
      <c r="O561" s="1"/>
      <c r="P561" s="1"/>
      <c r="Q561" s="1"/>
      <c r="R561" s="1"/>
      <c r="S561" s="1"/>
      <c r="T561" s="1"/>
      <c r="U561" s="1"/>
      <c r="V561" s="1"/>
      <c r="W561" s="1"/>
      <c r="X561" s="1"/>
      <c r="Y561" s="1"/>
      <c r="Z561" s="1"/>
    </row>
    <row r="562" spans="1:26" ht="14.25" customHeight="1" x14ac:dyDescent="0.25">
      <c r="A562" s="1"/>
      <c r="B562" s="2"/>
      <c r="C562" s="3"/>
      <c r="D562" s="1"/>
      <c r="E562" s="2"/>
      <c r="F562" s="3"/>
      <c r="G562" s="3"/>
      <c r="H562" s="3"/>
      <c r="I562" s="3"/>
      <c r="J562" s="3"/>
      <c r="K562" s="4"/>
      <c r="L562" s="3"/>
      <c r="M562" s="3"/>
      <c r="N562" s="3"/>
      <c r="O562" s="1"/>
      <c r="P562" s="1"/>
      <c r="Q562" s="1"/>
      <c r="R562" s="1"/>
      <c r="S562" s="1"/>
      <c r="T562" s="1"/>
      <c r="U562" s="1"/>
      <c r="V562" s="1"/>
      <c r="W562" s="1"/>
      <c r="X562" s="1"/>
      <c r="Y562" s="1"/>
      <c r="Z562" s="1"/>
    </row>
    <row r="563" spans="1:26" ht="14.25" customHeight="1" x14ac:dyDescent="0.25">
      <c r="A563" s="1"/>
      <c r="B563" s="2"/>
      <c r="C563" s="3"/>
      <c r="D563" s="1"/>
      <c r="E563" s="2"/>
      <c r="F563" s="3"/>
      <c r="G563" s="3"/>
      <c r="H563" s="3"/>
      <c r="I563" s="3"/>
      <c r="J563" s="3"/>
      <c r="K563" s="4"/>
      <c r="L563" s="3"/>
      <c r="M563" s="3"/>
      <c r="N563" s="3"/>
      <c r="O563" s="1"/>
      <c r="P563" s="1"/>
      <c r="Q563" s="1"/>
      <c r="R563" s="1"/>
      <c r="S563" s="1"/>
      <c r="T563" s="1"/>
      <c r="U563" s="1"/>
      <c r="V563" s="1"/>
      <c r="W563" s="1"/>
      <c r="X563" s="1"/>
      <c r="Y563" s="1"/>
      <c r="Z563" s="1"/>
    </row>
    <row r="564" spans="1:26" ht="14.25" customHeight="1" x14ac:dyDescent="0.25">
      <c r="A564" s="1"/>
      <c r="B564" s="2"/>
      <c r="C564" s="3"/>
      <c r="D564" s="1"/>
      <c r="E564" s="2"/>
      <c r="F564" s="3"/>
      <c r="G564" s="3"/>
      <c r="H564" s="3"/>
      <c r="I564" s="3"/>
      <c r="J564" s="3"/>
      <c r="K564" s="4"/>
      <c r="L564" s="3"/>
      <c r="M564" s="3"/>
      <c r="N564" s="3"/>
      <c r="O564" s="1"/>
      <c r="P564" s="1"/>
      <c r="Q564" s="1"/>
      <c r="R564" s="1"/>
      <c r="S564" s="1"/>
      <c r="T564" s="1"/>
      <c r="U564" s="1"/>
      <c r="V564" s="1"/>
      <c r="W564" s="1"/>
      <c r="X564" s="1"/>
      <c r="Y564" s="1"/>
      <c r="Z564" s="1"/>
    </row>
    <row r="565" spans="1:26" ht="14.25" customHeight="1" x14ac:dyDescent="0.25">
      <c r="A565" s="1"/>
      <c r="B565" s="2"/>
      <c r="C565" s="3"/>
      <c r="D565" s="1"/>
      <c r="E565" s="2"/>
      <c r="F565" s="3"/>
      <c r="G565" s="3"/>
      <c r="H565" s="3"/>
      <c r="I565" s="3"/>
      <c r="J565" s="3"/>
      <c r="K565" s="4"/>
      <c r="L565" s="3"/>
      <c r="M565" s="3"/>
      <c r="N565" s="3"/>
      <c r="O565" s="1"/>
      <c r="P565" s="1"/>
      <c r="Q565" s="1"/>
      <c r="R565" s="1"/>
      <c r="S565" s="1"/>
      <c r="T565" s="1"/>
      <c r="U565" s="1"/>
      <c r="V565" s="1"/>
      <c r="W565" s="1"/>
      <c r="X565" s="1"/>
      <c r="Y565" s="1"/>
      <c r="Z565" s="1"/>
    </row>
    <row r="566" spans="1:26" ht="14.25" customHeight="1" x14ac:dyDescent="0.25">
      <c r="A566" s="1"/>
      <c r="B566" s="2"/>
      <c r="C566" s="3"/>
      <c r="D566" s="1"/>
      <c r="E566" s="2"/>
      <c r="F566" s="3"/>
      <c r="G566" s="3"/>
      <c r="H566" s="3"/>
      <c r="I566" s="3"/>
      <c r="J566" s="3"/>
      <c r="K566" s="4"/>
      <c r="L566" s="3"/>
      <c r="M566" s="3"/>
      <c r="N566" s="3"/>
      <c r="O566" s="1"/>
      <c r="P566" s="1"/>
      <c r="Q566" s="1"/>
      <c r="R566" s="1"/>
      <c r="S566" s="1"/>
      <c r="T566" s="1"/>
      <c r="U566" s="1"/>
      <c r="V566" s="1"/>
      <c r="W566" s="1"/>
      <c r="X566" s="1"/>
      <c r="Y566" s="1"/>
      <c r="Z566" s="1"/>
    </row>
    <row r="567" spans="1:26" ht="14.25" customHeight="1" x14ac:dyDescent="0.25">
      <c r="A567" s="1"/>
      <c r="B567" s="2"/>
      <c r="C567" s="3"/>
      <c r="D567" s="1"/>
      <c r="E567" s="2"/>
      <c r="F567" s="3"/>
      <c r="G567" s="3"/>
      <c r="H567" s="3"/>
      <c r="I567" s="3"/>
      <c r="J567" s="3"/>
      <c r="K567" s="4"/>
      <c r="L567" s="3"/>
      <c r="M567" s="3"/>
      <c r="N567" s="3"/>
      <c r="O567" s="1"/>
      <c r="P567" s="1"/>
      <c r="Q567" s="1"/>
      <c r="R567" s="1"/>
      <c r="S567" s="1"/>
      <c r="T567" s="1"/>
      <c r="U567" s="1"/>
      <c r="V567" s="1"/>
      <c r="W567" s="1"/>
      <c r="X567" s="1"/>
      <c r="Y567" s="1"/>
      <c r="Z567" s="1"/>
    </row>
    <row r="568" spans="1:26" ht="14.25" customHeight="1" x14ac:dyDescent="0.25">
      <c r="A568" s="1"/>
      <c r="B568" s="2"/>
      <c r="C568" s="3"/>
      <c r="D568" s="1"/>
      <c r="E568" s="2"/>
      <c r="F568" s="3"/>
      <c r="G568" s="3"/>
      <c r="H568" s="3"/>
      <c r="I568" s="3"/>
      <c r="J568" s="3"/>
      <c r="K568" s="4"/>
      <c r="L568" s="3"/>
      <c r="M568" s="3"/>
      <c r="N568" s="3"/>
      <c r="O568" s="1"/>
      <c r="P568" s="1"/>
      <c r="Q568" s="1"/>
      <c r="R568" s="1"/>
      <c r="S568" s="1"/>
      <c r="T568" s="1"/>
      <c r="U568" s="1"/>
      <c r="V568" s="1"/>
      <c r="W568" s="1"/>
      <c r="X568" s="1"/>
      <c r="Y568" s="1"/>
      <c r="Z568" s="1"/>
    </row>
    <row r="569" spans="1:26" ht="14.25" customHeight="1" x14ac:dyDescent="0.25">
      <c r="A569" s="1"/>
      <c r="B569" s="2"/>
      <c r="C569" s="3"/>
      <c r="D569" s="1"/>
      <c r="E569" s="2"/>
      <c r="F569" s="3"/>
      <c r="G569" s="3"/>
      <c r="H569" s="3"/>
      <c r="I569" s="3"/>
      <c r="J569" s="3"/>
      <c r="K569" s="4"/>
      <c r="L569" s="3"/>
      <c r="M569" s="3"/>
      <c r="N569" s="3"/>
      <c r="O569" s="1"/>
      <c r="P569" s="1"/>
      <c r="Q569" s="1"/>
      <c r="R569" s="1"/>
      <c r="S569" s="1"/>
      <c r="T569" s="1"/>
      <c r="U569" s="1"/>
      <c r="V569" s="1"/>
      <c r="W569" s="1"/>
      <c r="X569" s="1"/>
      <c r="Y569" s="1"/>
      <c r="Z569" s="1"/>
    </row>
    <row r="570" spans="1:26" ht="14.25" customHeight="1" x14ac:dyDescent="0.25">
      <c r="A570" s="1"/>
      <c r="B570" s="2"/>
      <c r="C570" s="3"/>
      <c r="D570" s="1"/>
      <c r="E570" s="2"/>
      <c r="F570" s="3"/>
      <c r="G570" s="3"/>
      <c r="H570" s="3"/>
      <c r="I570" s="3"/>
      <c r="J570" s="3"/>
      <c r="K570" s="4"/>
      <c r="L570" s="3"/>
      <c r="M570" s="3"/>
      <c r="N570" s="3"/>
      <c r="O570" s="1"/>
      <c r="P570" s="1"/>
      <c r="Q570" s="1"/>
      <c r="R570" s="1"/>
      <c r="S570" s="1"/>
      <c r="T570" s="1"/>
      <c r="U570" s="1"/>
      <c r="V570" s="1"/>
      <c r="W570" s="1"/>
      <c r="X570" s="1"/>
      <c r="Y570" s="1"/>
      <c r="Z570" s="1"/>
    </row>
    <row r="571" spans="1:26" ht="14.25" customHeight="1" x14ac:dyDescent="0.25">
      <c r="A571" s="1"/>
      <c r="B571" s="2"/>
      <c r="C571" s="3"/>
      <c r="D571" s="1"/>
      <c r="E571" s="2"/>
      <c r="F571" s="3"/>
      <c r="G571" s="3"/>
      <c r="H571" s="3"/>
      <c r="I571" s="3"/>
      <c r="J571" s="3"/>
      <c r="K571" s="4"/>
      <c r="L571" s="3"/>
      <c r="M571" s="3"/>
      <c r="N571" s="3"/>
      <c r="O571" s="1"/>
      <c r="P571" s="1"/>
      <c r="Q571" s="1"/>
      <c r="R571" s="1"/>
      <c r="S571" s="1"/>
      <c r="T571" s="1"/>
      <c r="U571" s="1"/>
      <c r="V571" s="1"/>
      <c r="W571" s="1"/>
      <c r="X571" s="1"/>
      <c r="Y571" s="1"/>
      <c r="Z571" s="1"/>
    </row>
    <row r="572" spans="1:26" ht="14.25" customHeight="1" x14ac:dyDescent="0.25">
      <c r="A572" s="1"/>
      <c r="B572" s="2"/>
      <c r="C572" s="3"/>
      <c r="D572" s="1"/>
      <c r="E572" s="2"/>
      <c r="F572" s="3"/>
      <c r="G572" s="3"/>
      <c r="H572" s="3"/>
      <c r="I572" s="3"/>
      <c r="J572" s="3"/>
      <c r="K572" s="4"/>
      <c r="L572" s="3"/>
      <c r="M572" s="3"/>
      <c r="N572" s="3"/>
      <c r="O572" s="1"/>
      <c r="P572" s="1"/>
      <c r="Q572" s="1"/>
      <c r="R572" s="1"/>
      <c r="S572" s="1"/>
      <c r="T572" s="1"/>
      <c r="U572" s="1"/>
      <c r="V572" s="1"/>
      <c r="W572" s="1"/>
      <c r="X572" s="1"/>
      <c r="Y572" s="1"/>
      <c r="Z572" s="1"/>
    </row>
    <row r="573" spans="1:26" ht="14.25" customHeight="1" x14ac:dyDescent="0.25">
      <c r="A573" s="1"/>
      <c r="B573" s="2"/>
      <c r="C573" s="3"/>
      <c r="D573" s="1"/>
      <c r="E573" s="2"/>
      <c r="F573" s="3"/>
      <c r="G573" s="3"/>
      <c r="H573" s="3"/>
      <c r="I573" s="3"/>
      <c r="J573" s="3"/>
      <c r="K573" s="4"/>
      <c r="L573" s="3"/>
      <c r="M573" s="3"/>
      <c r="N573" s="3"/>
      <c r="O573" s="1"/>
      <c r="P573" s="1"/>
      <c r="Q573" s="1"/>
      <c r="R573" s="1"/>
      <c r="S573" s="1"/>
      <c r="T573" s="1"/>
      <c r="U573" s="1"/>
      <c r="V573" s="1"/>
      <c r="W573" s="1"/>
      <c r="X573" s="1"/>
      <c r="Y573" s="1"/>
      <c r="Z573" s="1"/>
    </row>
    <row r="574" spans="1:26" ht="14.25" customHeight="1" x14ac:dyDescent="0.25">
      <c r="A574" s="1"/>
      <c r="B574" s="2"/>
      <c r="C574" s="3"/>
      <c r="D574" s="1"/>
      <c r="E574" s="2"/>
      <c r="F574" s="3"/>
      <c r="G574" s="3"/>
      <c r="H574" s="3"/>
      <c r="I574" s="3"/>
      <c r="J574" s="3"/>
      <c r="K574" s="4"/>
      <c r="L574" s="3"/>
      <c r="M574" s="3"/>
      <c r="N574" s="3"/>
      <c r="O574" s="1"/>
      <c r="P574" s="1"/>
      <c r="Q574" s="1"/>
      <c r="R574" s="1"/>
      <c r="S574" s="1"/>
      <c r="T574" s="1"/>
      <c r="U574" s="1"/>
      <c r="V574" s="1"/>
      <c r="W574" s="1"/>
      <c r="X574" s="1"/>
      <c r="Y574" s="1"/>
      <c r="Z574" s="1"/>
    </row>
    <row r="575" spans="1:26" ht="14.25" customHeight="1" x14ac:dyDescent="0.25">
      <c r="A575" s="1"/>
      <c r="B575" s="2"/>
      <c r="C575" s="3"/>
      <c r="D575" s="1"/>
      <c r="E575" s="2"/>
      <c r="F575" s="3"/>
      <c r="G575" s="3"/>
      <c r="H575" s="3"/>
      <c r="I575" s="3"/>
      <c r="J575" s="3"/>
      <c r="K575" s="4"/>
      <c r="L575" s="3"/>
      <c r="M575" s="3"/>
      <c r="N575" s="3"/>
      <c r="O575" s="1"/>
      <c r="P575" s="1"/>
      <c r="Q575" s="1"/>
      <c r="R575" s="1"/>
      <c r="S575" s="1"/>
      <c r="T575" s="1"/>
      <c r="U575" s="1"/>
      <c r="V575" s="1"/>
      <c r="W575" s="1"/>
      <c r="X575" s="1"/>
      <c r="Y575" s="1"/>
      <c r="Z575" s="1"/>
    </row>
    <row r="576" spans="1:26" ht="14.25" customHeight="1" x14ac:dyDescent="0.25">
      <c r="A576" s="1"/>
      <c r="B576" s="2"/>
      <c r="C576" s="3"/>
      <c r="D576" s="1"/>
      <c r="E576" s="2"/>
      <c r="F576" s="3"/>
      <c r="G576" s="3"/>
      <c r="H576" s="3"/>
      <c r="I576" s="3"/>
      <c r="J576" s="3"/>
      <c r="K576" s="4"/>
      <c r="L576" s="3"/>
      <c r="M576" s="3"/>
      <c r="N576" s="3"/>
      <c r="O576" s="1"/>
      <c r="P576" s="1"/>
      <c r="Q576" s="1"/>
      <c r="R576" s="1"/>
      <c r="S576" s="1"/>
      <c r="T576" s="1"/>
      <c r="U576" s="1"/>
      <c r="V576" s="1"/>
      <c r="W576" s="1"/>
      <c r="X576" s="1"/>
      <c r="Y576" s="1"/>
      <c r="Z576" s="1"/>
    </row>
    <row r="577" spans="1:26" ht="14.25" customHeight="1" x14ac:dyDescent="0.25">
      <c r="A577" s="1"/>
      <c r="B577" s="2"/>
      <c r="C577" s="3"/>
      <c r="D577" s="1"/>
      <c r="E577" s="2"/>
      <c r="F577" s="3"/>
      <c r="G577" s="3"/>
      <c r="H577" s="3"/>
      <c r="I577" s="3"/>
      <c r="J577" s="3"/>
      <c r="K577" s="4"/>
      <c r="L577" s="3"/>
      <c r="M577" s="3"/>
      <c r="N577" s="3"/>
      <c r="O577" s="1"/>
      <c r="P577" s="1"/>
      <c r="Q577" s="1"/>
      <c r="R577" s="1"/>
      <c r="S577" s="1"/>
      <c r="T577" s="1"/>
      <c r="U577" s="1"/>
      <c r="V577" s="1"/>
      <c r="W577" s="1"/>
      <c r="X577" s="1"/>
      <c r="Y577" s="1"/>
      <c r="Z577" s="1"/>
    </row>
    <row r="578" spans="1:26" ht="14.25" customHeight="1" x14ac:dyDescent="0.25">
      <c r="A578" s="1"/>
      <c r="B578" s="2"/>
      <c r="C578" s="3"/>
      <c r="D578" s="1"/>
      <c r="E578" s="2"/>
      <c r="F578" s="3"/>
      <c r="G578" s="3"/>
      <c r="H578" s="3"/>
      <c r="I578" s="3"/>
      <c r="J578" s="3"/>
      <c r="K578" s="4"/>
      <c r="L578" s="3"/>
      <c r="M578" s="3"/>
      <c r="N578" s="3"/>
      <c r="O578" s="1"/>
      <c r="P578" s="1"/>
      <c r="Q578" s="1"/>
      <c r="R578" s="1"/>
      <c r="S578" s="1"/>
      <c r="T578" s="1"/>
      <c r="U578" s="1"/>
      <c r="V578" s="1"/>
      <c r="W578" s="1"/>
      <c r="X578" s="1"/>
      <c r="Y578" s="1"/>
      <c r="Z578" s="1"/>
    </row>
    <row r="579" spans="1:26" ht="14.25" customHeight="1" x14ac:dyDescent="0.25">
      <c r="A579" s="1"/>
      <c r="B579" s="2"/>
      <c r="C579" s="3"/>
      <c r="D579" s="1"/>
      <c r="E579" s="2"/>
      <c r="F579" s="3"/>
      <c r="G579" s="3"/>
      <c r="H579" s="3"/>
      <c r="I579" s="3"/>
      <c r="J579" s="3"/>
      <c r="K579" s="4"/>
      <c r="L579" s="3"/>
      <c r="M579" s="3"/>
      <c r="N579" s="3"/>
      <c r="O579" s="1"/>
      <c r="P579" s="1"/>
      <c r="Q579" s="1"/>
      <c r="R579" s="1"/>
      <c r="S579" s="1"/>
      <c r="T579" s="1"/>
      <c r="U579" s="1"/>
      <c r="V579" s="1"/>
      <c r="W579" s="1"/>
      <c r="X579" s="1"/>
      <c r="Y579" s="1"/>
      <c r="Z579" s="1"/>
    </row>
    <row r="580" spans="1:26" ht="14.25" customHeight="1" x14ac:dyDescent="0.25">
      <c r="A580" s="1"/>
      <c r="B580" s="2"/>
      <c r="C580" s="3"/>
      <c r="D580" s="1"/>
      <c r="E580" s="2"/>
      <c r="F580" s="3"/>
      <c r="G580" s="3"/>
      <c r="H580" s="3"/>
      <c r="I580" s="3"/>
      <c r="J580" s="3"/>
      <c r="K580" s="4"/>
      <c r="L580" s="3"/>
      <c r="M580" s="3"/>
      <c r="N580" s="3"/>
      <c r="O580" s="1"/>
      <c r="P580" s="1"/>
      <c r="Q580" s="1"/>
      <c r="R580" s="1"/>
      <c r="S580" s="1"/>
      <c r="T580" s="1"/>
      <c r="U580" s="1"/>
      <c r="V580" s="1"/>
      <c r="W580" s="1"/>
      <c r="X580" s="1"/>
      <c r="Y580" s="1"/>
      <c r="Z580" s="1"/>
    </row>
    <row r="581" spans="1:26" ht="14.25" customHeight="1" x14ac:dyDescent="0.25">
      <c r="A581" s="1"/>
      <c r="B581" s="2"/>
      <c r="C581" s="3"/>
      <c r="D581" s="1"/>
      <c r="E581" s="2"/>
      <c r="F581" s="3"/>
      <c r="G581" s="3"/>
      <c r="H581" s="3"/>
      <c r="I581" s="3"/>
      <c r="J581" s="3"/>
      <c r="K581" s="4"/>
      <c r="L581" s="3"/>
      <c r="M581" s="3"/>
      <c r="N581" s="3"/>
      <c r="O581" s="1"/>
      <c r="P581" s="1"/>
      <c r="Q581" s="1"/>
      <c r="R581" s="1"/>
      <c r="S581" s="1"/>
      <c r="T581" s="1"/>
      <c r="U581" s="1"/>
      <c r="V581" s="1"/>
      <c r="W581" s="1"/>
      <c r="X581" s="1"/>
      <c r="Y581" s="1"/>
      <c r="Z581" s="1"/>
    </row>
    <row r="582" spans="1:26" ht="14.25" customHeight="1" x14ac:dyDescent="0.25">
      <c r="A582" s="1"/>
      <c r="B582" s="2"/>
      <c r="C582" s="3"/>
      <c r="D582" s="1"/>
      <c r="E582" s="2"/>
      <c r="F582" s="3"/>
      <c r="G582" s="3"/>
      <c r="H582" s="3"/>
      <c r="I582" s="3"/>
      <c r="J582" s="3"/>
      <c r="K582" s="4"/>
      <c r="L582" s="3"/>
      <c r="M582" s="3"/>
      <c r="N582" s="3"/>
      <c r="O582" s="1"/>
      <c r="P582" s="1"/>
      <c r="Q582" s="1"/>
      <c r="R582" s="1"/>
      <c r="S582" s="1"/>
      <c r="T582" s="1"/>
      <c r="U582" s="1"/>
      <c r="V582" s="1"/>
      <c r="W582" s="1"/>
      <c r="X582" s="1"/>
      <c r="Y582" s="1"/>
      <c r="Z582" s="1"/>
    </row>
    <row r="583" spans="1:26" ht="14.25" customHeight="1" x14ac:dyDescent="0.25">
      <c r="A583" s="1"/>
      <c r="B583" s="2"/>
      <c r="C583" s="3"/>
      <c r="D583" s="1"/>
      <c r="E583" s="2"/>
      <c r="F583" s="3"/>
      <c r="G583" s="3"/>
      <c r="H583" s="3"/>
      <c r="I583" s="3"/>
      <c r="J583" s="3"/>
      <c r="K583" s="4"/>
      <c r="L583" s="3"/>
      <c r="M583" s="3"/>
      <c r="N583" s="3"/>
      <c r="O583" s="1"/>
      <c r="P583" s="1"/>
      <c r="Q583" s="1"/>
      <c r="R583" s="1"/>
      <c r="S583" s="1"/>
      <c r="T583" s="1"/>
      <c r="U583" s="1"/>
      <c r="V583" s="1"/>
      <c r="W583" s="1"/>
      <c r="X583" s="1"/>
      <c r="Y583" s="1"/>
      <c r="Z583" s="1"/>
    </row>
    <row r="584" spans="1:26" ht="14.25" customHeight="1" x14ac:dyDescent="0.25">
      <c r="A584" s="1"/>
      <c r="B584" s="2"/>
      <c r="C584" s="3"/>
      <c r="D584" s="1"/>
      <c r="E584" s="2"/>
      <c r="F584" s="3"/>
      <c r="G584" s="3"/>
      <c r="H584" s="3"/>
      <c r="I584" s="3"/>
      <c r="J584" s="3"/>
      <c r="K584" s="4"/>
      <c r="L584" s="3"/>
      <c r="M584" s="3"/>
      <c r="N584" s="3"/>
      <c r="O584" s="1"/>
      <c r="P584" s="1"/>
      <c r="Q584" s="1"/>
      <c r="R584" s="1"/>
      <c r="S584" s="1"/>
      <c r="T584" s="1"/>
      <c r="U584" s="1"/>
      <c r="V584" s="1"/>
      <c r="W584" s="1"/>
      <c r="X584" s="1"/>
      <c r="Y584" s="1"/>
      <c r="Z584" s="1"/>
    </row>
    <row r="585" spans="1:26" ht="14.25" customHeight="1" x14ac:dyDescent="0.25">
      <c r="A585" s="1"/>
      <c r="B585" s="2"/>
      <c r="C585" s="3"/>
      <c r="D585" s="1"/>
      <c r="E585" s="2"/>
      <c r="F585" s="3"/>
      <c r="G585" s="3"/>
      <c r="H585" s="3"/>
      <c r="I585" s="3"/>
      <c r="J585" s="3"/>
      <c r="K585" s="4"/>
      <c r="L585" s="3"/>
      <c r="M585" s="3"/>
      <c r="N585" s="3"/>
      <c r="O585" s="1"/>
      <c r="P585" s="1"/>
      <c r="Q585" s="1"/>
      <c r="R585" s="1"/>
      <c r="S585" s="1"/>
      <c r="T585" s="1"/>
      <c r="U585" s="1"/>
      <c r="V585" s="1"/>
      <c r="W585" s="1"/>
      <c r="X585" s="1"/>
      <c r="Y585" s="1"/>
      <c r="Z585" s="1"/>
    </row>
    <row r="586" spans="1:26" ht="14.25" customHeight="1" x14ac:dyDescent="0.25">
      <c r="A586" s="1"/>
      <c r="B586" s="2"/>
      <c r="C586" s="3"/>
      <c r="D586" s="1"/>
      <c r="E586" s="2"/>
      <c r="F586" s="3"/>
      <c r="G586" s="3"/>
      <c r="H586" s="3"/>
      <c r="I586" s="3"/>
      <c r="J586" s="3"/>
      <c r="K586" s="4"/>
      <c r="L586" s="3"/>
      <c r="M586" s="3"/>
      <c r="N586" s="3"/>
      <c r="O586" s="1"/>
      <c r="P586" s="1"/>
      <c r="Q586" s="1"/>
      <c r="R586" s="1"/>
      <c r="S586" s="1"/>
      <c r="T586" s="1"/>
      <c r="U586" s="1"/>
      <c r="V586" s="1"/>
      <c r="W586" s="1"/>
      <c r="X586" s="1"/>
      <c r="Y586" s="1"/>
      <c r="Z586" s="1"/>
    </row>
    <row r="587" spans="1:26" ht="14.25" customHeight="1" x14ac:dyDescent="0.25">
      <c r="A587" s="1"/>
      <c r="B587" s="2"/>
      <c r="C587" s="3"/>
      <c r="D587" s="1"/>
      <c r="E587" s="2"/>
      <c r="F587" s="3"/>
      <c r="G587" s="3"/>
      <c r="H587" s="3"/>
      <c r="I587" s="3"/>
      <c r="J587" s="3"/>
      <c r="K587" s="4"/>
      <c r="L587" s="3"/>
      <c r="M587" s="3"/>
      <c r="N587" s="3"/>
      <c r="O587" s="1"/>
      <c r="P587" s="1"/>
      <c r="Q587" s="1"/>
      <c r="R587" s="1"/>
      <c r="S587" s="1"/>
      <c r="T587" s="1"/>
      <c r="U587" s="1"/>
      <c r="V587" s="1"/>
      <c r="W587" s="1"/>
      <c r="X587" s="1"/>
      <c r="Y587" s="1"/>
      <c r="Z587" s="1"/>
    </row>
    <row r="588" spans="1:26" ht="14.25" customHeight="1" x14ac:dyDescent="0.25">
      <c r="A588" s="1"/>
      <c r="B588" s="2"/>
      <c r="C588" s="3"/>
      <c r="D588" s="1"/>
      <c r="E588" s="2"/>
      <c r="F588" s="3"/>
      <c r="G588" s="3"/>
      <c r="H588" s="3"/>
      <c r="I588" s="3"/>
      <c r="J588" s="3"/>
      <c r="K588" s="4"/>
      <c r="L588" s="3"/>
      <c r="M588" s="3"/>
      <c r="N588" s="3"/>
      <c r="O588" s="1"/>
      <c r="P588" s="1"/>
      <c r="Q588" s="1"/>
      <c r="R588" s="1"/>
      <c r="S588" s="1"/>
      <c r="T588" s="1"/>
      <c r="U588" s="1"/>
      <c r="V588" s="1"/>
      <c r="W588" s="1"/>
      <c r="X588" s="1"/>
      <c r="Y588" s="1"/>
      <c r="Z588" s="1"/>
    </row>
    <row r="589" spans="1:26" ht="14.25" customHeight="1" x14ac:dyDescent="0.25">
      <c r="A589" s="1"/>
      <c r="B589" s="2"/>
      <c r="C589" s="3"/>
      <c r="D589" s="1"/>
      <c r="E589" s="2"/>
      <c r="F589" s="3"/>
      <c r="G589" s="3"/>
      <c r="H589" s="3"/>
      <c r="I589" s="3"/>
      <c r="J589" s="3"/>
      <c r="K589" s="4"/>
      <c r="L589" s="3"/>
      <c r="M589" s="3"/>
      <c r="N589" s="3"/>
      <c r="O589" s="1"/>
      <c r="P589" s="1"/>
      <c r="Q589" s="1"/>
      <c r="R589" s="1"/>
      <c r="S589" s="1"/>
      <c r="T589" s="1"/>
      <c r="U589" s="1"/>
      <c r="V589" s="1"/>
      <c r="W589" s="1"/>
      <c r="X589" s="1"/>
      <c r="Y589" s="1"/>
      <c r="Z589" s="1"/>
    </row>
    <row r="590" spans="1:26" ht="14.25" customHeight="1" x14ac:dyDescent="0.25">
      <c r="A590" s="1"/>
      <c r="B590" s="2"/>
      <c r="C590" s="3"/>
      <c r="D590" s="1"/>
      <c r="E590" s="2"/>
      <c r="F590" s="3"/>
      <c r="G590" s="3"/>
      <c r="H590" s="3"/>
      <c r="I590" s="3"/>
      <c r="J590" s="3"/>
      <c r="K590" s="4"/>
      <c r="L590" s="3"/>
      <c r="M590" s="3"/>
      <c r="N590" s="3"/>
      <c r="O590" s="1"/>
      <c r="P590" s="1"/>
      <c r="Q590" s="1"/>
      <c r="R590" s="1"/>
      <c r="S590" s="1"/>
      <c r="T590" s="1"/>
      <c r="U590" s="1"/>
      <c r="V590" s="1"/>
      <c r="W590" s="1"/>
      <c r="X590" s="1"/>
      <c r="Y590" s="1"/>
      <c r="Z590" s="1"/>
    </row>
    <row r="591" spans="1:26" ht="14.25" customHeight="1" x14ac:dyDescent="0.25">
      <c r="A591" s="1"/>
      <c r="B591" s="2"/>
      <c r="C591" s="3"/>
      <c r="D591" s="1"/>
      <c r="E591" s="2"/>
      <c r="F591" s="3"/>
      <c r="G591" s="3"/>
      <c r="H591" s="3"/>
      <c r="I591" s="3"/>
      <c r="J591" s="3"/>
      <c r="K591" s="4"/>
      <c r="L591" s="3"/>
      <c r="M591" s="3"/>
      <c r="N591" s="3"/>
      <c r="O591" s="1"/>
      <c r="P591" s="1"/>
      <c r="Q591" s="1"/>
      <c r="R591" s="1"/>
      <c r="S591" s="1"/>
      <c r="T591" s="1"/>
      <c r="U591" s="1"/>
      <c r="V591" s="1"/>
      <c r="W591" s="1"/>
      <c r="X591" s="1"/>
      <c r="Y591" s="1"/>
      <c r="Z591" s="1"/>
    </row>
    <row r="592" spans="1:26" ht="14.25" customHeight="1" x14ac:dyDescent="0.25">
      <c r="A592" s="1"/>
      <c r="B592" s="2"/>
      <c r="C592" s="3"/>
      <c r="D592" s="1"/>
      <c r="E592" s="2"/>
      <c r="F592" s="3"/>
      <c r="G592" s="3"/>
      <c r="H592" s="3"/>
      <c r="I592" s="3"/>
      <c r="J592" s="3"/>
      <c r="K592" s="4"/>
      <c r="L592" s="3"/>
      <c r="M592" s="3"/>
      <c r="N592" s="3"/>
      <c r="O592" s="1"/>
      <c r="P592" s="1"/>
      <c r="Q592" s="1"/>
      <c r="R592" s="1"/>
      <c r="S592" s="1"/>
      <c r="T592" s="1"/>
      <c r="U592" s="1"/>
      <c r="V592" s="1"/>
      <c r="W592" s="1"/>
      <c r="X592" s="1"/>
      <c r="Y592" s="1"/>
      <c r="Z592" s="1"/>
    </row>
    <row r="593" spans="1:26" ht="14.25" customHeight="1" x14ac:dyDescent="0.25">
      <c r="A593" s="1"/>
      <c r="B593" s="2"/>
      <c r="C593" s="3"/>
      <c r="D593" s="1"/>
      <c r="E593" s="2"/>
      <c r="F593" s="3"/>
      <c r="G593" s="3"/>
      <c r="H593" s="3"/>
      <c r="I593" s="3"/>
      <c r="J593" s="3"/>
      <c r="K593" s="4"/>
      <c r="L593" s="3"/>
      <c r="M593" s="3"/>
      <c r="N593" s="3"/>
      <c r="O593" s="1"/>
      <c r="P593" s="1"/>
      <c r="Q593" s="1"/>
      <c r="R593" s="1"/>
      <c r="S593" s="1"/>
      <c r="T593" s="1"/>
      <c r="U593" s="1"/>
      <c r="V593" s="1"/>
      <c r="W593" s="1"/>
      <c r="X593" s="1"/>
      <c r="Y593" s="1"/>
      <c r="Z593" s="1"/>
    </row>
    <row r="594" spans="1:26" ht="14.25" customHeight="1" x14ac:dyDescent="0.25">
      <c r="A594" s="1"/>
      <c r="B594" s="2"/>
      <c r="C594" s="3"/>
      <c r="D594" s="1"/>
      <c r="E594" s="2"/>
      <c r="F594" s="3"/>
      <c r="G594" s="3"/>
      <c r="H594" s="3"/>
      <c r="I594" s="3"/>
      <c r="J594" s="3"/>
      <c r="K594" s="4"/>
      <c r="L594" s="3"/>
      <c r="M594" s="3"/>
      <c r="N594" s="3"/>
      <c r="O594" s="1"/>
      <c r="P594" s="1"/>
      <c r="Q594" s="1"/>
      <c r="R594" s="1"/>
      <c r="S594" s="1"/>
      <c r="T594" s="1"/>
      <c r="U594" s="1"/>
      <c r="V594" s="1"/>
      <c r="W594" s="1"/>
      <c r="X594" s="1"/>
      <c r="Y594" s="1"/>
      <c r="Z594" s="1"/>
    </row>
    <row r="595" spans="1:26" ht="14.25" customHeight="1" x14ac:dyDescent="0.25">
      <c r="A595" s="1"/>
      <c r="B595" s="2"/>
      <c r="C595" s="3"/>
      <c r="D595" s="1"/>
      <c r="E595" s="2"/>
      <c r="F595" s="3"/>
      <c r="G595" s="3"/>
      <c r="H595" s="3"/>
      <c r="I595" s="3"/>
      <c r="J595" s="3"/>
      <c r="K595" s="4"/>
      <c r="L595" s="3"/>
      <c r="M595" s="3"/>
      <c r="N595" s="3"/>
      <c r="O595" s="1"/>
      <c r="P595" s="1"/>
      <c r="Q595" s="1"/>
      <c r="R595" s="1"/>
      <c r="S595" s="1"/>
      <c r="T595" s="1"/>
      <c r="U595" s="1"/>
      <c r="V595" s="1"/>
      <c r="W595" s="1"/>
      <c r="X595" s="1"/>
      <c r="Y595" s="1"/>
      <c r="Z595" s="1"/>
    </row>
    <row r="596" spans="1:26" ht="14.25" customHeight="1" x14ac:dyDescent="0.25">
      <c r="A596" s="1"/>
      <c r="B596" s="2"/>
      <c r="C596" s="3"/>
      <c r="D596" s="1"/>
      <c r="E596" s="2"/>
      <c r="F596" s="3"/>
      <c r="G596" s="3"/>
      <c r="H596" s="3"/>
      <c r="I596" s="3"/>
      <c r="J596" s="3"/>
      <c r="K596" s="4"/>
      <c r="L596" s="3"/>
      <c r="M596" s="3"/>
      <c r="N596" s="3"/>
      <c r="O596" s="1"/>
      <c r="P596" s="1"/>
      <c r="Q596" s="1"/>
      <c r="R596" s="1"/>
      <c r="S596" s="1"/>
      <c r="T596" s="1"/>
      <c r="U596" s="1"/>
      <c r="V596" s="1"/>
      <c r="W596" s="1"/>
      <c r="X596" s="1"/>
      <c r="Y596" s="1"/>
      <c r="Z596" s="1"/>
    </row>
    <row r="597" spans="1:26" ht="14.25" customHeight="1" x14ac:dyDescent="0.25">
      <c r="A597" s="1"/>
      <c r="B597" s="2"/>
      <c r="C597" s="3"/>
      <c r="D597" s="1"/>
      <c r="E597" s="2"/>
      <c r="F597" s="3"/>
      <c r="G597" s="3"/>
      <c r="H597" s="3"/>
      <c r="I597" s="3"/>
      <c r="J597" s="3"/>
      <c r="K597" s="4"/>
      <c r="L597" s="3"/>
      <c r="M597" s="3"/>
      <c r="N597" s="3"/>
      <c r="O597" s="1"/>
      <c r="P597" s="1"/>
      <c r="Q597" s="1"/>
      <c r="R597" s="1"/>
      <c r="S597" s="1"/>
      <c r="T597" s="1"/>
      <c r="U597" s="1"/>
      <c r="V597" s="1"/>
      <c r="W597" s="1"/>
      <c r="X597" s="1"/>
      <c r="Y597" s="1"/>
      <c r="Z597" s="1"/>
    </row>
    <row r="598" spans="1:26" ht="14.25" customHeight="1" x14ac:dyDescent="0.25">
      <c r="A598" s="1"/>
      <c r="B598" s="2"/>
      <c r="C598" s="3"/>
      <c r="D598" s="1"/>
      <c r="E598" s="2"/>
      <c r="F598" s="3"/>
      <c r="G598" s="3"/>
      <c r="H598" s="3"/>
      <c r="I598" s="3"/>
      <c r="J598" s="3"/>
      <c r="K598" s="4"/>
      <c r="L598" s="3"/>
      <c r="M598" s="3"/>
      <c r="N598" s="3"/>
      <c r="O598" s="1"/>
      <c r="P598" s="1"/>
      <c r="Q598" s="1"/>
      <c r="R598" s="1"/>
      <c r="S598" s="1"/>
      <c r="T598" s="1"/>
      <c r="U598" s="1"/>
      <c r="V598" s="1"/>
      <c r="W598" s="1"/>
      <c r="X598" s="1"/>
      <c r="Y598" s="1"/>
      <c r="Z598" s="1"/>
    </row>
    <row r="599" spans="1:26" ht="14.25" customHeight="1" x14ac:dyDescent="0.25">
      <c r="A599" s="1"/>
      <c r="B599" s="2"/>
      <c r="C599" s="3"/>
      <c r="D599" s="1"/>
      <c r="E599" s="2"/>
      <c r="F599" s="3"/>
      <c r="G599" s="3"/>
      <c r="H599" s="3"/>
      <c r="I599" s="3"/>
      <c r="J599" s="3"/>
      <c r="K599" s="4"/>
      <c r="L599" s="3"/>
      <c r="M599" s="3"/>
      <c r="N599" s="3"/>
      <c r="O599" s="1"/>
      <c r="P599" s="1"/>
      <c r="Q599" s="1"/>
      <c r="R599" s="1"/>
      <c r="S599" s="1"/>
      <c r="T599" s="1"/>
      <c r="U599" s="1"/>
      <c r="V599" s="1"/>
      <c r="W599" s="1"/>
      <c r="X599" s="1"/>
      <c r="Y599" s="1"/>
      <c r="Z599" s="1"/>
    </row>
    <row r="600" spans="1:26" ht="14.25" customHeight="1" x14ac:dyDescent="0.25">
      <c r="A600" s="1"/>
      <c r="B600" s="2"/>
      <c r="C600" s="3"/>
      <c r="D600" s="1"/>
      <c r="E600" s="2"/>
      <c r="F600" s="3"/>
      <c r="G600" s="3"/>
      <c r="H600" s="3"/>
      <c r="I600" s="3"/>
      <c r="J600" s="3"/>
      <c r="K600" s="4"/>
      <c r="L600" s="3"/>
      <c r="M600" s="3"/>
      <c r="N600" s="3"/>
      <c r="O600" s="1"/>
      <c r="P600" s="1"/>
      <c r="Q600" s="1"/>
      <c r="R600" s="1"/>
      <c r="S600" s="1"/>
      <c r="T600" s="1"/>
      <c r="U600" s="1"/>
      <c r="V600" s="1"/>
      <c r="W600" s="1"/>
      <c r="X600" s="1"/>
      <c r="Y600" s="1"/>
      <c r="Z600" s="1"/>
    </row>
    <row r="601" spans="1:26" ht="14.25" customHeight="1" x14ac:dyDescent="0.25">
      <c r="A601" s="1"/>
      <c r="B601" s="2"/>
      <c r="C601" s="3"/>
      <c r="D601" s="1"/>
      <c r="E601" s="2"/>
      <c r="F601" s="3"/>
      <c r="G601" s="3"/>
      <c r="H601" s="3"/>
      <c r="I601" s="3"/>
      <c r="J601" s="3"/>
      <c r="K601" s="4"/>
      <c r="L601" s="3"/>
      <c r="M601" s="3"/>
      <c r="N601" s="3"/>
      <c r="O601" s="1"/>
      <c r="P601" s="1"/>
      <c r="Q601" s="1"/>
      <c r="R601" s="1"/>
      <c r="S601" s="1"/>
      <c r="T601" s="1"/>
      <c r="U601" s="1"/>
      <c r="V601" s="1"/>
      <c r="W601" s="1"/>
      <c r="X601" s="1"/>
      <c r="Y601" s="1"/>
      <c r="Z601" s="1"/>
    </row>
    <row r="602" spans="1:26" ht="14.25" customHeight="1" x14ac:dyDescent="0.25">
      <c r="A602" s="1"/>
      <c r="B602" s="2"/>
      <c r="C602" s="3"/>
      <c r="D602" s="1"/>
      <c r="E602" s="2"/>
      <c r="F602" s="3"/>
      <c r="G602" s="3"/>
      <c r="H602" s="3"/>
      <c r="I602" s="3"/>
      <c r="J602" s="3"/>
      <c r="K602" s="4"/>
      <c r="L602" s="3"/>
      <c r="M602" s="3"/>
      <c r="N602" s="3"/>
      <c r="O602" s="1"/>
      <c r="P602" s="1"/>
      <c r="Q602" s="1"/>
      <c r="R602" s="1"/>
      <c r="S602" s="1"/>
      <c r="T602" s="1"/>
      <c r="U602" s="1"/>
      <c r="V602" s="1"/>
      <c r="W602" s="1"/>
      <c r="X602" s="1"/>
      <c r="Y602" s="1"/>
      <c r="Z602" s="1"/>
    </row>
    <row r="603" spans="1:26" ht="14.25" customHeight="1" x14ac:dyDescent="0.25">
      <c r="A603" s="1"/>
      <c r="B603" s="2"/>
      <c r="C603" s="3"/>
      <c r="D603" s="1"/>
      <c r="E603" s="2"/>
      <c r="F603" s="3"/>
      <c r="G603" s="3"/>
      <c r="H603" s="3"/>
      <c r="I603" s="3"/>
      <c r="J603" s="3"/>
      <c r="K603" s="4"/>
      <c r="L603" s="3"/>
      <c r="M603" s="3"/>
      <c r="N603" s="3"/>
      <c r="O603" s="1"/>
      <c r="P603" s="1"/>
      <c r="Q603" s="1"/>
      <c r="R603" s="1"/>
      <c r="S603" s="1"/>
      <c r="T603" s="1"/>
      <c r="U603" s="1"/>
      <c r="V603" s="1"/>
      <c r="W603" s="1"/>
      <c r="X603" s="1"/>
      <c r="Y603" s="1"/>
      <c r="Z603" s="1"/>
    </row>
    <row r="604" spans="1:26" ht="14.25" customHeight="1" x14ac:dyDescent="0.25">
      <c r="A604" s="1"/>
      <c r="B604" s="2"/>
      <c r="C604" s="3"/>
      <c r="D604" s="1"/>
      <c r="E604" s="2"/>
      <c r="F604" s="3"/>
      <c r="G604" s="3"/>
      <c r="H604" s="3"/>
      <c r="I604" s="3"/>
      <c r="J604" s="3"/>
      <c r="K604" s="4"/>
      <c r="L604" s="3"/>
      <c r="M604" s="3"/>
      <c r="N604" s="3"/>
      <c r="O604" s="1"/>
      <c r="P604" s="1"/>
      <c r="Q604" s="1"/>
      <c r="R604" s="1"/>
      <c r="S604" s="1"/>
      <c r="T604" s="1"/>
      <c r="U604" s="1"/>
      <c r="V604" s="1"/>
      <c r="W604" s="1"/>
      <c r="X604" s="1"/>
      <c r="Y604" s="1"/>
      <c r="Z604" s="1"/>
    </row>
    <row r="605" spans="1:26" ht="14.25" customHeight="1" x14ac:dyDescent="0.25">
      <c r="A605" s="1"/>
      <c r="B605" s="2"/>
      <c r="C605" s="3"/>
      <c r="D605" s="1"/>
      <c r="E605" s="2"/>
      <c r="F605" s="3"/>
      <c r="G605" s="3"/>
      <c r="H605" s="3"/>
      <c r="I605" s="3"/>
      <c r="J605" s="3"/>
      <c r="K605" s="4"/>
      <c r="L605" s="3"/>
      <c r="M605" s="3"/>
      <c r="N605" s="3"/>
      <c r="O605" s="1"/>
      <c r="P605" s="1"/>
      <c r="Q605" s="1"/>
      <c r="R605" s="1"/>
      <c r="S605" s="1"/>
      <c r="T605" s="1"/>
      <c r="U605" s="1"/>
      <c r="V605" s="1"/>
      <c r="W605" s="1"/>
      <c r="X605" s="1"/>
      <c r="Y605" s="1"/>
      <c r="Z605" s="1"/>
    </row>
    <row r="606" spans="1:26" ht="14.25" customHeight="1" x14ac:dyDescent="0.25">
      <c r="A606" s="1"/>
      <c r="B606" s="2"/>
      <c r="C606" s="3"/>
      <c r="D606" s="1"/>
      <c r="E606" s="2"/>
      <c r="F606" s="3"/>
      <c r="G606" s="3"/>
      <c r="H606" s="3"/>
      <c r="I606" s="3"/>
      <c r="J606" s="3"/>
      <c r="K606" s="4"/>
      <c r="L606" s="3"/>
      <c r="M606" s="3"/>
      <c r="N606" s="3"/>
      <c r="O606" s="1"/>
      <c r="P606" s="1"/>
      <c r="Q606" s="1"/>
      <c r="R606" s="1"/>
      <c r="S606" s="1"/>
      <c r="T606" s="1"/>
      <c r="U606" s="1"/>
      <c r="V606" s="1"/>
      <c r="W606" s="1"/>
      <c r="X606" s="1"/>
      <c r="Y606" s="1"/>
      <c r="Z606" s="1"/>
    </row>
    <row r="607" spans="1:26" ht="14.25" customHeight="1" x14ac:dyDescent="0.25">
      <c r="A607" s="1"/>
      <c r="B607" s="2"/>
      <c r="C607" s="3"/>
      <c r="D607" s="1"/>
      <c r="E607" s="2"/>
      <c r="F607" s="3"/>
      <c r="G607" s="3"/>
      <c r="H607" s="3"/>
      <c r="I607" s="3"/>
      <c r="J607" s="3"/>
      <c r="K607" s="4"/>
      <c r="L607" s="3"/>
      <c r="M607" s="3"/>
      <c r="N607" s="3"/>
      <c r="O607" s="1"/>
      <c r="P607" s="1"/>
      <c r="Q607" s="1"/>
      <c r="R607" s="1"/>
      <c r="S607" s="1"/>
      <c r="T607" s="1"/>
      <c r="U607" s="1"/>
      <c r="V607" s="1"/>
      <c r="W607" s="1"/>
      <c r="X607" s="1"/>
      <c r="Y607" s="1"/>
      <c r="Z607" s="1"/>
    </row>
    <row r="608" spans="1:26" ht="14.25" customHeight="1" x14ac:dyDescent="0.25">
      <c r="A608" s="1"/>
      <c r="B608" s="2"/>
      <c r="C608" s="3"/>
      <c r="D608" s="1"/>
      <c r="E608" s="2"/>
      <c r="F608" s="3"/>
      <c r="G608" s="3"/>
      <c r="H608" s="3"/>
      <c r="I608" s="3"/>
      <c r="J608" s="3"/>
      <c r="K608" s="4"/>
      <c r="L608" s="3"/>
      <c r="M608" s="3"/>
      <c r="N608" s="3"/>
      <c r="O608" s="1"/>
      <c r="P608" s="1"/>
      <c r="Q608" s="1"/>
      <c r="R608" s="1"/>
      <c r="S608" s="1"/>
      <c r="T608" s="1"/>
      <c r="U608" s="1"/>
      <c r="V608" s="1"/>
      <c r="W608" s="1"/>
      <c r="X608" s="1"/>
      <c r="Y608" s="1"/>
      <c r="Z608" s="1"/>
    </row>
    <row r="609" spans="1:26" ht="14.25" customHeight="1" x14ac:dyDescent="0.25">
      <c r="A609" s="1"/>
      <c r="B609" s="2"/>
      <c r="C609" s="3"/>
      <c r="D609" s="1"/>
      <c r="E609" s="2"/>
      <c r="F609" s="3"/>
      <c r="G609" s="3"/>
      <c r="H609" s="3"/>
      <c r="I609" s="3"/>
      <c r="J609" s="3"/>
      <c r="K609" s="4"/>
      <c r="L609" s="3"/>
      <c r="M609" s="3"/>
      <c r="N609" s="3"/>
      <c r="O609" s="1"/>
      <c r="P609" s="1"/>
      <c r="Q609" s="1"/>
      <c r="R609" s="1"/>
      <c r="S609" s="1"/>
      <c r="T609" s="1"/>
      <c r="U609" s="1"/>
      <c r="V609" s="1"/>
      <c r="W609" s="1"/>
      <c r="X609" s="1"/>
      <c r="Y609" s="1"/>
      <c r="Z609" s="1"/>
    </row>
    <row r="610" spans="1:26" ht="14.25" customHeight="1" x14ac:dyDescent="0.25">
      <c r="A610" s="1"/>
      <c r="B610" s="2"/>
      <c r="C610" s="3"/>
      <c r="D610" s="1"/>
      <c r="E610" s="2"/>
      <c r="F610" s="3"/>
      <c r="G610" s="3"/>
      <c r="H610" s="3"/>
      <c r="I610" s="3"/>
      <c r="J610" s="3"/>
      <c r="K610" s="4"/>
      <c r="L610" s="3"/>
      <c r="M610" s="3"/>
      <c r="N610" s="3"/>
      <c r="O610" s="1"/>
      <c r="P610" s="1"/>
      <c r="Q610" s="1"/>
      <c r="R610" s="1"/>
      <c r="S610" s="1"/>
      <c r="T610" s="1"/>
      <c r="U610" s="1"/>
      <c r="V610" s="1"/>
      <c r="W610" s="1"/>
      <c r="X610" s="1"/>
      <c r="Y610" s="1"/>
      <c r="Z610" s="1"/>
    </row>
    <row r="611" spans="1:26" ht="14.25" customHeight="1" x14ac:dyDescent="0.25">
      <c r="A611" s="1"/>
      <c r="B611" s="2"/>
      <c r="C611" s="3"/>
      <c r="D611" s="1"/>
      <c r="E611" s="2"/>
      <c r="F611" s="3"/>
      <c r="G611" s="3"/>
      <c r="H611" s="3"/>
      <c r="I611" s="3"/>
      <c r="J611" s="3"/>
      <c r="K611" s="4"/>
      <c r="L611" s="3"/>
      <c r="M611" s="3"/>
      <c r="N611" s="3"/>
      <c r="O611" s="1"/>
      <c r="P611" s="1"/>
      <c r="Q611" s="1"/>
      <c r="R611" s="1"/>
      <c r="S611" s="1"/>
      <c r="T611" s="1"/>
      <c r="U611" s="1"/>
      <c r="V611" s="1"/>
      <c r="W611" s="1"/>
      <c r="X611" s="1"/>
      <c r="Y611" s="1"/>
      <c r="Z611" s="1"/>
    </row>
    <row r="612" spans="1:26" ht="14.25" customHeight="1" x14ac:dyDescent="0.25">
      <c r="A612" s="1"/>
      <c r="B612" s="2"/>
      <c r="C612" s="3"/>
      <c r="D612" s="1"/>
      <c r="E612" s="2"/>
      <c r="F612" s="3"/>
      <c r="G612" s="3"/>
      <c r="H612" s="3"/>
      <c r="I612" s="3"/>
      <c r="J612" s="3"/>
      <c r="K612" s="4"/>
      <c r="L612" s="3"/>
      <c r="M612" s="3"/>
      <c r="N612" s="3"/>
      <c r="O612" s="1"/>
      <c r="P612" s="1"/>
      <c r="Q612" s="1"/>
      <c r="R612" s="1"/>
      <c r="S612" s="1"/>
      <c r="T612" s="1"/>
      <c r="U612" s="1"/>
      <c r="V612" s="1"/>
      <c r="W612" s="1"/>
      <c r="X612" s="1"/>
      <c r="Y612" s="1"/>
      <c r="Z612" s="1"/>
    </row>
    <row r="613" spans="1:26" ht="14.25" customHeight="1" x14ac:dyDescent="0.25">
      <c r="A613" s="1"/>
      <c r="B613" s="2"/>
      <c r="C613" s="3"/>
      <c r="D613" s="1"/>
      <c r="E613" s="2"/>
      <c r="F613" s="3"/>
      <c r="G613" s="3"/>
      <c r="H613" s="3"/>
      <c r="I613" s="3"/>
      <c r="J613" s="3"/>
      <c r="K613" s="4"/>
      <c r="L613" s="3"/>
      <c r="M613" s="3"/>
      <c r="N613" s="3"/>
      <c r="O613" s="1"/>
      <c r="P613" s="1"/>
      <c r="Q613" s="1"/>
      <c r="R613" s="1"/>
      <c r="S613" s="1"/>
      <c r="T613" s="1"/>
      <c r="U613" s="1"/>
      <c r="V613" s="1"/>
      <c r="W613" s="1"/>
      <c r="X613" s="1"/>
      <c r="Y613" s="1"/>
      <c r="Z613" s="1"/>
    </row>
    <row r="614" spans="1:26" ht="14.25" customHeight="1" x14ac:dyDescent="0.25">
      <c r="A614" s="1"/>
      <c r="B614" s="2"/>
      <c r="C614" s="3"/>
      <c r="D614" s="1"/>
      <c r="E614" s="2"/>
      <c r="F614" s="3"/>
      <c r="G614" s="3"/>
      <c r="H614" s="3"/>
      <c r="I614" s="3"/>
      <c r="J614" s="3"/>
      <c r="K614" s="4"/>
      <c r="L614" s="3"/>
      <c r="M614" s="3"/>
      <c r="N614" s="3"/>
      <c r="O614" s="1"/>
      <c r="P614" s="1"/>
      <c r="Q614" s="1"/>
      <c r="R614" s="1"/>
      <c r="S614" s="1"/>
      <c r="T614" s="1"/>
      <c r="U614" s="1"/>
      <c r="V614" s="1"/>
      <c r="W614" s="1"/>
      <c r="X614" s="1"/>
      <c r="Y614" s="1"/>
      <c r="Z614" s="1"/>
    </row>
    <row r="615" spans="1:26" ht="14.25" customHeight="1" x14ac:dyDescent="0.25">
      <c r="A615" s="1"/>
      <c r="B615" s="2"/>
      <c r="C615" s="3"/>
      <c r="D615" s="1"/>
      <c r="E615" s="2"/>
      <c r="F615" s="3"/>
      <c r="G615" s="3"/>
      <c r="H615" s="3"/>
      <c r="I615" s="3"/>
      <c r="J615" s="3"/>
      <c r="K615" s="4"/>
      <c r="L615" s="3"/>
      <c r="M615" s="3"/>
      <c r="N615" s="3"/>
      <c r="O615" s="1"/>
      <c r="P615" s="1"/>
      <c r="Q615" s="1"/>
      <c r="R615" s="1"/>
      <c r="S615" s="1"/>
      <c r="T615" s="1"/>
      <c r="U615" s="1"/>
      <c r="V615" s="1"/>
      <c r="W615" s="1"/>
      <c r="X615" s="1"/>
      <c r="Y615" s="1"/>
      <c r="Z615" s="1"/>
    </row>
    <row r="616" spans="1:26" ht="14.25" customHeight="1" x14ac:dyDescent="0.25">
      <c r="A616" s="1"/>
      <c r="B616" s="2"/>
      <c r="C616" s="3"/>
      <c r="D616" s="1"/>
      <c r="E616" s="2"/>
      <c r="F616" s="3"/>
      <c r="G616" s="3"/>
      <c r="H616" s="3"/>
      <c r="I616" s="3"/>
      <c r="J616" s="3"/>
      <c r="K616" s="4"/>
      <c r="L616" s="3"/>
      <c r="M616" s="3"/>
      <c r="N616" s="3"/>
      <c r="O616" s="1"/>
      <c r="P616" s="1"/>
      <c r="Q616" s="1"/>
      <c r="R616" s="1"/>
      <c r="S616" s="1"/>
      <c r="T616" s="1"/>
      <c r="U616" s="1"/>
      <c r="V616" s="1"/>
      <c r="W616" s="1"/>
      <c r="X616" s="1"/>
      <c r="Y616" s="1"/>
      <c r="Z616" s="1"/>
    </row>
    <row r="617" spans="1:26" ht="14.25" customHeight="1" x14ac:dyDescent="0.25">
      <c r="A617" s="1"/>
      <c r="B617" s="2"/>
      <c r="C617" s="3"/>
      <c r="D617" s="1"/>
      <c r="E617" s="2"/>
      <c r="F617" s="3"/>
      <c r="G617" s="3"/>
      <c r="H617" s="3"/>
      <c r="I617" s="3"/>
      <c r="J617" s="3"/>
      <c r="K617" s="4"/>
      <c r="L617" s="3"/>
      <c r="M617" s="3"/>
      <c r="N617" s="3"/>
      <c r="O617" s="1"/>
      <c r="P617" s="1"/>
      <c r="Q617" s="1"/>
      <c r="R617" s="1"/>
      <c r="S617" s="1"/>
      <c r="T617" s="1"/>
      <c r="U617" s="1"/>
      <c r="V617" s="1"/>
      <c r="W617" s="1"/>
      <c r="X617" s="1"/>
      <c r="Y617" s="1"/>
      <c r="Z617" s="1"/>
    </row>
    <row r="618" spans="1:26" ht="14.25" customHeight="1" x14ac:dyDescent="0.25">
      <c r="A618" s="1"/>
      <c r="B618" s="2"/>
      <c r="C618" s="3"/>
      <c r="D618" s="1"/>
      <c r="E618" s="2"/>
      <c r="F618" s="3"/>
      <c r="G618" s="3"/>
      <c r="H618" s="3"/>
      <c r="I618" s="3"/>
      <c r="J618" s="3"/>
      <c r="K618" s="4"/>
      <c r="L618" s="3"/>
      <c r="M618" s="3"/>
      <c r="N618" s="3"/>
      <c r="O618" s="1"/>
      <c r="P618" s="1"/>
      <c r="Q618" s="1"/>
      <c r="R618" s="1"/>
      <c r="S618" s="1"/>
      <c r="T618" s="1"/>
      <c r="U618" s="1"/>
      <c r="V618" s="1"/>
      <c r="W618" s="1"/>
      <c r="X618" s="1"/>
      <c r="Y618" s="1"/>
      <c r="Z618" s="1"/>
    </row>
    <row r="619" spans="1:26" ht="14.25" customHeight="1" x14ac:dyDescent="0.25">
      <c r="A619" s="1"/>
      <c r="B619" s="2"/>
      <c r="C619" s="3"/>
      <c r="D619" s="1"/>
      <c r="E619" s="2"/>
      <c r="F619" s="3"/>
      <c r="G619" s="3"/>
      <c r="H619" s="3"/>
      <c r="I619" s="3"/>
      <c r="J619" s="3"/>
      <c r="K619" s="4"/>
      <c r="L619" s="3"/>
      <c r="M619" s="3"/>
      <c r="N619" s="3"/>
      <c r="O619" s="1"/>
      <c r="P619" s="1"/>
      <c r="Q619" s="1"/>
      <c r="R619" s="1"/>
      <c r="S619" s="1"/>
      <c r="T619" s="1"/>
      <c r="U619" s="1"/>
      <c r="V619" s="1"/>
      <c r="W619" s="1"/>
      <c r="X619" s="1"/>
      <c r="Y619" s="1"/>
      <c r="Z619" s="1"/>
    </row>
    <row r="620" spans="1:26" ht="14.25" customHeight="1" x14ac:dyDescent="0.25">
      <c r="A620" s="1"/>
      <c r="B620" s="2"/>
      <c r="C620" s="3"/>
      <c r="D620" s="1"/>
      <c r="E620" s="2"/>
      <c r="F620" s="3"/>
      <c r="G620" s="3"/>
      <c r="H620" s="3"/>
      <c r="I620" s="3"/>
      <c r="J620" s="3"/>
      <c r="K620" s="4"/>
      <c r="L620" s="3"/>
      <c r="M620" s="3"/>
      <c r="N620" s="3"/>
      <c r="O620" s="1"/>
      <c r="P620" s="1"/>
      <c r="Q620" s="1"/>
      <c r="R620" s="1"/>
      <c r="S620" s="1"/>
      <c r="T620" s="1"/>
      <c r="U620" s="1"/>
      <c r="V620" s="1"/>
      <c r="W620" s="1"/>
      <c r="X620" s="1"/>
      <c r="Y620" s="1"/>
      <c r="Z620" s="1"/>
    </row>
    <row r="621" spans="1:26" ht="14.25" customHeight="1" x14ac:dyDescent="0.25">
      <c r="A621" s="1"/>
      <c r="B621" s="2"/>
      <c r="C621" s="3"/>
      <c r="D621" s="1"/>
      <c r="E621" s="2"/>
      <c r="F621" s="3"/>
      <c r="G621" s="3"/>
      <c r="H621" s="3"/>
      <c r="I621" s="3"/>
      <c r="J621" s="3"/>
      <c r="K621" s="4"/>
      <c r="L621" s="3"/>
      <c r="M621" s="3"/>
      <c r="N621" s="3"/>
      <c r="O621" s="1"/>
      <c r="P621" s="1"/>
      <c r="Q621" s="1"/>
      <c r="R621" s="1"/>
      <c r="S621" s="1"/>
      <c r="T621" s="1"/>
      <c r="U621" s="1"/>
      <c r="V621" s="1"/>
      <c r="W621" s="1"/>
      <c r="X621" s="1"/>
      <c r="Y621" s="1"/>
      <c r="Z621" s="1"/>
    </row>
    <row r="622" spans="1:26" ht="14.25" customHeight="1" x14ac:dyDescent="0.25">
      <c r="A622" s="1"/>
      <c r="B622" s="2"/>
      <c r="C622" s="3"/>
      <c r="D622" s="1"/>
      <c r="E622" s="2"/>
      <c r="F622" s="3"/>
      <c r="G622" s="3"/>
      <c r="H622" s="3"/>
      <c r="I622" s="3"/>
      <c r="J622" s="3"/>
      <c r="K622" s="4"/>
      <c r="L622" s="3"/>
      <c r="M622" s="3"/>
      <c r="N622" s="3"/>
      <c r="O622" s="1"/>
      <c r="P622" s="1"/>
      <c r="Q622" s="1"/>
      <c r="R622" s="1"/>
      <c r="S622" s="1"/>
      <c r="T622" s="1"/>
      <c r="U622" s="1"/>
      <c r="V622" s="1"/>
      <c r="W622" s="1"/>
      <c r="X622" s="1"/>
      <c r="Y622" s="1"/>
      <c r="Z622" s="1"/>
    </row>
    <row r="623" spans="1:26" ht="14.25" customHeight="1" x14ac:dyDescent="0.25">
      <c r="A623" s="1"/>
      <c r="B623" s="2"/>
      <c r="C623" s="3"/>
      <c r="D623" s="1"/>
      <c r="E623" s="2"/>
      <c r="F623" s="3"/>
      <c r="G623" s="3"/>
      <c r="H623" s="3"/>
      <c r="I623" s="3"/>
      <c r="J623" s="3"/>
      <c r="K623" s="4"/>
      <c r="L623" s="3"/>
      <c r="M623" s="3"/>
      <c r="N623" s="3"/>
      <c r="O623" s="1"/>
      <c r="P623" s="1"/>
      <c r="Q623" s="1"/>
      <c r="R623" s="1"/>
      <c r="S623" s="1"/>
      <c r="T623" s="1"/>
      <c r="U623" s="1"/>
      <c r="V623" s="1"/>
      <c r="W623" s="1"/>
      <c r="X623" s="1"/>
      <c r="Y623" s="1"/>
      <c r="Z623" s="1"/>
    </row>
    <row r="624" spans="1:26" ht="14.25" customHeight="1" x14ac:dyDescent="0.25">
      <c r="A624" s="1"/>
      <c r="B624" s="2"/>
      <c r="C624" s="3"/>
      <c r="D624" s="1"/>
      <c r="E624" s="2"/>
      <c r="F624" s="3"/>
      <c r="G624" s="3"/>
      <c r="H624" s="3"/>
      <c r="I624" s="3"/>
      <c r="J624" s="3"/>
      <c r="K624" s="4"/>
      <c r="L624" s="3"/>
      <c r="M624" s="3"/>
      <c r="N624" s="3"/>
      <c r="O624" s="1"/>
      <c r="P624" s="1"/>
      <c r="Q624" s="1"/>
      <c r="R624" s="1"/>
      <c r="S624" s="1"/>
      <c r="T624" s="1"/>
      <c r="U624" s="1"/>
      <c r="V624" s="1"/>
      <c r="W624" s="1"/>
      <c r="X624" s="1"/>
      <c r="Y624" s="1"/>
      <c r="Z624" s="1"/>
    </row>
    <row r="625" spans="1:26" ht="14.25" customHeight="1" x14ac:dyDescent="0.25">
      <c r="A625" s="1"/>
      <c r="B625" s="2"/>
      <c r="C625" s="3"/>
      <c r="D625" s="1"/>
      <c r="E625" s="2"/>
      <c r="F625" s="3"/>
      <c r="G625" s="3"/>
      <c r="H625" s="3"/>
      <c r="I625" s="3"/>
      <c r="J625" s="3"/>
      <c r="K625" s="4"/>
      <c r="L625" s="3"/>
      <c r="M625" s="3"/>
      <c r="N625" s="3"/>
      <c r="O625" s="1"/>
      <c r="P625" s="1"/>
      <c r="Q625" s="1"/>
      <c r="R625" s="1"/>
      <c r="S625" s="1"/>
      <c r="T625" s="1"/>
      <c r="U625" s="1"/>
      <c r="V625" s="1"/>
      <c r="W625" s="1"/>
      <c r="X625" s="1"/>
      <c r="Y625" s="1"/>
      <c r="Z625" s="1"/>
    </row>
    <row r="626" spans="1:26" ht="14.25" customHeight="1" x14ac:dyDescent="0.25">
      <c r="A626" s="1"/>
      <c r="B626" s="2"/>
      <c r="C626" s="3"/>
      <c r="D626" s="1"/>
      <c r="E626" s="2"/>
      <c r="F626" s="3"/>
      <c r="G626" s="3"/>
      <c r="H626" s="3"/>
      <c r="I626" s="3"/>
      <c r="J626" s="3"/>
      <c r="K626" s="4"/>
      <c r="L626" s="3"/>
      <c r="M626" s="3"/>
      <c r="N626" s="3"/>
      <c r="O626" s="1"/>
      <c r="P626" s="1"/>
      <c r="Q626" s="1"/>
      <c r="R626" s="1"/>
      <c r="S626" s="1"/>
      <c r="T626" s="1"/>
      <c r="U626" s="1"/>
      <c r="V626" s="1"/>
      <c r="W626" s="1"/>
      <c r="X626" s="1"/>
      <c r="Y626" s="1"/>
      <c r="Z626" s="1"/>
    </row>
    <row r="627" spans="1:26" ht="14.25" customHeight="1" x14ac:dyDescent="0.25">
      <c r="A627" s="1"/>
      <c r="B627" s="2"/>
      <c r="C627" s="3"/>
      <c r="D627" s="1"/>
      <c r="E627" s="2"/>
      <c r="F627" s="3"/>
      <c r="G627" s="3"/>
      <c r="H627" s="3"/>
      <c r="I627" s="3"/>
      <c r="J627" s="3"/>
      <c r="K627" s="4"/>
      <c r="L627" s="3"/>
      <c r="M627" s="3"/>
      <c r="N627" s="3"/>
      <c r="O627" s="1"/>
      <c r="P627" s="1"/>
      <c r="Q627" s="1"/>
      <c r="R627" s="1"/>
      <c r="S627" s="1"/>
      <c r="T627" s="1"/>
      <c r="U627" s="1"/>
      <c r="V627" s="1"/>
      <c r="W627" s="1"/>
      <c r="X627" s="1"/>
      <c r="Y627" s="1"/>
      <c r="Z627" s="1"/>
    </row>
    <row r="628" spans="1:26" ht="14.25" customHeight="1" x14ac:dyDescent="0.25">
      <c r="A628" s="1"/>
      <c r="B628" s="2"/>
      <c r="C628" s="3"/>
      <c r="D628" s="1"/>
      <c r="E628" s="2"/>
      <c r="F628" s="3"/>
      <c r="G628" s="3"/>
      <c r="H628" s="3"/>
      <c r="I628" s="3"/>
      <c r="J628" s="3"/>
      <c r="K628" s="4"/>
      <c r="L628" s="3"/>
      <c r="M628" s="3"/>
      <c r="N628" s="3"/>
      <c r="O628" s="1"/>
      <c r="P628" s="1"/>
      <c r="Q628" s="1"/>
      <c r="R628" s="1"/>
      <c r="S628" s="1"/>
      <c r="T628" s="1"/>
      <c r="U628" s="1"/>
      <c r="V628" s="1"/>
      <c r="W628" s="1"/>
      <c r="X628" s="1"/>
      <c r="Y628" s="1"/>
      <c r="Z628" s="1"/>
    </row>
    <row r="629" spans="1:26" ht="14.25" customHeight="1" x14ac:dyDescent="0.25">
      <c r="A629" s="1"/>
      <c r="B629" s="2"/>
      <c r="C629" s="3"/>
      <c r="D629" s="1"/>
      <c r="E629" s="2"/>
      <c r="F629" s="3"/>
      <c r="G629" s="3"/>
      <c r="H629" s="3"/>
      <c r="I629" s="3"/>
      <c r="J629" s="3"/>
      <c r="K629" s="4"/>
      <c r="L629" s="3"/>
      <c r="M629" s="3"/>
      <c r="N629" s="3"/>
      <c r="O629" s="1"/>
      <c r="P629" s="1"/>
      <c r="Q629" s="1"/>
      <c r="R629" s="1"/>
      <c r="S629" s="1"/>
      <c r="T629" s="1"/>
      <c r="U629" s="1"/>
      <c r="V629" s="1"/>
      <c r="W629" s="1"/>
      <c r="X629" s="1"/>
      <c r="Y629" s="1"/>
      <c r="Z629" s="1"/>
    </row>
    <row r="630" spans="1:26" ht="14.25" customHeight="1" x14ac:dyDescent="0.25">
      <c r="A630" s="1"/>
      <c r="B630" s="2"/>
      <c r="C630" s="3"/>
      <c r="D630" s="1"/>
      <c r="E630" s="2"/>
      <c r="F630" s="3"/>
      <c r="G630" s="3"/>
      <c r="H630" s="3"/>
      <c r="I630" s="3"/>
      <c r="J630" s="3"/>
      <c r="K630" s="4"/>
      <c r="L630" s="3"/>
      <c r="M630" s="3"/>
      <c r="N630" s="3"/>
      <c r="O630" s="1"/>
      <c r="P630" s="1"/>
      <c r="Q630" s="1"/>
      <c r="R630" s="1"/>
      <c r="S630" s="1"/>
      <c r="T630" s="1"/>
      <c r="U630" s="1"/>
      <c r="V630" s="1"/>
      <c r="W630" s="1"/>
      <c r="X630" s="1"/>
      <c r="Y630" s="1"/>
      <c r="Z630" s="1"/>
    </row>
    <row r="631" spans="1:26" ht="14.25" customHeight="1" x14ac:dyDescent="0.25">
      <c r="A631" s="1"/>
      <c r="B631" s="2"/>
      <c r="C631" s="3"/>
      <c r="D631" s="1"/>
      <c r="E631" s="2"/>
      <c r="F631" s="3"/>
      <c r="G631" s="3"/>
      <c r="H631" s="3"/>
      <c r="I631" s="3"/>
      <c r="J631" s="3"/>
      <c r="K631" s="4"/>
      <c r="L631" s="3"/>
      <c r="M631" s="3"/>
      <c r="N631" s="3"/>
      <c r="O631" s="1"/>
      <c r="P631" s="1"/>
      <c r="Q631" s="1"/>
      <c r="R631" s="1"/>
      <c r="S631" s="1"/>
      <c r="T631" s="1"/>
      <c r="U631" s="1"/>
      <c r="V631" s="1"/>
      <c r="W631" s="1"/>
      <c r="X631" s="1"/>
      <c r="Y631" s="1"/>
      <c r="Z631" s="1"/>
    </row>
    <row r="632" spans="1:26" ht="14.25" customHeight="1" x14ac:dyDescent="0.25">
      <c r="A632" s="1"/>
      <c r="B632" s="2"/>
      <c r="C632" s="3"/>
      <c r="D632" s="1"/>
      <c r="E632" s="2"/>
      <c r="F632" s="3"/>
      <c r="G632" s="3"/>
      <c r="H632" s="3"/>
      <c r="I632" s="3"/>
      <c r="J632" s="3"/>
      <c r="K632" s="4"/>
      <c r="L632" s="3"/>
      <c r="M632" s="3"/>
      <c r="N632" s="3"/>
      <c r="O632" s="1"/>
      <c r="P632" s="1"/>
      <c r="Q632" s="1"/>
      <c r="R632" s="1"/>
      <c r="S632" s="1"/>
      <c r="T632" s="1"/>
      <c r="U632" s="1"/>
      <c r="V632" s="1"/>
      <c r="W632" s="1"/>
      <c r="X632" s="1"/>
      <c r="Y632" s="1"/>
      <c r="Z632" s="1"/>
    </row>
    <row r="633" spans="1:26" ht="14.25" customHeight="1" x14ac:dyDescent="0.25">
      <c r="A633" s="1"/>
      <c r="B633" s="2"/>
      <c r="C633" s="3"/>
      <c r="D633" s="1"/>
      <c r="E633" s="2"/>
      <c r="F633" s="3"/>
      <c r="G633" s="3"/>
      <c r="H633" s="3"/>
      <c r="I633" s="3"/>
      <c r="J633" s="3"/>
      <c r="K633" s="4"/>
      <c r="L633" s="3"/>
      <c r="M633" s="3"/>
      <c r="N633" s="3"/>
      <c r="O633" s="1"/>
      <c r="P633" s="1"/>
      <c r="Q633" s="1"/>
      <c r="R633" s="1"/>
      <c r="S633" s="1"/>
      <c r="T633" s="1"/>
      <c r="U633" s="1"/>
      <c r="V633" s="1"/>
      <c r="W633" s="1"/>
      <c r="X633" s="1"/>
      <c r="Y633" s="1"/>
      <c r="Z633" s="1"/>
    </row>
    <row r="634" spans="1:26" ht="14.25" customHeight="1" x14ac:dyDescent="0.25">
      <c r="A634" s="1"/>
      <c r="B634" s="2"/>
      <c r="C634" s="3"/>
      <c r="D634" s="1"/>
      <c r="E634" s="2"/>
      <c r="F634" s="3"/>
      <c r="G634" s="3"/>
      <c r="H634" s="3"/>
      <c r="I634" s="3"/>
      <c r="J634" s="3"/>
      <c r="K634" s="4"/>
      <c r="L634" s="3"/>
      <c r="M634" s="3"/>
      <c r="N634" s="3"/>
      <c r="O634" s="1"/>
      <c r="P634" s="1"/>
      <c r="Q634" s="1"/>
      <c r="R634" s="1"/>
      <c r="S634" s="1"/>
      <c r="T634" s="1"/>
      <c r="U634" s="1"/>
      <c r="V634" s="1"/>
      <c r="W634" s="1"/>
      <c r="X634" s="1"/>
      <c r="Y634" s="1"/>
      <c r="Z634" s="1"/>
    </row>
    <row r="635" spans="1:26" ht="14.25" customHeight="1" x14ac:dyDescent="0.25">
      <c r="A635" s="1"/>
      <c r="B635" s="2"/>
      <c r="C635" s="3"/>
      <c r="D635" s="1"/>
      <c r="E635" s="2"/>
      <c r="F635" s="3"/>
      <c r="G635" s="3"/>
      <c r="H635" s="3"/>
      <c r="I635" s="3"/>
      <c r="J635" s="3"/>
      <c r="K635" s="4"/>
      <c r="L635" s="3"/>
      <c r="M635" s="3"/>
      <c r="N635" s="3"/>
      <c r="O635" s="1"/>
      <c r="P635" s="1"/>
      <c r="Q635" s="1"/>
      <c r="R635" s="1"/>
      <c r="S635" s="1"/>
      <c r="T635" s="1"/>
      <c r="U635" s="1"/>
      <c r="V635" s="1"/>
      <c r="W635" s="1"/>
      <c r="X635" s="1"/>
      <c r="Y635" s="1"/>
      <c r="Z635" s="1"/>
    </row>
    <row r="636" spans="1:26" ht="14.25" customHeight="1" x14ac:dyDescent="0.25">
      <c r="A636" s="1"/>
      <c r="B636" s="2"/>
      <c r="C636" s="3"/>
      <c r="D636" s="1"/>
      <c r="E636" s="2"/>
      <c r="F636" s="3"/>
      <c r="G636" s="3"/>
      <c r="H636" s="3"/>
      <c r="I636" s="3"/>
      <c r="J636" s="3"/>
      <c r="K636" s="4"/>
      <c r="L636" s="3"/>
      <c r="M636" s="3"/>
      <c r="N636" s="3"/>
      <c r="O636" s="1"/>
      <c r="P636" s="1"/>
      <c r="Q636" s="1"/>
      <c r="R636" s="1"/>
      <c r="S636" s="1"/>
      <c r="T636" s="1"/>
      <c r="U636" s="1"/>
      <c r="V636" s="1"/>
      <c r="W636" s="1"/>
      <c r="X636" s="1"/>
      <c r="Y636" s="1"/>
      <c r="Z636" s="1"/>
    </row>
    <row r="637" spans="1:26" ht="14.25" customHeight="1" x14ac:dyDescent="0.25">
      <c r="A637" s="1"/>
      <c r="B637" s="2"/>
      <c r="C637" s="3"/>
      <c r="D637" s="1"/>
      <c r="E637" s="2"/>
      <c r="F637" s="3"/>
      <c r="G637" s="3"/>
      <c r="H637" s="3"/>
      <c r="I637" s="3"/>
      <c r="J637" s="3"/>
      <c r="K637" s="4"/>
      <c r="L637" s="3"/>
      <c r="M637" s="3"/>
      <c r="N637" s="3"/>
      <c r="O637" s="1"/>
      <c r="P637" s="1"/>
      <c r="Q637" s="1"/>
      <c r="R637" s="1"/>
      <c r="S637" s="1"/>
      <c r="T637" s="1"/>
      <c r="U637" s="1"/>
      <c r="V637" s="1"/>
      <c r="W637" s="1"/>
      <c r="X637" s="1"/>
      <c r="Y637" s="1"/>
      <c r="Z637" s="1"/>
    </row>
    <row r="638" spans="1:26" ht="14.25" customHeight="1" x14ac:dyDescent="0.25">
      <c r="A638" s="1"/>
      <c r="B638" s="2"/>
      <c r="C638" s="3"/>
      <c r="D638" s="1"/>
      <c r="E638" s="2"/>
      <c r="F638" s="3"/>
      <c r="G638" s="3"/>
      <c r="H638" s="3"/>
      <c r="I638" s="3"/>
      <c r="J638" s="3"/>
      <c r="K638" s="4"/>
      <c r="L638" s="3"/>
      <c r="M638" s="3"/>
      <c r="N638" s="3"/>
      <c r="O638" s="1"/>
      <c r="P638" s="1"/>
      <c r="Q638" s="1"/>
      <c r="R638" s="1"/>
      <c r="S638" s="1"/>
      <c r="T638" s="1"/>
      <c r="U638" s="1"/>
      <c r="V638" s="1"/>
      <c r="W638" s="1"/>
      <c r="X638" s="1"/>
      <c r="Y638" s="1"/>
      <c r="Z638" s="1"/>
    </row>
    <row r="639" spans="1:26" ht="14.25" customHeight="1" x14ac:dyDescent="0.25">
      <c r="A639" s="1"/>
      <c r="B639" s="2"/>
      <c r="C639" s="3"/>
      <c r="D639" s="1"/>
      <c r="E639" s="2"/>
      <c r="F639" s="3"/>
      <c r="G639" s="3"/>
      <c r="H639" s="3"/>
      <c r="I639" s="3"/>
      <c r="J639" s="3"/>
      <c r="K639" s="4"/>
      <c r="L639" s="3"/>
      <c r="M639" s="3"/>
      <c r="N639" s="3"/>
      <c r="O639" s="1"/>
      <c r="P639" s="1"/>
      <c r="Q639" s="1"/>
      <c r="R639" s="1"/>
      <c r="S639" s="1"/>
      <c r="T639" s="1"/>
      <c r="U639" s="1"/>
      <c r="V639" s="1"/>
      <c r="W639" s="1"/>
      <c r="X639" s="1"/>
      <c r="Y639" s="1"/>
      <c r="Z639" s="1"/>
    </row>
    <row r="640" spans="1:26" ht="14.25" customHeight="1" x14ac:dyDescent="0.25">
      <c r="A640" s="1"/>
      <c r="B640" s="2"/>
      <c r="C640" s="3"/>
      <c r="D640" s="1"/>
      <c r="E640" s="2"/>
      <c r="F640" s="3"/>
      <c r="G640" s="3"/>
      <c r="H640" s="3"/>
      <c r="I640" s="3"/>
      <c r="J640" s="3"/>
      <c r="K640" s="4"/>
      <c r="L640" s="3"/>
      <c r="M640" s="3"/>
      <c r="N640" s="3"/>
      <c r="O640" s="1"/>
      <c r="P640" s="1"/>
      <c r="Q640" s="1"/>
      <c r="R640" s="1"/>
      <c r="S640" s="1"/>
      <c r="T640" s="1"/>
      <c r="U640" s="1"/>
      <c r="V640" s="1"/>
      <c r="W640" s="1"/>
      <c r="X640" s="1"/>
      <c r="Y640" s="1"/>
      <c r="Z640" s="1"/>
    </row>
    <row r="641" spans="1:26" ht="14.25" customHeight="1" x14ac:dyDescent="0.25">
      <c r="A641" s="1"/>
      <c r="B641" s="2"/>
      <c r="C641" s="3"/>
      <c r="D641" s="1"/>
      <c r="E641" s="2"/>
      <c r="F641" s="3"/>
      <c r="G641" s="3"/>
      <c r="H641" s="3"/>
      <c r="I641" s="3"/>
      <c r="J641" s="3"/>
      <c r="K641" s="4"/>
      <c r="L641" s="3"/>
      <c r="M641" s="3"/>
      <c r="N641" s="3"/>
      <c r="O641" s="1"/>
      <c r="P641" s="1"/>
      <c r="Q641" s="1"/>
      <c r="R641" s="1"/>
      <c r="S641" s="1"/>
      <c r="T641" s="1"/>
      <c r="U641" s="1"/>
      <c r="V641" s="1"/>
      <c r="W641" s="1"/>
      <c r="X641" s="1"/>
      <c r="Y641" s="1"/>
      <c r="Z641" s="1"/>
    </row>
    <row r="642" spans="1:26" ht="14.25" customHeight="1" x14ac:dyDescent="0.25">
      <c r="A642" s="1"/>
      <c r="B642" s="2"/>
      <c r="C642" s="3"/>
      <c r="D642" s="1"/>
      <c r="E642" s="2"/>
      <c r="F642" s="3"/>
      <c r="G642" s="3"/>
      <c r="H642" s="3"/>
      <c r="I642" s="3"/>
      <c r="J642" s="3"/>
      <c r="K642" s="4"/>
      <c r="L642" s="3"/>
      <c r="M642" s="3"/>
      <c r="N642" s="3"/>
      <c r="O642" s="1"/>
      <c r="P642" s="1"/>
      <c r="Q642" s="1"/>
      <c r="R642" s="1"/>
      <c r="S642" s="1"/>
      <c r="T642" s="1"/>
      <c r="U642" s="1"/>
      <c r="V642" s="1"/>
      <c r="W642" s="1"/>
      <c r="X642" s="1"/>
      <c r="Y642" s="1"/>
      <c r="Z642" s="1"/>
    </row>
    <row r="643" spans="1:26" ht="14.25" customHeight="1" x14ac:dyDescent="0.25">
      <c r="A643" s="1"/>
      <c r="B643" s="2"/>
      <c r="C643" s="3"/>
      <c r="D643" s="1"/>
      <c r="E643" s="2"/>
      <c r="F643" s="3"/>
      <c r="G643" s="3"/>
      <c r="H643" s="3"/>
      <c r="I643" s="3"/>
      <c r="J643" s="3"/>
      <c r="K643" s="4"/>
      <c r="L643" s="3"/>
      <c r="M643" s="3"/>
      <c r="N643" s="3"/>
      <c r="O643" s="1"/>
      <c r="P643" s="1"/>
      <c r="Q643" s="1"/>
      <c r="R643" s="1"/>
      <c r="S643" s="1"/>
      <c r="T643" s="1"/>
      <c r="U643" s="1"/>
      <c r="V643" s="1"/>
      <c r="W643" s="1"/>
      <c r="X643" s="1"/>
      <c r="Y643" s="1"/>
      <c r="Z643" s="1"/>
    </row>
    <row r="644" spans="1:26" ht="14.25" customHeight="1" x14ac:dyDescent="0.25">
      <c r="A644" s="1"/>
      <c r="B644" s="2"/>
      <c r="C644" s="3"/>
      <c r="D644" s="1"/>
      <c r="E644" s="2"/>
      <c r="F644" s="3"/>
      <c r="G644" s="3"/>
      <c r="H644" s="3"/>
      <c r="I644" s="3"/>
      <c r="J644" s="3"/>
      <c r="K644" s="4"/>
      <c r="L644" s="3"/>
      <c r="M644" s="3"/>
      <c r="N644" s="3"/>
      <c r="O644" s="1"/>
      <c r="P644" s="1"/>
      <c r="Q644" s="1"/>
      <c r="R644" s="1"/>
      <c r="S644" s="1"/>
      <c r="T644" s="1"/>
      <c r="U644" s="1"/>
      <c r="V644" s="1"/>
      <c r="W644" s="1"/>
      <c r="X644" s="1"/>
      <c r="Y644" s="1"/>
      <c r="Z644" s="1"/>
    </row>
    <row r="645" spans="1:26" ht="14.25" customHeight="1" x14ac:dyDescent="0.25">
      <c r="A645" s="1"/>
      <c r="B645" s="2"/>
      <c r="C645" s="3"/>
      <c r="D645" s="1"/>
      <c r="E645" s="2"/>
      <c r="F645" s="3"/>
      <c r="G645" s="3"/>
      <c r="H645" s="3"/>
      <c r="I645" s="3"/>
      <c r="J645" s="3"/>
      <c r="K645" s="4"/>
      <c r="L645" s="3"/>
      <c r="M645" s="3"/>
      <c r="N645" s="3"/>
      <c r="O645" s="1"/>
      <c r="P645" s="1"/>
      <c r="Q645" s="1"/>
      <c r="R645" s="1"/>
      <c r="S645" s="1"/>
      <c r="T645" s="1"/>
      <c r="U645" s="1"/>
      <c r="V645" s="1"/>
      <c r="W645" s="1"/>
      <c r="X645" s="1"/>
      <c r="Y645" s="1"/>
      <c r="Z645" s="1"/>
    </row>
    <row r="646" spans="1:26" ht="14.25" customHeight="1" x14ac:dyDescent="0.25">
      <c r="A646" s="1"/>
      <c r="B646" s="2"/>
      <c r="C646" s="3"/>
      <c r="D646" s="1"/>
      <c r="E646" s="2"/>
      <c r="F646" s="3"/>
      <c r="G646" s="3"/>
      <c r="H646" s="3"/>
      <c r="I646" s="3"/>
      <c r="J646" s="3"/>
      <c r="K646" s="4"/>
      <c r="L646" s="3"/>
      <c r="M646" s="3"/>
      <c r="N646" s="3"/>
      <c r="O646" s="1"/>
      <c r="P646" s="1"/>
      <c r="Q646" s="1"/>
      <c r="R646" s="1"/>
      <c r="S646" s="1"/>
      <c r="T646" s="1"/>
      <c r="U646" s="1"/>
      <c r="V646" s="1"/>
      <c r="W646" s="1"/>
      <c r="X646" s="1"/>
      <c r="Y646" s="1"/>
      <c r="Z646" s="1"/>
    </row>
    <row r="647" spans="1:26" ht="14.25" customHeight="1" x14ac:dyDescent="0.25">
      <c r="A647" s="1"/>
      <c r="B647" s="2"/>
      <c r="C647" s="3"/>
      <c r="D647" s="1"/>
      <c r="E647" s="2"/>
      <c r="F647" s="3"/>
      <c r="G647" s="3"/>
      <c r="H647" s="3"/>
      <c r="I647" s="3"/>
      <c r="J647" s="3"/>
      <c r="K647" s="4"/>
      <c r="L647" s="3"/>
      <c r="M647" s="3"/>
      <c r="N647" s="3"/>
      <c r="O647" s="1"/>
      <c r="P647" s="1"/>
      <c r="Q647" s="1"/>
      <c r="R647" s="1"/>
      <c r="S647" s="1"/>
      <c r="T647" s="1"/>
      <c r="U647" s="1"/>
      <c r="V647" s="1"/>
      <c r="W647" s="1"/>
      <c r="X647" s="1"/>
      <c r="Y647" s="1"/>
      <c r="Z647" s="1"/>
    </row>
    <row r="648" spans="1:26" ht="14.25" customHeight="1" x14ac:dyDescent="0.25">
      <c r="A648" s="1"/>
      <c r="B648" s="2"/>
      <c r="C648" s="3"/>
      <c r="D648" s="1"/>
      <c r="E648" s="2"/>
      <c r="F648" s="3"/>
      <c r="G648" s="3"/>
      <c r="H648" s="3"/>
      <c r="I648" s="3"/>
      <c r="J648" s="3"/>
      <c r="K648" s="4"/>
      <c r="L648" s="3"/>
      <c r="M648" s="3"/>
      <c r="N648" s="3"/>
      <c r="O648" s="1"/>
      <c r="P648" s="1"/>
      <c r="Q648" s="1"/>
      <c r="R648" s="1"/>
      <c r="S648" s="1"/>
      <c r="T648" s="1"/>
      <c r="U648" s="1"/>
      <c r="V648" s="1"/>
      <c r="W648" s="1"/>
      <c r="X648" s="1"/>
      <c r="Y648" s="1"/>
      <c r="Z648" s="1"/>
    </row>
    <row r="649" spans="1:26" ht="14.25" customHeight="1" x14ac:dyDescent="0.25">
      <c r="A649" s="1"/>
      <c r="B649" s="2"/>
      <c r="C649" s="3"/>
      <c r="D649" s="1"/>
      <c r="E649" s="2"/>
      <c r="F649" s="3"/>
      <c r="G649" s="3"/>
      <c r="H649" s="3"/>
      <c r="I649" s="3"/>
      <c r="J649" s="3"/>
      <c r="K649" s="4"/>
      <c r="L649" s="3"/>
      <c r="M649" s="3"/>
      <c r="N649" s="3"/>
      <c r="O649" s="1"/>
      <c r="P649" s="1"/>
      <c r="Q649" s="1"/>
      <c r="R649" s="1"/>
      <c r="S649" s="1"/>
      <c r="T649" s="1"/>
      <c r="U649" s="1"/>
      <c r="V649" s="1"/>
      <c r="W649" s="1"/>
      <c r="X649" s="1"/>
      <c r="Y649" s="1"/>
      <c r="Z649" s="1"/>
    </row>
    <row r="650" spans="1:26" ht="14.25" customHeight="1" x14ac:dyDescent="0.25">
      <c r="A650" s="1"/>
      <c r="B650" s="2"/>
      <c r="C650" s="3"/>
      <c r="D650" s="1"/>
      <c r="E650" s="2"/>
      <c r="F650" s="3"/>
      <c r="G650" s="3"/>
      <c r="H650" s="3"/>
      <c r="I650" s="3"/>
      <c r="J650" s="3"/>
      <c r="K650" s="4"/>
      <c r="L650" s="3"/>
      <c r="M650" s="3"/>
      <c r="N650" s="3"/>
      <c r="O650" s="1"/>
      <c r="P650" s="1"/>
      <c r="Q650" s="1"/>
      <c r="R650" s="1"/>
      <c r="S650" s="1"/>
      <c r="T650" s="1"/>
      <c r="U650" s="1"/>
      <c r="V650" s="1"/>
      <c r="W650" s="1"/>
      <c r="X650" s="1"/>
      <c r="Y650" s="1"/>
      <c r="Z650" s="1"/>
    </row>
    <row r="651" spans="1:26" ht="14.25" customHeight="1" x14ac:dyDescent="0.25">
      <c r="A651" s="1"/>
      <c r="B651" s="2"/>
      <c r="C651" s="3"/>
      <c r="D651" s="1"/>
      <c r="E651" s="2"/>
      <c r="F651" s="3"/>
      <c r="G651" s="3"/>
      <c r="H651" s="3"/>
      <c r="I651" s="3"/>
      <c r="J651" s="3"/>
      <c r="K651" s="4"/>
      <c r="L651" s="3"/>
      <c r="M651" s="3"/>
      <c r="N651" s="3"/>
      <c r="O651" s="1"/>
      <c r="P651" s="1"/>
      <c r="Q651" s="1"/>
      <c r="R651" s="1"/>
      <c r="S651" s="1"/>
      <c r="T651" s="1"/>
      <c r="U651" s="1"/>
      <c r="V651" s="1"/>
      <c r="W651" s="1"/>
      <c r="X651" s="1"/>
      <c r="Y651" s="1"/>
      <c r="Z651" s="1"/>
    </row>
    <row r="652" spans="1:26" ht="14.25" customHeight="1" x14ac:dyDescent="0.25">
      <c r="A652" s="1"/>
      <c r="B652" s="2"/>
      <c r="C652" s="3"/>
      <c r="D652" s="1"/>
      <c r="E652" s="2"/>
      <c r="F652" s="3"/>
      <c r="G652" s="3"/>
      <c r="H652" s="3"/>
      <c r="I652" s="3"/>
      <c r="J652" s="3"/>
      <c r="K652" s="4"/>
      <c r="L652" s="3"/>
      <c r="M652" s="3"/>
      <c r="N652" s="3"/>
      <c r="O652" s="1"/>
      <c r="P652" s="1"/>
      <c r="Q652" s="1"/>
      <c r="R652" s="1"/>
      <c r="S652" s="1"/>
      <c r="T652" s="1"/>
      <c r="U652" s="1"/>
      <c r="V652" s="1"/>
      <c r="W652" s="1"/>
      <c r="X652" s="1"/>
      <c r="Y652" s="1"/>
      <c r="Z652" s="1"/>
    </row>
    <row r="653" spans="1:26" ht="14.25" customHeight="1" x14ac:dyDescent="0.25">
      <c r="A653" s="1"/>
      <c r="B653" s="2"/>
      <c r="C653" s="3"/>
      <c r="D653" s="1"/>
      <c r="E653" s="2"/>
      <c r="F653" s="3"/>
      <c r="G653" s="3"/>
      <c r="H653" s="3"/>
      <c r="I653" s="3"/>
      <c r="J653" s="3"/>
      <c r="K653" s="4"/>
      <c r="L653" s="3"/>
      <c r="M653" s="3"/>
      <c r="N653" s="3"/>
      <c r="O653" s="1"/>
      <c r="P653" s="1"/>
      <c r="Q653" s="1"/>
      <c r="R653" s="1"/>
      <c r="S653" s="1"/>
      <c r="T653" s="1"/>
      <c r="U653" s="1"/>
      <c r="V653" s="1"/>
      <c r="W653" s="1"/>
      <c r="X653" s="1"/>
      <c r="Y653" s="1"/>
      <c r="Z653" s="1"/>
    </row>
    <row r="654" spans="1:26" ht="14.25" customHeight="1" x14ac:dyDescent="0.25">
      <c r="A654" s="1"/>
      <c r="B654" s="2"/>
      <c r="C654" s="3"/>
      <c r="D654" s="1"/>
      <c r="E654" s="2"/>
      <c r="F654" s="3"/>
      <c r="G654" s="3"/>
      <c r="H654" s="3"/>
      <c r="I654" s="3"/>
      <c r="J654" s="3"/>
      <c r="K654" s="4"/>
      <c r="L654" s="3"/>
      <c r="M654" s="3"/>
      <c r="N654" s="3"/>
      <c r="O654" s="1"/>
      <c r="P654" s="1"/>
      <c r="Q654" s="1"/>
      <c r="R654" s="1"/>
      <c r="S654" s="1"/>
      <c r="T654" s="1"/>
      <c r="U654" s="1"/>
      <c r="V654" s="1"/>
      <c r="W654" s="1"/>
      <c r="X654" s="1"/>
      <c r="Y654" s="1"/>
      <c r="Z654" s="1"/>
    </row>
    <row r="655" spans="1:26" ht="14.25" customHeight="1" x14ac:dyDescent="0.25">
      <c r="A655" s="1"/>
      <c r="B655" s="2"/>
      <c r="C655" s="3"/>
      <c r="D655" s="1"/>
      <c r="E655" s="2"/>
      <c r="F655" s="3"/>
      <c r="G655" s="3"/>
      <c r="H655" s="3"/>
      <c r="I655" s="3"/>
      <c r="J655" s="3"/>
      <c r="K655" s="4"/>
      <c r="L655" s="3"/>
      <c r="M655" s="3"/>
      <c r="N655" s="3"/>
      <c r="O655" s="1"/>
      <c r="P655" s="1"/>
      <c r="Q655" s="1"/>
      <c r="R655" s="1"/>
      <c r="S655" s="1"/>
      <c r="T655" s="1"/>
      <c r="U655" s="1"/>
      <c r="V655" s="1"/>
      <c r="W655" s="1"/>
      <c r="X655" s="1"/>
      <c r="Y655" s="1"/>
      <c r="Z655" s="1"/>
    </row>
    <row r="656" spans="1:26" ht="14.25" customHeight="1" x14ac:dyDescent="0.25">
      <c r="A656" s="1"/>
      <c r="B656" s="2"/>
      <c r="C656" s="3"/>
      <c r="D656" s="1"/>
      <c r="E656" s="2"/>
      <c r="F656" s="3"/>
      <c r="G656" s="3"/>
      <c r="H656" s="3"/>
      <c r="I656" s="3"/>
      <c r="J656" s="3"/>
      <c r="K656" s="4"/>
      <c r="L656" s="3"/>
      <c r="M656" s="3"/>
      <c r="N656" s="3"/>
      <c r="O656" s="1"/>
      <c r="P656" s="1"/>
      <c r="Q656" s="1"/>
      <c r="R656" s="1"/>
      <c r="S656" s="1"/>
      <c r="T656" s="1"/>
      <c r="U656" s="1"/>
      <c r="V656" s="1"/>
      <c r="W656" s="1"/>
      <c r="X656" s="1"/>
      <c r="Y656" s="1"/>
      <c r="Z656" s="1"/>
    </row>
    <row r="657" spans="1:26" ht="14.25" customHeight="1" x14ac:dyDescent="0.25">
      <c r="A657" s="1"/>
      <c r="B657" s="2"/>
      <c r="C657" s="3"/>
      <c r="D657" s="1"/>
      <c r="E657" s="2"/>
      <c r="F657" s="3"/>
      <c r="G657" s="3"/>
      <c r="H657" s="3"/>
      <c r="I657" s="3"/>
      <c r="J657" s="3"/>
      <c r="K657" s="4"/>
      <c r="L657" s="3"/>
      <c r="M657" s="3"/>
      <c r="N657" s="3"/>
      <c r="O657" s="1"/>
      <c r="P657" s="1"/>
      <c r="Q657" s="1"/>
      <c r="R657" s="1"/>
      <c r="S657" s="1"/>
      <c r="T657" s="1"/>
      <c r="U657" s="1"/>
      <c r="V657" s="1"/>
      <c r="W657" s="1"/>
      <c r="X657" s="1"/>
      <c r="Y657" s="1"/>
      <c r="Z657" s="1"/>
    </row>
    <row r="658" spans="1:26" ht="14.25" customHeight="1" x14ac:dyDescent="0.25">
      <c r="A658" s="1"/>
      <c r="B658" s="2"/>
      <c r="C658" s="3"/>
      <c r="D658" s="1"/>
      <c r="E658" s="2"/>
      <c r="F658" s="3"/>
      <c r="G658" s="3"/>
      <c r="H658" s="3"/>
      <c r="I658" s="3"/>
      <c r="J658" s="3"/>
      <c r="K658" s="4"/>
      <c r="L658" s="3"/>
      <c r="M658" s="3"/>
      <c r="N658" s="3"/>
      <c r="O658" s="1"/>
      <c r="P658" s="1"/>
      <c r="Q658" s="1"/>
      <c r="R658" s="1"/>
      <c r="S658" s="1"/>
      <c r="T658" s="1"/>
      <c r="U658" s="1"/>
      <c r="V658" s="1"/>
      <c r="W658" s="1"/>
      <c r="X658" s="1"/>
      <c r="Y658" s="1"/>
      <c r="Z658" s="1"/>
    </row>
    <row r="659" spans="1:26" ht="14.25" customHeight="1" x14ac:dyDescent="0.25">
      <c r="A659" s="1"/>
      <c r="B659" s="2"/>
      <c r="C659" s="3"/>
      <c r="D659" s="1"/>
      <c r="E659" s="2"/>
      <c r="F659" s="3"/>
      <c r="G659" s="3"/>
      <c r="H659" s="3"/>
      <c r="I659" s="3"/>
      <c r="J659" s="3"/>
      <c r="K659" s="4"/>
      <c r="L659" s="3"/>
      <c r="M659" s="3"/>
      <c r="N659" s="3"/>
      <c r="O659" s="1"/>
      <c r="P659" s="1"/>
      <c r="Q659" s="1"/>
      <c r="R659" s="1"/>
      <c r="S659" s="1"/>
      <c r="T659" s="1"/>
      <c r="U659" s="1"/>
      <c r="V659" s="1"/>
      <c r="W659" s="1"/>
      <c r="X659" s="1"/>
      <c r="Y659" s="1"/>
      <c r="Z659" s="1"/>
    </row>
    <row r="660" spans="1:26" ht="14.25" customHeight="1" x14ac:dyDescent="0.25">
      <c r="A660" s="1"/>
      <c r="B660" s="2"/>
      <c r="C660" s="3"/>
      <c r="D660" s="1"/>
      <c r="E660" s="2"/>
      <c r="F660" s="3"/>
      <c r="G660" s="3"/>
      <c r="H660" s="3"/>
      <c r="I660" s="3"/>
      <c r="J660" s="3"/>
      <c r="K660" s="4"/>
      <c r="L660" s="3"/>
      <c r="M660" s="3"/>
      <c r="N660" s="3"/>
      <c r="O660" s="1"/>
      <c r="P660" s="1"/>
      <c r="Q660" s="1"/>
      <c r="R660" s="1"/>
      <c r="S660" s="1"/>
      <c r="T660" s="1"/>
      <c r="U660" s="1"/>
      <c r="V660" s="1"/>
      <c r="W660" s="1"/>
      <c r="X660" s="1"/>
      <c r="Y660" s="1"/>
      <c r="Z660" s="1"/>
    </row>
    <row r="661" spans="1:26" ht="14.25" customHeight="1" x14ac:dyDescent="0.25">
      <c r="A661" s="1"/>
      <c r="B661" s="2"/>
      <c r="C661" s="3"/>
      <c r="D661" s="1"/>
      <c r="E661" s="2"/>
      <c r="F661" s="3"/>
      <c r="G661" s="3"/>
      <c r="H661" s="3"/>
      <c r="I661" s="3"/>
      <c r="J661" s="3"/>
      <c r="K661" s="4"/>
      <c r="L661" s="3"/>
      <c r="M661" s="3"/>
      <c r="N661" s="3"/>
      <c r="O661" s="1"/>
      <c r="P661" s="1"/>
      <c r="Q661" s="1"/>
      <c r="R661" s="1"/>
      <c r="S661" s="1"/>
      <c r="T661" s="1"/>
      <c r="U661" s="1"/>
      <c r="V661" s="1"/>
      <c r="W661" s="1"/>
      <c r="X661" s="1"/>
      <c r="Y661" s="1"/>
      <c r="Z661" s="1"/>
    </row>
    <row r="662" spans="1:26" ht="14.25" customHeight="1" x14ac:dyDescent="0.25">
      <c r="A662" s="1"/>
      <c r="B662" s="2"/>
      <c r="C662" s="3"/>
      <c r="D662" s="1"/>
      <c r="E662" s="2"/>
      <c r="F662" s="3"/>
      <c r="G662" s="3"/>
      <c r="H662" s="3"/>
      <c r="I662" s="3"/>
      <c r="J662" s="3"/>
      <c r="K662" s="4"/>
      <c r="L662" s="3"/>
      <c r="M662" s="3"/>
      <c r="N662" s="3"/>
      <c r="O662" s="1"/>
      <c r="P662" s="1"/>
      <c r="Q662" s="1"/>
      <c r="R662" s="1"/>
      <c r="S662" s="1"/>
      <c r="T662" s="1"/>
      <c r="U662" s="1"/>
      <c r="V662" s="1"/>
      <c r="W662" s="1"/>
      <c r="X662" s="1"/>
      <c r="Y662" s="1"/>
      <c r="Z662" s="1"/>
    </row>
    <row r="663" spans="1:26" ht="14.25" customHeight="1" x14ac:dyDescent="0.25">
      <c r="A663" s="1"/>
      <c r="B663" s="2"/>
      <c r="C663" s="3"/>
      <c r="D663" s="1"/>
      <c r="E663" s="2"/>
      <c r="F663" s="3"/>
      <c r="G663" s="3"/>
      <c r="H663" s="3"/>
      <c r="I663" s="3"/>
      <c r="J663" s="3"/>
      <c r="K663" s="4"/>
      <c r="L663" s="3"/>
      <c r="M663" s="3"/>
      <c r="N663" s="3"/>
      <c r="O663" s="1"/>
      <c r="P663" s="1"/>
      <c r="Q663" s="1"/>
      <c r="R663" s="1"/>
      <c r="S663" s="1"/>
      <c r="T663" s="1"/>
      <c r="U663" s="1"/>
      <c r="V663" s="1"/>
      <c r="W663" s="1"/>
      <c r="X663" s="1"/>
      <c r="Y663" s="1"/>
      <c r="Z663" s="1"/>
    </row>
    <row r="664" spans="1:26" ht="14.25" customHeight="1" x14ac:dyDescent="0.25">
      <c r="A664" s="1"/>
      <c r="B664" s="2"/>
      <c r="C664" s="3"/>
      <c r="D664" s="1"/>
      <c r="E664" s="2"/>
      <c r="F664" s="3"/>
      <c r="G664" s="3"/>
      <c r="H664" s="3"/>
      <c r="I664" s="3"/>
      <c r="J664" s="3"/>
      <c r="K664" s="4"/>
      <c r="L664" s="3"/>
      <c r="M664" s="3"/>
      <c r="N664" s="3"/>
      <c r="O664" s="1"/>
      <c r="P664" s="1"/>
      <c r="Q664" s="1"/>
      <c r="R664" s="1"/>
      <c r="S664" s="1"/>
      <c r="T664" s="1"/>
      <c r="U664" s="1"/>
      <c r="V664" s="1"/>
      <c r="W664" s="1"/>
      <c r="X664" s="1"/>
      <c r="Y664" s="1"/>
      <c r="Z664" s="1"/>
    </row>
    <row r="665" spans="1:26" ht="14.25" customHeight="1" x14ac:dyDescent="0.25">
      <c r="A665" s="1"/>
      <c r="B665" s="2"/>
      <c r="C665" s="3"/>
      <c r="D665" s="1"/>
      <c r="E665" s="2"/>
      <c r="F665" s="3"/>
      <c r="G665" s="3"/>
      <c r="H665" s="3"/>
      <c r="I665" s="3"/>
      <c r="J665" s="3"/>
      <c r="K665" s="4"/>
      <c r="L665" s="3"/>
      <c r="M665" s="3"/>
      <c r="N665" s="3"/>
      <c r="O665" s="1"/>
      <c r="P665" s="1"/>
      <c r="Q665" s="1"/>
      <c r="R665" s="1"/>
      <c r="S665" s="1"/>
      <c r="T665" s="1"/>
      <c r="U665" s="1"/>
      <c r="V665" s="1"/>
      <c r="W665" s="1"/>
      <c r="X665" s="1"/>
      <c r="Y665" s="1"/>
      <c r="Z665" s="1"/>
    </row>
    <row r="666" spans="1:26" ht="14.25" customHeight="1" x14ac:dyDescent="0.25">
      <c r="A666" s="1"/>
      <c r="B666" s="2"/>
      <c r="C666" s="3"/>
      <c r="D666" s="1"/>
      <c r="E666" s="2"/>
      <c r="F666" s="3"/>
      <c r="G666" s="3"/>
      <c r="H666" s="3"/>
      <c r="I666" s="3"/>
      <c r="J666" s="3"/>
      <c r="K666" s="4"/>
      <c r="L666" s="3"/>
      <c r="M666" s="3"/>
      <c r="N666" s="3"/>
      <c r="O666" s="1"/>
      <c r="P666" s="1"/>
      <c r="Q666" s="1"/>
      <c r="R666" s="1"/>
      <c r="S666" s="1"/>
      <c r="T666" s="1"/>
      <c r="U666" s="1"/>
      <c r="V666" s="1"/>
      <c r="W666" s="1"/>
      <c r="X666" s="1"/>
      <c r="Y666" s="1"/>
      <c r="Z666" s="1"/>
    </row>
    <row r="667" spans="1:26" ht="14.25" customHeight="1" x14ac:dyDescent="0.25">
      <c r="A667" s="1"/>
      <c r="B667" s="2"/>
      <c r="C667" s="3"/>
      <c r="D667" s="1"/>
      <c r="E667" s="2"/>
      <c r="F667" s="3"/>
      <c r="G667" s="3"/>
      <c r="H667" s="3"/>
      <c r="I667" s="3"/>
      <c r="J667" s="3"/>
      <c r="K667" s="4"/>
      <c r="L667" s="3"/>
      <c r="M667" s="3"/>
      <c r="N667" s="3"/>
      <c r="O667" s="1"/>
      <c r="P667" s="1"/>
      <c r="Q667" s="1"/>
      <c r="R667" s="1"/>
      <c r="S667" s="1"/>
      <c r="T667" s="1"/>
      <c r="U667" s="1"/>
      <c r="V667" s="1"/>
      <c r="W667" s="1"/>
      <c r="X667" s="1"/>
      <c r="Y667" s="1"/>
      <c r="Z667" s="1"/>
    </row>
    <row r="668" spans="1:26" ht="14.25" customHeight="1" x14ac:dyDescent="0.25">
      <c r="A668" s="1"/>
      <c r="B668" s="2"/>
      <c r="C668" s="3"/>
      <c r="D668" s="1"/>
      <c r="E668" s="2"/>
      <c r="F668" s="3"/>
      <c r="G668" s="3"/>
      <c r="H668" s="3"/>
      <c r="I668" s="3"/>
      <c r="J668" s="3"/>
      <c r="K668" s="4"/>
      <c r="L668" s="3"/>
      <c r="M668" s="3"/>
      <c r="N668" s="3"/>
      <c r="O668" s="1"/>
      <c r="P668" s="1"/>
      <c r="Q668" s="1"/>
      <c r="R668" s="1"/>
      <c r="S668" s="1"/>
      <c r="T668" s="1"/>
      <c r="U668" s="1"/>
      <c r="V668" s="1"/>
      <c r="W668" s="1"/>
      <c r="X668" s="1"/>
      <c r="Y668" s="1"/>
      <c r="Z668" s="1"/>
    </row>
    <row r="669" spans="1:26" ht="14.25" customHeight="1" x14ac:dyDescent="0.25">
      <c r="A669" s="1"/>
      <c r="B669" s="2"/>
      <c r="C669" s="3"/>
      <c r="D669" s="1"/>
      <c r="E669" s="2"/>
      <c r="F669" s="3"/>
      <c r="G669" s="3"/>
      <c r="H669" s="3"/>
      <c r="I669" s="3"/>
      <c r="J669" s="3"/>
      <c r="K669" s="4"/>
      <c r="L669" s="3"/>
      <c r="M669" s="3"/>
      <c r="N669" s="3"/>
      <c r="O669" s="1"/>
      <c r="P669" s="1"/>
      <c r="Q669" s="1"/>
      <c r="R669" s="1"/>
      <c r="S669" s="1"/>
      <c r="T669" s="1"/>
      <c r="U669" s="1"/>
      <c r="V669" s="1"/>
      <c r="W669" s="1"/>
      <c r="X669" s="1"/>
      <c r="Y669" s="1"/>
      <c r="Z669" s="1"/>
    </row>
    <row r="670" spans="1:26" ht="14.25" customHeight="1" x14ac:dyDescent="0.25">
      <c r="A670" s="1"/>
      <c r="B670" s="2"/>
      <c r="C670" s="3"/>
      <c r="D670" s="1"/>
      <c r="E670" s="2"/>
      <c r="F670" s="3"/>
      <c r="G670" s="3"/>
      <c r="H670" s="3"/>
      <c r="I670" s="3"/>
      <c r="J670" s="3"/>
      <c r="K670" s="4"/>
      <c r="L670" s="3"/>
      <c r="M670" s="3"/>
      <c r="N670" s="3"/>
      <c r="O670" s="1"/>
      <c r="P670" s="1"/>
      <c r="Q670" s="1"/>
      <c r="R670" s="1"/>
      <c r="S670" s="1"/>
      <c r="T670" s="1"/>
      <c r="U670" s="1"/>
      <c r="V670" s="1"/>
      <c r="W670" s="1"/>
      <c r="X670" s="1"/>
      <c r="Y670" s="1"/>
      <c r="Z670" s="1"/>
    </row>
    <row r="671" spans="1:26" ht="14.25" customHeight="1" x14ac:dyDescent="0.25">
      <c r="A671" s="1"/>
      <c r="B671" s="2"/>
      <c r="C671" s="3"/>
      <c r="D671" s="1"/>
      <c r="E671" s="2"/>
      <c r="F671" s="3"/>
      <c r="G671" s="3"/>
      <c r="H671" s="3"/>
      <c r="I671" s="3"/>
      <c r="J671" s="3"/>
      <c r="K671" s="4"/>
      <c r="L671" s="3"/>
      <c r="M671" s="3"/>
      <c r="N671" s="3"/>
      <c r="O671" s="1"/>
      <c r="P671" s="1"/>
      <c r="Q671" s="1"/>
      <c r="R671" s="1"/>
      <c r="S671" s="1"/>
      <c r="T671" s="1"/>
      <c r="U671" s="1"/>
      <c r="V671" s="1"/>
      <c r="W671" s="1"/>
      <c r="X671" s="1"/>
      <c r="Y671" s="1"/>
      <c r="Z671" s="1"/>
    </row>
    <row r="672" spans="1:26" ht="14.25" customHeight="1" x14ac:dyDescent="0.25">
      <c r="A672" s="1"/>
      <c r="B672" s="2"/>
      <c r="C672" s="3"/>
      <c r="D672" s="1"/>
      <c r="E672" s="2"/>
      <c r="F672" s="3"/>
      <c r="G672" s="3"/>
      <c r="H672" s="3"/>
      <c r="I672" s="3"/>
      <c r="J672" s="3"/>
      <c r="K672" s="4"/>
      <c r="L672" s="3"/>
      <c r="M672" s="3"/>
      <c r="N672" s="3"/>
      <c r="O672" s="1"/>
      <c r="P672" s="1"/>
      <c r="Q672" s="1"/>
      <c r="R672" s="1"/>
      <c r="S672" s="1"/>
      <c r="T672" s="1"/>
      <c r="U672" s="1"/>
      <c r="V672" s="1"/>
      <c r="W672" s="1"/>
      <c r="X672" s="1"/>
      <c r="Y672" s="1"/>
      <c r="Z672" s="1"/>
    </row>
    <row r="673" spans="1:26" ht="14.25" customHeight="1" x14ac:dyDescent="0.25">
      <c r="A673" s="1"/>
      <c r="B673" s="2"/>
      <c r="C673" s="3"/>
      <c r="D673" s="1"/>
      <c r="E673" s="2"/>
      <c r="F673" s="3"/>
      <c r="G673" s="3"/>
      <c r="H673" s="3"/>
      <c r="I673" s="3"/>
      <c r="J673" s="3"/>
      <c r="K673" s="4"/>
      <c r="L673" s="3"/>
      <c r="M673" s="3"/>
      <c r="N673" s="3"/>
      <c r="O673" s="1"/>
      <c r="P673" s="1"/>
      <c r="Q673" s="1"/>
      <c r="R673" s="1"/>
      <c r="S673" s="1"/>
      <c r="T673" s="1"/>
      <c r="U673" s="1"/>
      <c r="V673" s="1"/>
      <c r="W673" s="1"/>
      <c r="X673" s="1"/>
      <c r="Y673" s="1"/>
      <c r="Z673" s="1"/>
    </row>
    <row r="674" spans="1:26" ht="14.25" customHeight="1" x14ac:dyDescent="0.25">
      <c r="A674" s="1"/>
      <c r="B674" s="2"/>
      <c r="C674" s="3"/>
      <c r="D674" s="1"/>
      <c r="E674" s="2"/>
      <c r="F674" s="3"/>
      <c r="G674" s="3"/>
      <c r="H674" s="3"/>
      <c r="I674" s="3"/>
      <c r="J674" s="3"/>
      <c r="K674" s="4"/>
      <c r="L674" s="3"/>
      <c r="M674" s="3"/>
      <c r="N674" s="3"/>
      <c r="O674" s="1"/>
      <c r="P674" s="1"/>
      <c r="Q674" s="1"/>
      <c r="R674" s="1"/>
      <c r="S674" s="1"/>
      <c r="T674" s="1"/>
      <c r="U674" s="1"/>
      <c r="V674" s="1"/>
      <c r="W674" s="1"/>
      <c r="X674" s="1"/>
      <c r="Y674" s="1"/>
      <c r="Z674" s="1"/>
    </row>
    <row r="675" spans="1:26" ht="14.25" customHeight="1" x14ac:dyDescent="0.25">
      <c r="A675" s="1"/>
      <c r="B675" s="2"/>
      <c r="C675" s="3"/>
      <c r="D675" s="1"/>
      <c r="E675" s="2"/>
      <c r="F675" s="3"/>
      <c r="G675" s="3"/>
      <c r="H675" s="3"/>
      <c r="I675" s="3"/>
      <c r="J675" s="3"/>
      <c r="K675" s="4"/>
      <c r="L675" s="3"/>
      <c r="M675" s="3"/>
      <c r="N675" s="3"/>
      <c r="O675" s="1"/>
      <c r="P675" s="1"/>
      <c r="Q675" s="1"/>
      <c r="R675" s="1"/>
      <c r="S675" s="1"/>
      <c r="T675" s="1"/>
      <c r="U675" s="1"/>
      <c r="V675" s="1"/>
      <c r="W675" s="1"/>
      <c r="X675" s="1"/>
      <c r="Y675" s="1"/>
      <c r="Z675" s="1"/>
    </row>
    <row r="676" spans="1:26" ht="14.25" customHeight="1" x14ac:dyDescent="0.25">
      <c r="A676" s="1"/>
      <c r="B676" s="2"/>
      <c r="C676" s="3"/>
      <c r="D676" s="1"/>
      <c r="E676" s="2"/>
      <c r="F676" s="3"/>
      <c r="G676" s="3"/>
      <c r="H676" s="3"/>
      <c r="I676" s="3"/>
      <c r="J676" s="3"/>
      <c r="K676" s="4"/>
      <c r="L676" s="3"/>
      <c r="M676" s="3"/>
      <c r="N676" s="3"/>
      <c r="O676" s="1"/>
      <c r="P676" s="1"/>
      <c r="Q676" s="1"/>
      <c r="R676" s="1"/>
      <c r="S676" s="1"/>
      <c r="T676" s="1"/>
      <c r="U676" s="1"/>
      <c r="V676" s="1"/>
      <c r="W676" s="1"/>
      <c r="X676" s="1"/>
      <c r="Y676" s="1"/>
      <c r="Z676" s="1"/>
    </row>
    <row r="677" spans="1:26" ht="14.25" customHeight="1" x14ac:dyDescent="0.25">
      <c r="A677" s="1"/>
      <c r="B677" s="2"/>
      <c r="C677" s="3"/>
      <c r="D677" s="1"/>
      <c r="E677" s="2"/>
      <c r="F677" s="3"/>
      <c r="G677" s="3"/>
      <c r="H677" s="3"/>
      <c r="I677" s="3"/>
      <c r="J677" s="3"/>
      <c r="K677" s="4"/>
      <c r="L677" s="3"/>
      <c r="M677" s="3"/>
      <c r="N677" s="3"/>
      <c r="O677" s="1"/>
      <c r="P677" s="1"/>
      <c r="Q677" s="1"/>
      <c r="R677" s="1"/>
      <c r="S677" s="1"/>
      <c r="T677" s="1"/>
      <c r="U677" s="1"/>
      <c r="V677" s="1"/>
      <c r="W677" s="1"/>
      <c r="X677" s="1"/>
      <c r="Y677" s="1"/>
      <c r="Z677" s="1"/>
    </row>
    <row r="678" spans="1:26" ht="14.25" customHeight="1" x14ac:dyDescent="0.25">
      <c r="A678" s="1"/>
      <c r="B678" s="2"/>
      <c r="C678" s="3"/>
      <c r="D678" s="1"/>
      <c r="E678" s="2"/>
      <c r="F678" s="3"/>
      <c r="G678" s="3"/>
      <c r="H678" s="3"/>
      <c r="I678" s="3"/>
      <c r="J678" s="3"/>
      <c r="K678" s="4"/>
      <c r="L678" s="3"/>
      <c r="M678" s="3"/>
      <c r="N678" s="3"/>
      <c r="O678" s="1"/>
      <c r="P678" s="1"/>
      <c r="Q678" s="1"/>
      <c r="R678" s="1"/>
      <c r="S678" s="1"/>
      <c r="T678" s="1"/>
      <c r="U678" s="1"/>
      <c r="V678" s="1"/>
      <c r="W678" s="1"/>
      <c r="X678" s="1"/>
      <c r="Y678" s="1"/>
      <c r="Z678" s="1"/>
    </row>
    <row r="679" spans="1:26" ht="14.25" customHeight="1" x14ac:dyDescent="0.25">
      <c r="A679" s="1"/>
      <c r="B679" s="2"/>
      <c r="C679" s="3"/>
      <c r="D679" s="1"/>
      <c r="E679" s="2"/>
      <c r="F679" s="3"/>
      <c r="G679" s="3"/>
      <c r="H679" s="3"/>
      <c r="I679" s="3"/>
      <c r="J679" s="3"/>
      <c r="K679" s="4"/>
      <c r="L679" s="3"/>
      <c r="M679" s="3"/>
      <c r="N679" s="3"/>
      <c r="O679" s="1"/>
      <c r="P679" s="1"/>
      <c r="Q679" s="1"/>
      <c r="R679" s="1"/>
      <c r="S679" s="1"/>
      <c r="T679" s="1"/>
      <c r="U679" s="1"/>
      <c r="V679" s="1"/>
      <c r="W679" s="1"/>
      <c r="X679" s="1"/>
      <c r="Y679" s="1"/>
      <c r="Z679" s="1"/>
    </row>
    <row r="680" spans="1:26" ht="14.25" customHeight="1" x14ac:dyDescent="0.25">
      <c r="A680" s="1"/>
      <c r="B680" s="2"/>
      <c r="C680" s="3"/>
      <c r="D680" s="1"/>
      <c r="E680" s="2"/>
      <c r="F680" s="3"/>
      <c r="G680" s="3"/>
      <c r="H680" s="3"/>
      <c r="I680" s="3"/>
      <c r="J680" s="3"/>
      <c r="K680" s="4"/>
      <c r="L680" s="3"/>
      <c r="M680" s="3"/>
      <c r="N680" s="3"/>
      <c r="O680" s="1"/>
      <c r="P680" s="1"/>
      <c r="Q680" s="1"/>
      <c r="R680" s="1"/>
      <c r="S680" s="1"/>
      <c r="T680" s="1"/>
      <c r="U680" s="1"/>
      <c r="V680" s="1"/>
      <c r="W680" s="1"/>
      <c r="X680" s="1"/>
      <c r="Y680" s="1"/>
      <c r="Z680" s="1"/>
    </row>
    <row r="681" spans="1:26" ht="14.25" customHeight="1" x14ac:dyDescent="0.25">
      <c r="A681" s="1"/>
      <c r="B681" s="2"/>
      <c r="C681" s="3"/>
      <c r="D681" s="1"/>
      <c r="E681" s="2"/>
      <c r="F681" s="3"/>
      <c r="G681" s="3"/>
      <c r="H681" s="3"/>
      <c r="I681" s="3"/>
      <c r="J681" s="3"/>
      <c r="K681" s="4"/>
      <c r="L681" s="3"/>
      <c r="M681" s="3"/>
      <c r="N681" s="3"/>
      <c r="O681" s="1"/>
      <c r="P681" s="1"/>
      <c r="Q681" s="1"/>
      <c r="R681" s="1"/>
      <c r="S681" s="1"/>
      <c r="T681" s="1"/>
      <c r="U681" s="1"/>
      <c r="V681" s="1"/>
      <c r="W681" s="1"/>
      <c r="X681" s="1"/>
      <c r="Y681" s="1"/>
      <c r="Z681" s="1"/>
    </row>
    <row r="682" spans="1:26" ht="14.25" customHeight="1" x14ac:dyDescent="0.25">
      <c r="A682" s="1"/>
      <c r="B682" s="2"/>
      <c r="C682" s="3"/>
      <c r="D682" s="1"/>
      <c r="E682" s="2"/>
      <c r="F682" s="3"/>
      <c r="G682" s="3"/>
      <c r="H682" s="3"/>
      <c r="I682" s="3"/>
      <c r="J682" s="3"/>
      <c r="K682" s="4"/>
      <c r="L682" s="3"/>
      <c r="M682" s="3"/>
      <c r="N682" s="3"/>
      <c r="O682" s="1"/>
      <c r="P682" s="1"/>
      <c r="Q682" s="1"/>
      <c r="R682" s="1"/>
      <c r="S682" s="1"/>
      <c r="T682" s="1"/>
      <c r="U682" s="1"/>
      <c r="V682" s="1"/>
      <c r="W682" s="1"/>
      <c r="X682" s="1"/>
      <c r="Y682" s="1"/>
      <c r="Z682" s="1"/>
    </row>
    <row r="683" spans="1:26" ht="14.25" customHeight="1" x14ac:dyDescent="0.25">
      <c r="A683" s="1"/>
      <c r="B683" s="2"/>
      <c r="C683" s="3"/>
      <c r="D683" s="1"/>
      <c r="E683" s="2"/>
      <c r="F683" s="3"/>
      <c r="G683" s="3"/>
      <c r="H683" s="3"/>
      <c r="I683" s="3"/>
      <c r="J683" s="3"/>
      <c r="K683" s="4"/>
      <c r="L683" s="3"/>
      <c r="M683" s="3"/>
      <c r="N683" s="3"/>
      <c r="O683" s="1"/>
      <c r="P683" s="1"/>
      <c r="Q683" s="1"/>
      <c r="R683" s="1"/>
      <c r="S683" s="1"/>
      <c r="T683" s="1"/>
      <c r="U683" s="1"/>
      <c r="V683" s="1"/>
      <c r="W683" s="1"/>
      <c r="X683" s="1"/>
      <c r="Y683" s="1"/>
      <c r="Z683" s="1"/>
    </row>
    <row r="684" spans="1:26" ht="14.25" customHeight="1" x14ac:dyDescent="0.25">
      <c r="A684" s="1"/>
      <c r="B684" s="2"/>
      <c r="C684" s="3"/>
      <c r="D684" s="1"/>
      <c r="E684" s="2"/>
      <c r="F684" s="3"/>
      <c r="G684" s="3"/>
      <c r="H684" s="3"/>
      <c r="I684" s="3"/>
      <c r="J684" s="3"/>
      <c r="K684" s="4"/>
      <c r="L684" s="3"/>
      <c r="M684" s="3"/>
      <c r="N684" s="3"/>
      <c r="O684" s="1"/>
      <c r="P684" s="1"/>
      <c r="Q684" s="1"/>
      <c r="R684" s="1"/>
      <c r="S684" s="1"/>
      <c r="T684" s="1"/>
      <c r="U684" s="1"/>
      <c r="V684" s="1"/>
      <c r="W684" s="1"/>
      <c r="X684" s="1"/>
      <c r="Y684" s="1"/>
      <c r="Z684" s="1"/>
    </row>
    <row r="685" spans="1:26" ht="14.25" customHeight="1" x14ac:dyDescent="0.25">
      <c r="A685" s="1"/>
      <c r="B685" s="2"/>
      <c r="C685" s="3"/>
      <c r="D685" s="1"/>
      <c r="E685" s="2"/>
      <c r="F685" s="3"/>
      <c r="G685" s="3"/>
      <c r="H685" s="3"/>
      <c r="I685" s="3"/>
      <c r="J685" s="3"/>
      <c r="K685" s="4"/>
      <c r="L685" s="3"/>
      <c r="M685" s="3"/>
      <c r="N685" s="3"/>
      <c r="O685" s="1"/>
      <c r="P685" s="1"/>
      <c r="Q685" s="1"/>
      <c r="R685" s="1"/>
      <c r="S685" s="1"/>
      <c r="T685" s="1"/>
      <c r="U685" s="1"/>
      <c r="V685" s="1"/>
      <c r="W685" s="1"/>
      <c r="X685" s="1"/>
      <c r="Y685" s="1"/>
      <c r="Z685" s="1"/>
    </row>
    <row r="686" spans="1:26" ht="14.25" customHeight="1" x14ac:dyDescent="0.25">
      <c r="A686" s="1"/>
      <c r="B686" s="2"/>
      <c r="C686" s="3"/>
      <c r="D686" s="1"/>
      <c r="E686" s="2"/>
      <c r="F686" s="3"/>
      <c r="G686" s="3"/>
      <c r="H686" s="3"/>
      <c r="I686" s="3"/>
      <c r="J686" s="3"/>
      <c r="K686" s="4"/>
      <c r="L686" s="3"/>
      <c r="M686" s="3"/>
      <c r="N686" s="3"/>
      <c r="O686" s="1"/>
      <c r="P686" s="1"/>
      <c r="Q686" s="1"/>
      <c r="R686" s="1"/>
      <c r="S686" s="1"/>
      <c r="T686" s="1"/>
      <c r="U686" s="1"/>
      <c r="V686" s="1"/>
      <c r="W686" s="1"/>
      <c r="X686" s="1"/>
      <c r="Y686" s="1"/>
      <c r="Z686" s="1"/>
    </row>
    <row r="687" spans="1:26" ht="14.25" customHeight="1" x14ac:dyDescent="0.25">
      <c r="A687" s="1"/>
      <c r="B687" s="2"/>
      <c r="C687" s="3"/>
      <c r="D687" s="1"/>
      <c r="E687" s="2"/>
      <c r="F687" s="3"/>
      <c r="G687" s="3"/>
      <c r="H687" s="3"/>
      <c r="I687" s="3"/>
      <c r="J687" s="3"/>
      <c r="K687" s="4"/>
      <c r="L687" s="3"/>
      <c r="M687" s="3"/>
      <c r="N687" s="3"/>
      <c r="O687" s="1"/>
      <c r="P687" s="1"/>
      <c r="Q687" s="1"/>
      <c r="R687" s="1"/>
      <c r="S687" s="1"/>
      <c r="T687" s="1"/>
      <c r="U687" s="1"/>
      <c r="V687" s="1"/>
      <c r="W687" s="1"/>
      <c r="X687" s="1"/>
      <c r="Y687" s="1"/>
      <c r="Z687" s="1"/>
    </row>
    <row r="688" spans="1:26" ht="14.25" customHeight="1" x14ac:dyDescent="0.25">
      <c r="A688" s="1"/>
      <c r="B688" s="2"/>
      <c r="C688" s="3"/>
      <c r="D688" s="1"/>
      <c r="E688" s="2"/>
      <c r="F688" s="3"/>
      <c r="G688" s="3"/>
      <c r="H688" s="3"/>
      <c r="I688" s="3"/>
      <c r="J688" s="3"/>
      <c r="K688" s="4"/>
      <c r="L688" s="3"/>
      <c r="M688" s="3"/>
      <c r="N688" s="3"/>
      <c r="O688" s="1"/>
      <c r="P688" s="1"/>
      <c r="Q688" s="1"/>
      <c r="R688" s="1"/>
      <c r="S688" s="1"/>
      <c r="T688" s="1"/>
      <c r="U688" s="1"/>
      <c r="V688" s="1"/>
      <c r="W688" s="1"/>
      <c r="X688" s="1"/>
      <c r="Y688" s="1"/>
      <c r="Z688" s="1"/>
    </row>
    <row r="689" spans="1:26" ht="14.25" customHeight="1" x14ac:dyDescent="0.25">
      <c r="A689" s="1"/>
      <c r="B689" s="2"/>
      <c r="C689" s="3"/>
      <c r="D689" s="1"/>
      <c r="E689" s="2"/>
      <c r="F689" s="3"/>
      <c r="G689" s="3"/>
      <c r="H689" s="3"/>
      <c r="I689" s="3"/>
      <c r="J689" s="3"/>
      <c r="K689" s="4"/>
      <c r="L689" s="3"/>
      <c r="M689" s="3"/>
      <c r="N689" s="3"/>
      <c r="O689" s="1"/>
      <c r="P689" s="1"/>
      <c r="Q689" s="1"/>
      <c r="R689" s="1"/>
      <c r="S689" s="1"/>
      <c r="T689" s="1"/>
      <c r="U689" s="1"/>
      <c r="V689" s="1"/>
      <c r="W689" s="1"/>
      <c r="X689" s="1"/>
      <c r="Y689" s="1"/>
      <c r="Z689" s="1"/>
    </row>
    <row r="690" spans="1:26" ht="14.25" customHeight="1" x14ac:dyDescent="0.25">
      <c r="A690" s="1"/>
      <c r="B690" s="2"/>
      <c r="C690" s="3"/>
      <c r="D690" s="1"/>
      <c r="E690" s="2"/>
      <c r="F690" s="3"/>
      <c r="G690" s="3"/>
      <c r="H690" s="3"/>
      <c r="I690" s="3"/>
      <c r="J690" s="3"/>
      <c r="K690" s="4"/>
      <c r="L690" s="3"/>
      <c r="M690" s="3"/>
      <c r="N690" s="3"/>
      <c r="O690" s="1"/>
      <c r="P690" s="1"/>
      <c r="Q690" s="1"/>
      <c r="R690" s="1"/>
      <c r="S690" s="1"/>
      <c r="T690" s="1"/>
      <c r="U690" s="1"/>
      <c r="V690" s="1"/>
      <c r="W690" s="1"/>
      <c r="X690" s="1"/>
      <c r="Y690" s="1"/>
      <c r="Z690" s="1"/>
    </row>
    <row r="691" spans="1:26" ht="14.25" customHeight="1" x14ac:dyDescent="0.25">
      <c r="A691" s="1"/>
      <c r="B691" s="2"/>
      <c r="C691" s="3"/>
      <c r="D691" s="1"/>
      <c r="E691" s="2"/>
      <c r="F691" s="3"/>
      <c r="G691" s="3"/>
      <c r="H691" s="3"/>
      <c r="I691" s="3"/>
      <c r="J691" s="3"/>
      <c r="K691" s="4"/>
      <c r="L691" s="3"/>
      <c r="M691" s="3"/>
      <c r="N691" s="3"/>
      <c r="O691" s="1"/>
      <c r="P691" s="1"/>
      <c r="Q691" s="1"/>
      <c r="R691" s="1"/>
      <c r="S691" s="1"/>
      <c r="T691" s="1"/>
      <c r="U691" s="1"/>
      <c r="V691" s="1"/>
      <c r="W691" s="1"/>
      <c r="X691" s="1"/>
      <c r="Y691" s="1"/>
      <c r="Z691" s="1"/>
    </row>
    <row r="692" spans="1:26" ht="14.25" customHeight="1" x14ac:dyDescent="0.25">
      <c r="A692" s="1"/>
      <c r="B692" s="2"/>
      <c r="C692" s="3"/>
      <c r="D692" s="1"/>
      <c r="E692" s="2"/>
      <c r="F692" s="3"/>
      <c r="G692" s="3"/>
      <c r="H692" s="3"/>
      <c r="I692" s="3"/>
      <c r="J692" s="3"/>
      <c r="K692" s="4"/>
      <c r="L692" s="3"/>
      <c r="M692" s="3"/>
      <c r="N692" s="3"/>
      <c r="O692" s="1"/>
      <c r="P692" s="1"/>
      <c r="Q692" s="1"/>
      <c r="R692" s="1"/>
      <c r="S692" s="1"/>
      <c r="T692" s="1"/>
      <c r="U692" s="1"/>
      <c r="V692" s="1"/>
      <c r="W692" s="1"/>
      <c r="X692" s="1"/>
      <c r="Y692" s="1"/>
      <c r="Z692" s="1"/>
    </row>
    <row r="693" spans="1:26" ht="14.25" customHeight="1" x14ac:dyDescent="0.25">
      <c r="A693" s="1"/>
      <c r="B693" s="2"/>
      <c r="C693" s="3"/>
      <c r="D693" s="1"/>
      <c r="E693" s="2"/>
      <c r="F693" s="3"/>
      <c r="G693" s="3"/>
      <c r="H693" s="3"/>
      <c r="I693" s="3"/>
      <c r="J693" s="3"/>
      <c r="K693" s="4"/>
      <c r="L693" s="3"/>
      <c r="M693" s="3"/>
      <c r="N693" s="3"/>
      <c r="O693" s="1"/>
      <c r="P693" s="1"/>
      <c r="Q693" s="1"/>
      <c r="R693" s="1"/>
      <c r="S693" s="1"/>
      <c r="T693" s="1"/>
      <c r="U693" s="1"/>
      <c r="V693" s="1"/>
      <c r="W693" s="1"/>
      <c r="X693" s="1"/>
      <c r="Y693" s="1"/>
      <c r="Z693" s="1"/>
    </row>
    <row r="694" spans="1:26" ht="14.25" customHeight="1" x14ac:dyDescent="0.25">
      <c r="A694" s="1"/>
      <c r="B694" s="2"/>
      <c r="C694" s="3"/>
      <c r="D694" s="1"/>
      <c r="E694" s="2"/>
      <c r="F694" s="3"/>
      <c r="G694" s="3"/>
      <c r="H694" s="3"/>
      <c r="I694" s="3"/>
      <c r="J694" s="3"/>
      <c r="K694" s="4"/>
      <c r="L694" s="3"/>
      <c r="M694" s="3"/>
      <c r="N694" s="3"/>
      <c r="O694" s="1"/>
      <c r="P694" s="1"/>
      <c r="Q694" s="1"/>
      <c r="R694" s="1"/>
      <c r="S694" s="1"/>
      <c r="T694" s="1"/>
      <c r="U694" s="1"/>
      <c r="V694" s="1"/>
      <c r="W694" s="1"/>
      <c r="X694" s="1"/>
      <c r="Y694" s="1"/>
      <c r="Z694" s="1"/>
    </row>
    <row r="695" spans="1:26" ht="14.25" customHeight="1" x14ac:dyDescent="0.25">
      <c r="A695" s="1"/>
      <c r="B695" s="2"/>
      <c r="C695" s="3"/>
      <c r="D695" s="1"/>
      <c r="E695" s="2"/>
      <c r="F695" s="3"/>
      <c r="G695" s="3"/>
      <c r="H695" s="3"/>
      <c r="I695" s="3"/>
      <c r="J695" s="3"/>
      <c r="K695" s="4"/>
      <c r="L695" s="3"/>
      <c r="M695" s="3"/>
      <c r="N695" s="3"/>
      <c r="O695" s="1"/>
      <c r="P695" s="1"/>
      <c r="Q695" s="1"/>
      <c r="R695" s="1"/>
      <c r="S695" s="1"/>
      <c r="T695" s="1"/>
      <c r="U695" s="1"/>
      <c r="V695" s="1"/>
      <c r="W695" s="1"/>
      <c r="X695" s="1"/>
      <c r="Y695" s="1"/>
      <c r="Z695" s="1"/>
    </row>
    <row r="696" spans="1:26" ht="14.25" customHeight="1" x14ac:dyDescent="0.25">
      <c r="A696" s="1"/>
      <c r="B696" s="2"/>
      <c r="C696" s="3"/>
      <c r="D696" s="1"/>
      <c r="E696" s="2"/>
      <c r="F696" s="3"/>
      <c r="G696" s="3"/>
      <c r="H696" s="3"/>
      <c r="I696" s="3"/>
      <c r="J696" s="3"/>
      <c r="K696" s="4"/>
      <c r="L696" s="3"/>
      <c r="M696" s="3"/>
      <c r="N696" s="3"/>
      <c r="O696" s="1"/>
      <c r="P696" s="1"/>
      <c r="Q696" s="1"/>
      <c r="R696" s="1"/>
      <c r="S696" s="1"/>
      <c r="T696" s="1"/>
      <c r="U696" s="1"/>
      <c r="V696" s="1"/>
      <c r="W696" s="1"/>
      <c r="X696" s="1"/>
      <c r="Y696" s="1"/>
      <c r="Z696" s="1"/>
    </row>
    <row r="697" spans="1:26" ht="14.25" customHeight="1" x14ac:dyDescent="0.25">
      <c r="A697" s="1"/>
      <c r="B697" s="2"/>
      <c r="C697" s="3"/>
      <c r="D697" s="1"/>
      <c r="E697" s="2"/>
      <c r="F697" s="3"/>
      <c r="G697" s="3"/>
      <c r="H697" s="3"/>
      <c r="I697" s="3"/>
      <c r="J697" s="3"/>
      <c r="K697" s="4"/>
      <c r="L697" s="3"/>
      <c r="M697" s="3"/>
      <c r="N697" s="3"/>
      <c r="O697" s="1"/>
      <c r="P697" s="1"/>
      <c r="Q697" s="1"/>
      <c r="R697" s="1"/>
      <c r="S697" s="1"/>
      <c r="T697" s="1"/>
      <c r="U697" s="1"/>
      <c r="V697" s="1"/>
      <c r="W697" s="1"/>
      <c r="X697" s="1"/>
      <c r="Y697" s="1"/>
      <c r="Z697" s="1"/>
    </row>
    <row r="698" spans="1:26" ht="14.25" customHeight="1" x14ac:dyDescent="0.25">
      <c r="A698" s="1"/>
      <c r="B698" s="2"/>
      <c r="C698" s="3"/>
      <c r="D698" s="1"/>
      <c r="E698" s="2"/>
      <c r="F698" s="3"/>
      <c r="G698" s="3"/>
      <c r="H698" s="3"/>
      <c r="I698" s="3"/>
      <c r="J698" s="3"/>
      <c r="K698" s="4"/>
      <c r="L698" s="3"/>
      <c r="M698" s="3"/>
      <c r="N698" s="3"/>
      <c r="O698" s="1"/>
      <c r="P698" s="1"/>
      <c r="Q698" s="1"/>
      <c r="R698" s="1"/>
      <c r="S698" s="1"/>
      <c r="T698" s="1"/>
      <c r="U698" s="1"/>
      <c r="V698" s="1"/>
      <c r="W698" s="1"/>
      <c r="X698" s="1"/>
      <c r="Y698" s="1"/>
      <c r="Z698" s="1"/>
    </row>
    <row r="699" spans="1:26" ht="14.25" customHeight="1" x14ac:dyDescent="0.25">
      <c r="A699" s="1"/>
      <c r="B699" s="2"/>
      <c r="C699" s="3"/>
      <c r="D699" s="1"/>
      <c r="E699" s="2"/>
      <c r="F699" s="3"/>
      <c r="G699" s="3"/>
      <c r="H699" s="3"/>
      <c r="I699" s="3"/>
      <c r="J699" s="3"/>
      <c r="K699" s="4"/>
      <c r="L699" s="3"/>
      <c r="M699" s="3"/>
      <c r="N699" s="3"/>
      <c r="O699" s="1"/>
      <c r="P699" s="1"/>
      <c r="Q699" s="1"/>
      <c r="R699" s="1"/>
      <c r="S699" s="1"/>
      <c r="T699" s="1"/>
      <c r="U699" s="1"/>
      <c r="V699" s="1"/>
      <c r="W699" s="1"/>
      <c r="X699" s="1"/>
      <c r="Y699" s="1"/>
      <c r="Z699" s="1"/>
    </row>
    <row r="700" spans="1:26" ht="14.25" customHeight="1" x14ac:dyDescent="0.25">
      <c r="A700" s="1"/>
      <c r="B700" s="2"/>
      <c r="C700" s="3"/>
      <c r="D700" s="1"/>
      <c r="E700" s="2"/>
      <c r="F700" s="3"/>
      <c r="G700" s="3"/>
      <c r="H700" s="3"/>
      <c r="I700" s="3"/>
      <c r="J700" s="3"/>
      <c r="K700" s="4"/>
      <c r="L700" s="3"/>
      <c r="M700" s="3"/>
      <c r="N700" s="3"/>
      <c r="O700" s="1"/>
      <c r="P700" s="1"/>
      <c r="Q700" s="1"/>
      <c r="R700" s="1"/>
      <c r="S700" s="1"/>
      <c r="T700" s="1"/>
      <c r="U700" s="1"/>
      <c r="V700" s="1"/>
      <c r="W700" s="1"/>
      <c r="X700" s="1"/>
      <c r="Y700" s="1"/>
      <c r="Z700" s="1"/>
    </row>
    <row r="701" spans="1:26" ht="14.25" customHeight="1" x14ac:dyDescent="0.25">
      <c r="A701" s="1"/>
      <c r="B701" s="2"/>
      <c r="C701" s="3"/>
      <c r="D701" s="1"/>
      <c r="E701" s="2"/>
      <c r="F701" s="3"/>
      <c r="G701" s="3"/>
      <c r="H701" s="3"/>
      <c r="I701" s="3"/>
      <c r="J701" s="3"/>
      <c r="K701" s="4"/>
      <c r="L701" s="3"/>
      <c r="M701" s="3"/>
      <c r="N701" s="3"/>
      <c r="O701" s="1"/>
      <c r="P701" s="1"/>
      <c r="Q701" s="1"/>
      <c r="R701" s="1"/>
      <c r="S701" s="1"/>
      <c r="T701" s="1"/>
      <c r="U701" s="1"/>
      <c r="V701" s="1"/>
      <c r="W701" s="1"/>
      <c r="X701" s="1"/>
      <c r="Y701" s="1"/>
      <c r="Z701" s="1"/>
    </row>
    <row r="702" spans="1:26" ht="14.25" customHeight="1" x14ac:dyDescent="0.25">
      <c r="A702" s="1"/>
      <c r="B702" s="2"/>
      <c r="C702" s="3"/>
      <c r="D702" s="1"/>
      <c r="E702" s="2"/>
      <c r="F702" s="3"/>
      <c r="G702" s="3"/>
      <c r="H702" s="3"/>
      <c r="I702" s="3"/>
      <c r="J702" s="3"/>
      <c r="K702" s="4"/>
      <c r="L702" s="3"/>
      <c r="M702" s="3"/>
      <c r="N702" s="3"/>
      <c r="O702" s="1"/>
      <c r="P702" s="1"/>
      <c r="Q702" s="1"/>
      <c r="R702" s="1"/>
      <c r="S702" s="1"/>
      <c r="T702" s="1"/>
      <c r="U702" s="1"/>
      <c r="V702" s="1"/>
      <c r="W702" s="1"/>
      <c r="X702" s="1"/>
      <c r="Y702" s="1"/>
      <c r="Z702" s="1"/>
    </row>
    <row r="703" spans="1:26" ht="14.25" customHeight="1" x14ac:dyDescent="0.25">
      <c r="A703" s="1"/>
      <c r="B703" s="2"/>
      <c r="C703" s="3"/>
      <c r="D703" s="1"/>
      <c r="E703" s="2"/>
      <c r="F703" s="3"/>
      <c r="G703" s="3"/>
      <c r="H703" s="3"/>
      <c r="I703" s="3"/>
      <c r="J703" s="3"/>
      <c r="K703" s="4"/>
      <c r="L703" s="3"/>
      <c r="M703" s="3"/>
      <c r="N703" s="3"/>
      <c r="O703" s="1"/>
      <c r="P703" s="1"/>
      <c r="Q703" s="1"/>
      <c r="R703" s="1"/>
      <c r="S703" s="1"/>
      <c r="T703" s="1"/>
      <c r="U703" s="1"/>
      <c r="V703" s="1"/>
      <c r="W703" s="1"/>
      <c r="X703" s="1"/>
      <c r="Y703" s="1"/>
      <c r="Z703" s="1"/>
    </row>
    <row r="704" spans="1:26" ht="14.25" customHeight="1" x14ac:dyDescent="0.25">
      <c r="A704" s="1"/>
      <c r="B704" s="2"/>
      <c r="C704" s="3"/>
      <c r="D704" s="1"/>
      <c r="E704" s="2"/>
      <c r="F704" s="3"/>
      <c r="G704" s="3"/>
      <c r="H704" s="3"/>
      <c r="I704" s="3"/>
      <c r="J704" s="3"/>
      <c r="K704" s="4"/>
      <c r="L704" s="3"/>
      <c r="M704" s="3"/>
      <c r="N704" s="3"/>
      <c r="O704" s="1"/>
      <c r="P704" s="1"/>
      <c r="Q704" s="1"/>
      <c r="R704" s="1"/>
      <c r="S704" s="1"/>
      <c r="T704" s="1"/>
      <c r="U704" s="1"/>
      <c r="V704" s="1"/>
      <c r="W704" s="1"/>
      <c r="X704" s="1"/>
      <c r="Y704" s="1"/>
      <c r="Z704" s="1"/>
    </row>
    <row r="705" spans="1:26" ht="14.25" customHeight="1" x14ac:dyDescent="0.25">
      <c r="A705" s="1"/>
      <c r="B705" s="2"/>
      <c r="C705" s="3"/>
      <c r="D705" s="1"/>
      <c r="E705" s="2"/>
      <c r="F705" s="3"/>
      <c r="G705" s="3"/>
      <c r="H705" s="3"/>
      <c r="I705" s="3"/>
      <c r="J705" s="3"/>
      <c r="K705" s="4"/>
      <c r="L705" s="3"/>
      <c r="M705" s="3"/>
      <c r="N705" s="3"/>
      <c r="O705" s="1"/>
      <c r="P705" s="1"/>
      <c r="Q705" s="1"/>
      <c r="R705" s="1"/>
      <c r="S705" s="1"/>
      <c r="T705" s="1"/>
      <c r="U705" s="1"/>
      <c r="V705" s="1"/>
      <c r="W705" s="1"/>
      <c r="X705" s="1"/>
      <c r="Y705" s="1"/>
      <c r="Z705" s="1"/>
    </row>
    <row r="706" spans="1:26" ht="14.25" customHeight="1" x14ac:dyDescent="0.25">
      <c r="A706" s="1"/>
      <c r="B706" s="2"/>
      <c r="C706" s="3"/>
      <c r="D706" s="1"/>
      <c r="E706" s="2"/>
      <c r="F706" s="3"/>
      <c r="G706" s="3"/>
      <c r="H706" s="3"/>
      <c r="I706" s="3"/>
      <c r="J706" s="3"/>
      <c r="K706" s="4"/>
      <c r="L706" s="3"/>
      <c r="M706" s="3"/>
      <c r="N706" s="3"/>
      <c r="O706" s="1"/>
      <c r="P706" s="1"/>
      <c r="Q706" s="1"/>
      <c r="R706" s="1"/>
      <c r="S706" s="1"/>
      <c r="T706" s="1"/>
      <c r="U706" s="1"/>
      <c r="V706" s="1"/>
      <c r="W706" s="1"/>
      <c r="X706" s="1"/>
      <c r="Y706" s="1"/>
      <c r="Z706" s="1"/>
    </row>
    <row r="707" spans="1:26" ht="14.25" customHeight="1" x14ac:dyDescent="0.25">
      <c r="A707" s="1"/>
      <c r="B707" s="2"/>
      <c r="C707" s="3"/>
      <c r="D707" s="1"/>
      <c r="E707" s="2"/>
      <c r="F707" s="3"/>
      <c r="G707" s="3"/>
      <c r="H707" s="3"/>
      <c r="I707" s="3"/>
      <c r="J707" s="3"/>
      <c r="K707" s="4"/>
      <c r="L707" s="3"/>
      <c r="M707" s="3"/>
      <c r="N707" s="3"/>
      <c r="O707" s="1"/>
      <c r="P707" s="1"/>
      <c r="Q707" s="1"/>
      <c r="R707" s="1"/>
      <c r="S707" s="1"/>
      <c r="T707" s="1"/>
      <c r="U707" s="1"/>
      <c r="V707" s="1"/>
      <c r="W707" s="1"/>
      <c r="X707" s="1"/>
      <c r="Y707" s="1"/>
      <c r="Z707" s="1"/>
    </row>
    <row r="708" spans="1:26" ht="14.25" customHeight="1" x14ac:dyDescent="0.25">
      <c r="A708" s="1"/>
      <c r="B708" s="2"/>
      <c r="C708" s="3"/>
      <c r="D708" s="1"/>
      <c r="E708" s="2"/>
      <c r="F708" s="3"/>
      <c r="G708" s="3"/>
      <c r="H708" s="3"/>
      <c r="I708" s="3"/>
      <c r="J708" s="3"/>
      <c r="K708" s="4"/>
      <c r="L708" s="3"/>
      <c r="M708" s="3"/>
      <c r="N708" s="3"/>
      <c r="O708" s="1"/>
      <c r="P708" s="1"/>
      <c r="Q708" s="1"/>
      <c r="R708" s="1"/>
      <c r="S708" s="1"/>
      <c r="T708" s="1"/>
      <c r="U708" s="1"/>
      <c r="V708" s="1"/>
      <c r="W708" s="1"/>
      <c r="X708" s="1"/>
      <c r="Y708" s="1"/>
      <c r="Z708" s="1"/>
    </row>
    <row r="709" spans="1:26" ht="14.25" customHeight="1" x14ac:dyDescent="0.25">
      <c r="A709" s="1"/>
      <c r="B709" s="2"/>
      <c r="C709" s="3"/>
      <c r="D709" s="1"/>
      <c r="E709" s="2"/>
      <c r="F709" s="3"/>
      <c r="G709" s="3"/>
      <c r="H709" s="3"/>
      <c r="I709" s="3"/>
      <c r="J709" s="3"/>
      <c r="K709" s="4"/>
      <c r="L709" s="3"/>
      <c r="M709" s="3"/>
      <c r="N709" s="3"/>
      <c r="O709" s="1"/>
      <c r="P709" s="1"/>
      <c r="Q709" s="1"/>
      <c r="R709" s="1"/>
      <c r="S709" s="1"/>
      <c r="T709" s="1"/>
      <c r="U709" s="1"/>
      <c r="V709" s="1"/>
      <c r="W709" s="1"/>
      <c r="X709" s="1"/>
      <c r="Y709" s="1"/>
      <c r="Z709" s="1"/>
    </row>
    <row r="710" spans="1:26" ht="14.25" customHeight="1" x14ac:dyDescent="0.25">
      <c r="A710" s="1"/>
      <c r="B710" s="2"/>
      <c r="C710" s="3"/>
      <c r="D710" s="1"/>
      <c r="E710" s="2"/>
      <c r="F710" s="3"/>
      <c r="G710" s="3"/>
      <c r="H710" s="3"/>
      <c r="I710" s="3"/>
      <c r="J710" s="3"/>
      <c r="K710" s="4"/>
      <c r="L710" s="3"/>
      <c r="M710" s="3"/>
      <c r="N710" s="3"/>
      <c r="O710" s="1"/>
      <c r="P710" s="1"/>
      <c r="Q710" s="1"/>
      <c r="R710" s="1"/>
      <c r="S710" s="1"/>
      <c r="T710" s="1"/>
      <c r="U710" s="1"/>
      <c r="V710" s="1"/>
      <c r="W710" s="1"/>
      <c r="X710" s="1"/>
      <c r="Y710" s="1"/>
      <c r="Z710" s="1"/>
    </row>
    <row r="711" spans="1:26" ht="14.25" customHeight="1" x14ac:dyDescent="0.25">
      <c r="A711" s="1"/>
      <c r="B711" s="2"/>
      <c r="C711" s="3"/>
      <c r="D711" s="1"/>
      <c r="E711" s="2"/>
      <c r="F711" s="3"/>
      <c r="G711" s="3"/>
      <c r="H711" s="3"/>
      <c r="I711" s="3"/>
      <c r="J711" s="3"/>
      <c r="K711" s="4"/>
      <c r="L711" s="3"/>
      <c r="M711" s="3"/>
      <c r="N711" s="3"/>
      <c r="O711" s="1"/>
      <c r="P711" s="1"/>
      <c r="Q711" s="1"/>
      <c r="R711" s="1"/>
      <c r="S711" s="1"/>
      <c r="T711" s="1"/>
      <c r="U711" s="1"/>
      <c r="V711" s="1"/>
      <c r="W711" s="1"/>
      <c r="X711" s="1"/>
      <c r="Y711" s="1"/>
      <c r="Z711" s="1"/>
    </row>
    <row r="712" spans="1:26" ht="14.25" customHeight="1" x14ac:dyDescent="0.25">
      <c r="A712" s="1"/>
      <c r="B712" s="2"/>
      <c r="C712" s="3"/>
      <c r="D712" s="1"/>
      <c r="E712" s="2"/>
      <c r="F712" s="3"/>
      <c r="G712" s="3"/>
      <c r="H712" s="3"/>
      <c r="I712" s="3"/>
      <c r="J712" s="3"/>
      <c r="K712" s="4"/>
      <c r="L712" s="3"/>
      <c r="M712" s="3"/>
      <c r="N712" s="3"/>
      <c r="O712" s="1"/>
      <c r="P712" s="1"/>
      <c r="Q712" s="1"/>
      <c r="R712" s="1"/>
      <c r="S712" s="1"/>
      <c r="T712" s="1"/>
      <c r="U712" s="1"/>
      <c r="V712" s="1"/>
      <c r="W712" s="1"/>
      <c r="X712" s="1"/>
      <c r="Y712" s="1"/>
      <c r="Z712" s="1"/>
    </row>
    <row r="713" spans="1:26" ht="14.25" customHeight="1" x14ac:dyDescent="0.25">
      <c r="A713" s="1"/>
      <c r="B713" s="2"/>
      <c r="C713" s="3"/>
      <c r="D713" s="1"/>
      <c r="E713" s="2"/>
      <c r="F713" s="3"/>
      <c r="G713" s="3"/>
      <c r="H713" s="3"/>
      <c r="I713" s="3"/>
      <c r="J713" s="3"/>
      <c r="K713" s="4"/>
      <c r="L713" s="3"/>
      <c r="M713" s="3"/>
      <c r="N713" s="3"/>
      <c r="O713" s="1"/>
      <c r="P713" s="1"/>
      <c r="Q713" s="1"/>
      <c r="R713" s="1"/>
      <c r="S713" s="1"/>
      <c r="T713" s="1"/>
      <c r="U713" s="1"/>
      <c r="V713" s="1"/>
      <c r="W713" s="1"/>
      <c r="X713" s="1"/>
      <c r="Y713" s="1"/>
      <c r="Z713" s="1"/>
    </row>
    <row r="714" spans="1:26" ht="14.25" customHeight="1" x14ac:dyDescent="0.25">
      <c r="A714" s="1"/>
      <c r="B714" s="2"/>
      <c r="C714" s="3"/>
      <c r="D714" s="1"/>
      <c r="E714" s="2"/>
      <c r="F714" s="3"/>
      <c r="G714" s="3"/>
      <c r="H714" s="3"/>
      <c r="I714" s="3"/>
      <c r="J714" s="3"/>
      <c r="K714" s="4"/>
      <c r="L714" s="3"/>
      <c r="M714" s="3"/>
      <c r="N714" s="3"/>
      <c r="O714" s="1"/>
      <c r="P714" s="1"/>
      <c r="Q714" s="1"/>
      <c r="R714" s="1"/>
      <c r="S714" s="1"/>
      <c r="T714" s="1"/>
      <c r="U714" s="1"/>
      <c r="V714" s="1"/>
      <c r="W714" s="1"/>
      <c r="X714" s="1"/>
      <c r="Y714" s="1"/>
      <c r="Z714" s="1"/>
    </row>
    <row r="715" spans="1:26" ht="14.25" customHeight="1" x14ac:dyDescent="0.25">
      <c r="A715" s="1"/>
      <c r="B715" s="2"/>
      <c r="C715" s="3"/>
      <c r="D715" s="1"/>
      <c r="E715" s="2"/>
      <c r="F715" s="3"/>
      <c r="G715" s="3"/>
      <c r="H715" s="3"/>
      <c r="I715" s="3"/>
      <c r="J715" s="3"/>
      <c r="K715" s="4"/>
      <c r="L715" s="3"/>
      <c r="M715" s="3"/>
      <c r="N715" s="3"/>
      <c r="O715" s="1"/>
      <c r="P715" s="1"/>
      <c r="Q715" s="1"/>
      <c r="R715" s="1"/>
      <c r="S715" s="1"/>
      <c r="T715" s="1"/>
      <c r="U715" s="1"/>
      <c r="V715" s="1"/>
      <c r="W715" s="1"/>
      <c r="X715" s="1"/>
      <c r="Y715" s="1"/>
      <c r="Z715" s="1"/>
    </row>
    <row r="716" spans="1:26" ht="14.25" customHeight="1" x14ac:dyDescent="0.25">
      <c r="A716" s="1"/>
      <c r="B716" s="2"/>
      <c r="C716" s="3"/>
      <c r="D716" s="1"/>
      <c r="E716" s="2"/>
      <c r="F716" s="3"/>
      <c r="G716" s="3"/>
      <c r="H716" s="3"/>
      <c r="I716" s="3"/>
      <c r="J716" s="3"/>
      <c r="K716" s="4"/>
      <c r="L716" s="3"/>
      <c r="M716" s="3"/>
      <c r="N716" s="3"/>
      <c r="O716" s="1"/>
      <c r="P716" s="1"/>
      <c r="Q716" s="1"/>
      <c r="R716" s="1"/>
      <c r="S716" s="1"/>
      <c r="T716" s="1"/>
      <c r="U716" s="1"/>
      <c r="V716" s="1"/>
      <c r="W716" s="1"/>
      <c r="X716" s="1"/>
      <c r="Y716" s="1"/>
      <c r="Z716" s="1"/>
    </row>
    <row r="717" spans="1:26" ht="14.25" customHeight="1" x14ac:dyDescent="0.25">
      <c r="A717" s="1"/>
      <c r="B717" s="2"/>
      <c r="C717" s="3"/>
      <c r="D717" s="1"/>
      <c r="E717" s="2"/>
      <c r="F717" s="3"/>
      <c r="G717" s="3"/>
      <c r="H717" s="3"/>
      <c r="I717" s="3"/>
      <c r="J717" s="3"/>
      <c r="K717" s="4"/>
      <c r="L717" s="3"/>
      <c r="M717" s="3"/>
      <c r="N717" s="3"/>
      <c r="O717" s="1"/>
      <c r="P717" s="1"/>
      <c r="Q717" s="1"/>
      <c r="R717" s="1"/>
      <c r="S717" s="1"/>
      <c r="T717" s="1"/>
      <c r="U717" s="1"/>
      <c r="V717" s="1"/>
      <c r="W717" s="1"/>
      <c r="X717" s="1"/>
      <c r="Y717" s="1"/>
      <c r="Z717" s="1"/>
    </row>
    <row r="718" spans="1:26" ht="14.25" customHeight="1" x14ac:dyDescent="0.25">
      <c r="A718" s="1"/>
      <c r="B718" s="2"/>
      <c r="C718" s="3"/>
      <c r="D718" s="1"/>
      <c r="E718" s="2"/>
      <c r="F718" s="3"/>
      <c r="G718" s="3"/>
      <c r="H718" s="3"/>
      <c r="I718" s="3"/>
      <c r="J718" s="3"/>
      <c r="K718" s="4"/>
      <c r="L718" s="3"/>
      <c r="M718" s="3"/>
      <c r="N718" s="3"/>
      <c r="O718" s="1"/>
      <c r="P718" s="1"/>
      <c r="Q718" s="1"/>
      <c r="R718" s="1"/>
      <c r="S718" s="1"/>
      <c r="T718" s="1"/>
      <c r="U718" s="1"/>
      <c r="V718" s="1"/>
      <c r="W718" s="1"/>
      <c r="X718" s="1"/>
      <c r="Y718" s="1"/>
      <c r="Z718" s="1"/>
    </row>
    <row r="719" spans="1:26" ht="14.25" customHeight="1" x14ac:dyDescent="0.25">
      <c r="A719" s="1"/>
      <c r="B719" s="2"/>
      <c r="C719" s="3"/>
      <c r="D719" s="1"/>
      <c r="E719" s="2"/>
      <c r="F719" s="3"/>
      <c r="G719" s="3"/>
      <c r="H719" s="3"/>
      <c r="I719" s="3"/>
      <c r="J719" s="3"/>
      <c r="K719" s="4"/>
      <c r="L719" s="3"/>
      <c r="M719" s="3"/>
      <c r="N719" s="3"/>
      <c r="O719" s="1"/>
      <c r="P719" s="1"/>
      <c r="Q719" s="1"/>
      <c r="R719" s="1"/>
      <c r="S719" s="1"/>
      <c r="T719" s="1"/>
      <c r="U719" s="1"/>
      <c r="V719" s="1"/>
      <c r="W719" s="1"/>
      <c r="X719" s="1"/>
      <c r="Y719" s="1"/>
      <c r="Z719" s="1"/>
    </row>
    <row r="720" spans="1:26" ht="14.25" customHeight="1" x14ac:dyDescent="0.25">
      <c r="A720" s="1"/>
      <c r="B720" s="2"/>
      <c r="C720" s="3"/>
      <c r="D720" s="1"/>
      <c r="E720" s="2"/>
      <c r="F720" s="3"/>
      <c r="G720" s="3"/>
      <c r="H720" s="3"/>
      <c r="I720" s="3"/>
      <c r="J720" s="3"/>
      <c r="K720" s="4"/>
      <c r="L720" s="3"/>
      <c r="M720" s="3"/>
      <c r="N720" s="3"/>
      <c r="O720" s="1"/>
      <c r="P720" s="1"/>
      <c r="Q720" s="1"/>
      <c r="R720" s="1"/>
      <c r="S720" s="1"/>
      <c r="T720" s="1"/>
      <c r="U720" s="1"/>
      <c r="V720" s="1"/>
      <c r="W720" s="1"/>
      <c r="X720" s="1"/>
      <c r="Y720" s="1"/>
      <c r="Z720" s="1"/>
    </row>
    <row r="721" spans="1:26" ht="14.25" customHeight="1" x14ac:dyDescent="0.25">
      <c r="A721" s="1"/>
      <c r="B721" s="2"/>
      <c r="C721" s="3"/>
      <c r="D721" s="1"/>
      <c r="E721" s="2"/>
      <c r="F721" s="3"/>
      <c r="G721" s="3"/>
      <c r="H721" s="3"/>
      <c r="I721" s="3"/>
      <c r="J721" s="3"/>
      <c r="K721" s="4"/>
      <c r="L721" s="3"/>
      <c r="M721" s="3"/>
      <c r="N721" s="3"/>
      <c r="O721" s="1"/>
      <c r="P721" s="1"/>
      <c r="Q721" s="1"/>
      <c r="R721" s="1"/>
      <c r="S721" s="1"/>
      <c r="T721" s="1"/>
      <c r="U721" s="1"/>
      <c r="V721" s="1"/>
      <c r="W721" s="1"/>
      <c r="X721" s="1"/>
      <c r="Y721" s="1"/>
      <c r="Z721" s="1"/>
    </row>
    <row r="722" spans="1:26" ht="14.25" customHeight="1" x14ac:dyDescent="0.25">
      <c r="A722" s="1"/>
      <c r="B722" s="2"/>
      <c r="C722" s="3"/>
      <c r="D722" s="1"/>
      <c r="E722" s="2"/>
      <c r="F722" s="3"/>
      <c r="G722" s="3"/>
      <c r="H722" s="3"/>
      <c r="I722" s="3"/>
      <c r="J722" s="3"/>
      <c r="K722" s="4"/>
      <c r="L722" s="3"/>
      <c r="M722" s="3"/>
      <c r="N722" s="3"/>
      <c r="O722" s="1"/>
      <c r="P722" s="1"/>
      <c r="Q722" s="1"/>
      <c r="R722" s="1"/>
      <c r="S722" s="1"/>
      <c r="T722" s="1"/>
      <c r="U722" s="1"/>
      <c r="V722" s="1"/>
      <c r="W722" s="1"/>
      <c r="X722" s="1"/>
      <c r="Y722" s="1"/>
      <c r="Z722" s="1"/>
    </row>
    <row r="723" spans="1:26" ht="14.25" customHeight="1" x14ac:dyDescent="0.25">
      <c r="A723" s="1"/>
      <c r="B723" s="2"/>
      <c r="C723" s="3"/>
      <c r="D723" s="1"/>
      <c r="E723" s="2"/>
      <c r="F723" s="3"/>
      <c r="G723" s="3"/>
      <c r="H723" s="3"/>
      <c r="I723" s="3"/>
      <c r="J723" s="3"/>
      <c r="K723" s="4"/>
      <c r="L723" s="3"/>
      <c r="M723" s="3"/>
      <c r="N723" s="3"/>
      <c r="O723" s="1"/>
      <c r="P723" s="1"/>
      <c r="Q723" s="1"/>
      <c r="R723" s="1"/>
      <c r="S723" s="1"/>
      <c r="T723" s="1"/>
      <c r="U723" s="1"/>
      <c r="V723" s="1"/>
      <c r="W723" s="1"/>
      <c r="X723" s="1"/>
      <c r="Y723" s="1"/>
      <c r="Z723" s="1"/>
    </row>
    <row r="724" spans="1:26" ht="14.25" customHeight="1" x14ac:dyDescent="0.25">
      <c r="A724" s="1"/>
      <c r="B724" s="2"/>
      <c r="C724" s="3"/>
      <c r="D724" s="1"/>
      <c r="E724" s="2"/>
      <c r="F724" s="3"/>
      <c r="G724" s="3"/>
      <c r="H724" s="3"/>
      <c r="I724" s="3"/>
      <c r="J724" s="3"/>
      <c r="K724" s="4"/>
      <c r="L724" s="3"/>
      <c r="M724" s="3"/>
      <c r="N724" s="3"/>
      <c r="O724" s="1"/>
      <c r="P724" s="1"/>
      <c r="Q724" s="1"/>
      <c r="R724" s="1"/>
      <c r="S724" s="1"/>
      <c r="T724" s="1"/>
      <c r="U724" s="1"/>
      <c r="V724" s="1"/>
      <c r="W724" s="1"/>
      <c r="X724" s="1"/>
      <c r="Y724" s="1"/>
      <c r="Z724" s="1"/>
    </row>
    <row r="725" spans="1:26" ht="14.25" customHeight="1" x14ac:dyDescent="0.25">
      <c r="A725" s="1"/>
      <c r="B725" s="2"/>
      <c r="C725" s="3"/>
      <c r="D725" s="1"/>
      <c r="E725" s="2"/>
      <c r="F725" s="3"/>
      <c r="G725" s="3"/>
      <c r="H725" s="3"/>
      <c r="I725" s="3"/>
      <c r="J725" s="3"/>
      <c r="K725" s="4"/>
      <c r="L725" s="3"/>
      <c r="M725" s="3"/>
      <c r="N725" s="3"/>
      <c r="O725" s="1"/>
      <c r="P725" s="1"/>
      <c r="Q725" s="1"/>
      <c r="R725" s="1"/>
      <c r="S725" s="1"/>
      <c r="T725" s="1"/>
      <c r="U725" s="1"/>
      <c r="V725" s="1"/>
      <c r="W725" s="1"/>
      <c r="X725" s="1"/>
      <c r="Y725" s="1"/>
      <c r="Z725" s="1"/>
    </row>
    <row r="726" spans="1:26" ht="14.25" customHeight="1" x14ac:dyDescent="0.25">
      <c r="A726" s="1"/>
      <c r="B726" s="2"/>
      <c r="C726" s="3"/>
      <c r="D726" s="1"/>
      <c r="E726" s="2"/>
      <c r="F726" s="3"/>
      <c r="G726" s="3"/>
      <c r="H726" s="3"/>
      <c r="I726" s="3"/>
      <c r="J726" s="3"/>
      <c r="K726" s="4"/>
      <c r="L726" s="3"/>
      <c r="M726" s="3"/>
      <c r="N726" s="3"/>
      <c r="O726" s="1"/>
      <c r="P726" s="1"/>
      <c r="Q726" s="1"/>
      <c r="R726" s="1"/>
      <c r="S726" s="1"/>
      <c r="T726" s="1"/>
      <c r="U726" s="1"/>
      <c r="V726" s="1"/>
      <c r="W726" s="1"/>
      <c r="X726" s="1"/>
      <c r="Y726" s="1"/>
      <c r="Z726" s="1"/>
    </row>
    <row r="727" spans="1:26" ht="14.25" customHeight="1" x14ac:dyDescent="0.25">
      <c r="A727" s="1"/>
      <c r="B727" s="2"/>
      <c r="C727" s="3"/>
      <c r="D727" s="1"/>
      <c r="E727" s="2"/>
      <c r="F727" s="3"/>
      <c r="G727" s="3"/>
      <c r="H727" s="3"/>
      <c r="I727" s="3"/>
      <c r="J727" s="3"/>
      <c r="K727" s="4"/>
      <c r="L727" s="3"/>
      <c r="M727" s="3"/>
      <c r="N727" s="3"/>
      <c r="O727" s="1"/>
      <c r="P727" s="1"/>
      <c r="Q727" s="1"/>
      <c r="R727" s="1"/>
      <c r="S727" s="1"/>
      <c r="T727" s="1"/>
      <c r="U727" s="1"/>
      <c r="V727" s="1"/>
      <c r="W727" s="1"/>
      <c r="X727" s="1"/>
      <c r="Y727" s="1"/>
      <c r="Z727" s="1"/>
    </row>
    <row r="728" spans="1:26" ht="14.25" customHeight="1" x14ac:dyDescent="0.25">
      <c r="A728" s="1"/>
      <c r="B728" s="2"/>
      <c r="C728" s="3"/>
      <c r="D728" s="1"/>
      <c r="E728" s="2"/>
      <c r="F728" s="3"/>
      <c r="G728" s="3"/>
      <c r="H728" s="3"/>
      <c r="I728" s="3"/>
      <c r="J728" s="3"/>
      <c r="K728" s="4"/>
      <c r="L728" s="3"/>
      <c r="M728" s="3"/>
      <c r="N728" s="3"/>
      <c r="O728" s="1"/>
      <c r="P728" s="1"/>
      <c r="Q728" s="1"/>
      <c r="R728" s="1"/>
      <c r="S728" s="1"/>
      <c r="T728" s="1"/>
      <c r="U728" s="1"/>
      <c r="V728" s="1"/>
      <c r="W728" s="1"/>
      <c r="X728" s="1"/>
      <c r="Y728" s="1"/>
      <c r="Z728" s="1"/>
    </row>
    <row r="729" spans="1:26" ht="14.25" customHeight="1" x14ac:dyDescent="0.25">
      <c r="A729" s="1"/>
      <c r="B729" s="2"/>
      <c r="C729" s="3"/>
      <c r="D729" s="1"/>
      <c r="E729" s="2"/>
      <c r="F729" s="3"/>
      <c r="G729" s="3"/>
      <c r="H729" s="3"/>
      <c r="I729" s="3"/>
      <c r="J729" s="3"/>
      <c r="K729" s="4"/>
      <c r="L729" s="3"/>
      <c r="M729" s="3"/>
      <c r="N729" s="3"/>
      <c r="O729" s="1"/>
      <c r="P729" s="1"/>
      <c r="Q729" s="1"/>
      <c r="R729" s="1"/>
      <c r="S729" s="1"/>
      <c r="T729" s="1"/>
      <c r="U729" s="1"/>
      <c r="V729" s="1"/>
      <c r="W729" s="1"/>
      <c r="X729" s="1"/>
      <c r="Y729" s="1"/>
      <c r="Z729" s="1"/>
    </row>
    <row r="730" spans="1:26" ht="14.25" customHeight="1" x14ac:dyDescent="0.25">
      <c r="A730" s="1"/>
      <c r="B730" s="2"/>
      <c r="C730" s="3"/>
      <c r="D730" s="1"/>
      <c r="E730" s="2"/>
      <c r="F730" s="3"/>
      <c r="G730" s="3"/>
      <c r="H730" s="3"/>
      <c r="I730" s="3"/>
      <c r="J730" s="3"/>
      <c r="K730" s="4"/>
      <c r="L730" s="3"/>
      <c r="M730" s="3"/>
      <c r="N730" s="3"/>
      <c r="O730" s="1"/>
      <c r="P730" s="1"/>
      <c r="Q730" s="1"/>
      <c r="R730" s="1"/>
      <c r="S730" s="1"/>
      <c r="T730" s="1"/>
      <c r="U730" s="1"/>
      <c r="V730" s="1"/>
      <c r="W730" s="1"/>
      <c r="X730" s="1"/>
      <c r="Y730" s="1"/>
      <c r="Z730" s="1"/>
    </row>
    <row r="731" spans="1:26" ht="14.25" customHeight="1" x14ac:dyDescent="0.25">
      <c r="A731" s="1"/>
      <c r="B731" s="2"/>
      <c r="C731" s="3"/>
      <c r="D731" s="1"/>
      <c r="E731" s="2"/>
      <c r="F731" s="3"/>
      <c r="G731" s="3"/>
      <c r="H731" s="3"/>
      <c r="I731" s="3"/>
      <c r="J731" s="3"/>
      <c r="K731" s="4"/>
      <c r="L731" s="3"/>
      <c r="M731" s="3"/>
      <c r="N731" s="3"/>
      <c r="O731" s="1"/>
      <c r="P731" s="1"/>
      <c r="Q731" s="1"/>
      <c r="R731" s="1"/>
      <c r="S731" s="1"/>
      <c r="T731" s="1"/>
      <c r="U731" s="1"/>
      <c r="V731" s="1"/>
      <c r="W731" s="1"/>
      <c r="X731" s="1"/>
      <c r="Y731" s="1"/>
      <c r="Z731" s="1"/>
    </row>
    <row r="732" spans="1:26" ht="14.25" customHeight="1" x14ac:dyDescent="0.25">
      <c r="A732" s="1"/>
      <c r="B732" s="2"/>
      <c r="C732" s="3"/>
      <c r="D732" s="1"/>
      <c r="E732" s="2"/>
      <c r="F732" s="3"/>
      <c r="G732" s="3"/>
      <c r="H732" s="3"/>
      <c r="I732" s="3"/>
      <c r="J732" s="3"/>
      <c r="K732" s="4"/>
      <c r="L732" s="3"/>
      <c r="M732" s="3"/>
      <c r="N732" s="3"/>
      <c r="O732" s="1"/>
      <c r="P732" s="1"/>
      <c r="Q732" s="1"/>
      <c r="R732" s="1"/>
      <c r="S732" s="1"/>
      <c r="T732" s="1"/>
      <c r="U732" s="1"/>
      <c r="V732" s="1"/>
      <c r="W732" s="1"/>
      <c r="X732" s="1"/>
      <c r="Y732" s="1"/>
      <c r="Z732" s="1"/>
    </row>
    <row r="733" spans="1:26" ht="14.25" customHeight="1" x14ac:dyDescent="0.25">
      <c r="A733" s="1"/>
      <c r="B733" s="2"/>
      <c r="C733" s="3"/>
      <c r="D733" s="1"/>
      <c r="E733" s="2"/>
      <c r="F733" s="3"/>
      <c r="G733" s="3"/>
      <c r="H733" s="3"/>
      <c r="I733" s="3"/>
      <c r="J733" s="3"/>
      <c r="K733" s="4"/>
      <c r="L733" s="3"/>
      <c r="M733" s="3"/>
      <c r="N733" s="3"/>
      <c r="O733" s="1"/>
      <c r="P733" s="1"/>
      <c r="Q733" s="1"/>
      <c r="R733" s="1"/>
      <c r="S733" s="1"/>
      <c r="T733" s="1"/>
      <c r="U733" s="1"/>
      <c r="V733" s="1"/>
      <c r="W733" s="1"/>
      <c r="X733" s="1"/>
      <c r="Y733" s="1"/>
      <c r="Z733" s="1"/>
    </row>
    <row r="734" spans="1:26" ht="14.25" customHeight="1" x14ac:dyDescent="0.25">
      <c r="A734" s="1"/>
      <c r="B734" s="2"/>
      <c r="C734" s="3"/>
      <c r="D734" s="1"/>
      <c r="E734" s="2"/>
      <c r="F734" s="3"/>
      <c r="G734" s="3"/>
      <c r="H734" s="3"/>
      <c r="I734" s="3"/>
      <c r="J734" s="3"/>
      <c r="K734" s="4"/>
      <c r="L734" s="3"/>
      <c r="M734" s="3"/>
      <c r="N734" s="3"/>
      <c r="O734" s="1"/>
      <c r="P734" s="1"/>
      <c r="Q734" s="1"/>
      <c r="R734" s="1"/>
      <c r="S734" s="1"/>
      <c r="T734" s="1"/>
      <c r="U734" s="1"/>
      <c r="V734" s="1"/>
      <c r="W734" s="1"/>
      <c r="X734" s="1"/>
      <c r="Y734" s="1"/>
      <c r="Z734" s="1"/>
    </row>
    <row r="735" spans="1:26" ht="14.25" customHeight="1" x14ac:dyDescent="0.25">
      <c r="A735" s="1"/>
      <c r="B735" s="2"/>
      <c r="C735" s="3"/>
      <c r="D735" s="1"/>
      <c r="E735" s="2"/>
      <c r="F735" s="3"/>
      <c r="G735" s="3"/>
      <c r="H735" s="3"/>
      <c r="I735" s="3"/>
      <c r="J735" s="3"/>
      <c r="K735" s="4"/>
      <c r="L735" s="3"/>
      <c r="M735" s="3"/>
      <c r="N735" s="3"/>
      <c r="O735" s="1"/>
      <c r="P735" s="1"/>
      <c r="Q735" s="1"/>
      <c r="R735" s="1"/>
      <c r="S735" s="1"/>
      <c r="T735" s="1"/>
      <c r="U735" s="1"/>
      <c r="V735" s="1"/>
      <c r="W735" s="1"/>
      <c r="X735" s="1"/>
      <c r="Y735" s="1"/>
      <c r="Z735" s="1"/>
    </row>
    <row r="736" spans="1:26" ht="14.25" customHeight="1" x14ac:dyDescent="0.25">
      <c r="A736" s="1"/>
      <c r="B736" s="2"/>
      <c r="C736" s="3"/>
      <c r="D736" s="1"/>
      <c r="E736" s="2"/>
      <c r="F736" s="3"/>
      <c r="G736" s="3"/>
      <c r="H736" s="3"/>
      <c r="I736" s="3"/>
      <c r="J736" s="3"/>
      <c r="K736" s="4"/>
      <c r="L736" s="3"/>
      <c r="M736" s="3"/>
      <c r="N736" s="3"/>
      <c r="O736" s="1"/>
      <c r="P736" s="1"/>
      <c r="Q736" s="1"/>
      <c r="R736" s="1"/>
      <c r="S736" s="1"/>
      <c r="T736" s="1"/>
      <c r="U736" s="1"/>
      <c r="V736" s="1"/>
      <c r="W736" s="1"/>
      <c r="X736" s="1"/>
      <c r="Y736" s="1"/>
      <c r="Z736" s="1"/>
    </row>
    <row r="737" spans="1:26" ht="14.25" customHeight="1" x14ac:dyDescent="0.25">
      <c r="A737" s="1"/>
      <c r="B737" s="2"/>
      <c r="C737" s="3"/>
      <c r="D737" s="1"/>
      <c r="E737" s="2"/>
      <c r="F737" s="3"/>
      <c r="G737" s="3"/>
      <c r="H737" s="3"/>
      <c r="I737" s="3"/>
      <c r="J737" s="3"/>
      <c r="K737" s="4"/>
      <c r="L737" s="3"/>
      <c r="M737" s="3"/>
      <c r="N737" s="3"/>
      <c r="O737" s="1"/>
      <c r="P737" s="1"/>
      <c r="Q737" s="1"/>
      <c r="R737" s="1"/>
      <c r="S737" s="1"/>
      <c r="T737" s="1"/>
      <c r="U737" s="1"/>
      <c r="V737" s="1"/>
      <c r="W737" s="1"/>
      <c r="X737" s="1"/>
      <c r="Y737" s="1"/>
      <c r="Z737" s="1"/>
    </row>
    <row r="738" spans="1:26" ht="14.25" customHeight="1" x14ac:dyDescent="0.25">
      <c r="A738" s="1"/>
      <c r="B738" s="2"/>
      <c r="C738" s="3"/>
      <c r="D738" s="1"/>
      <c r="E738" s="2"/>
      <c r="F738" s="3"/>
      <c r="G738" s="3"/>
      <c r="H738" s="3"/>
      <c r="I738" s="3"/>
      <c r="J738" s="3"/>
      <c r="K738" s="4"/>
      <c r="L738" s="3"/>
      <c r="M738" s="3"/>
      <c r="N738" s="3"/>
      <c r="O738" s="1"/>
      <c r="P738" s="1"/>
      <c r="Q738" s="1"/>
      <c r="R738" s="1"/>
      <c r="S738" s="1"/>
      <c r="T738" s="1"/>
      <c r="U738" s="1"/>
      <c r="V738" s="1"/>
      <c r="W738" s="1"/>
      <c r="X738" s="1"/>
      <c r="Y738" s="1"/>
      <c r="Z738" s="1"/>
    </row>
    <row r="739" spans="1:26" ht="14.25" customHeight="1" x14ac:dyDescent="0.25">
      <c r="A739" s="1"/>
      <c r="B739" s="2"/>
      <c r="C739" s="3"/>
      <c r="D739" s="1"/>
      <c r="E739" s="2"/>
      <c r="F739" s="3"/>
      <c r="G739" s="3"/>
      <c r="H739" s="3"/>
      <c r="I739" s="3"/>
      <c r="J739" s="3"/>
      <c r="K739" s="4"/>
      <c r="L739" s="3"/>
      <c r="M739" s="3"/>
      <c r="N739" s="3"/>
      <c r="O739" s="1"/>
      <c r="P739" s="1"/>
      <c r="Q739" s="1"/>
      <c r="R739" s="1"/>
      <c r="S739" s="1"/>
      <c r="T739" s="1"/>
      <c r="U739" s="1"/>
      <c r="V739" s="1"/>
      <c r="W739" s="1"/>
      <c r="X739" s="1"/>
      <c r="Y739" s="1"/>
      <c r="Z739" s="1"/>
    </row>
    <row r="740" spans="1:26" ht="14.25" customHeight="1" x14ac:dyDescent="0.25">
      <c r="A740" s="1"/>
      <c r="B740" s="2"/>
      <c r="C740" s="3"/>
      <c r="D740" s="1"/>
      <c r="E740" s="2"/>
      <c r="F740" s="3"/>
      <c r="G740" s="3"/>
      <c r="H740" s="3"/>
      <c r="I740" s="3"/>
      <c r="J740" s="3"/>
      <c r="K740" s="4"/>
      <c r="L740" s="3"/>
      <c r="M740" s="3"/>
      <c r="N740" s="3"/>
      <c r="O740" s="1"/>
      <c r="P740" s="1"/>
      <c r="Q740" s="1"/>
      <c r="R740" s="1"/>
      <c r="S740" s="1"/>
      <c r="T740" s="1"/>
      <c r="U740" s="1"/>
      <c r="V740" s="1"/>
      <c r="W740" s="1"/>
      <c r="X740" s="1"/>
      <c r="Y740" s="1"/>
      <c r="Z740" s="1"/>
    </row>
    <row r="741" spans="1:26" ht="14.25" customHeight="1" x14ac:dyDescent="0.25">
      <c r="A741" s="1"/>
      <c r="B741" s="2"/>
      <c r="C741" s="3"/>
      <c r="D741" s="1"/>
      <c r="E741" s="2"/>
      <c r="F741" s="3"/>
      <c r="G741" s="3"/>
      <c r="H741" s="3"/>
      <c r="I741" s="3"/>
      <c r="J741" s="3"/>
      <c r="K741" s="4"/>
      <c r="L741" s="3"/>
      <c r="M741" s="3"/>
      <c r="N741" s="3"/>
      <c r="O741" s="1"/>
      <c r="P741" s="1"/>
      <c r="Q741" s="1"/>
      <c r="R741" s="1"/>
      <c r="S741" s="1"/>
      <c r="T741" s="1"/>
      <c r="U741" s="1"/>
      <c r="V741" s="1"/>
      <c r="W741" s="1"/>
      <c r="X741" s="1"/>
      <c r="Y741" s="1"/>
      <c r="Z741" s="1"/>
    </row>
    <row r="742" spans="1:26" ht="14.25" customHeight="1" x14ac:dyDescent="0.25">
      <c r="A742" s="1"/>
      <c r="B742" s="2"/>
      <c r="C742" s="3"/>
      <c r="D742" s="1"/>
      <c r="E742" s="2"/>
      <c r="F742" s="3"/>
      <c r="G742" s="3"/>
      <c r="H742" s="3"/>
      <c r="I742" s="3"/>
      <c r="J742" s="3"/>
      <c r="K742" s="4"/>
      <c r="L742" s="3"/>
      <c r="M742" s="3"/>
      <c r="N742" s="3"/>
      <c r="O742" s="1"/>
      <c r="P742" s="1"/>
      <c r="Q742" s="1"/>
      <c r="R742" s="1"/>
      <c r="S742" s="1"/>
      <c r="T742" s="1"/>
      <c r="U742" s="1"/>
      <c r="V742" s="1"/>
      <c r="W742" s="1"/>
      <c r="X742" s="1"/>
      <c r="Y742" s="1"/>
      <c r="Z742" s="1"/>
    </row>
    <row r="743" spans="1:26" ht="14.25" customHeight="1" x14ac:dyDescent="0.25">
      <c r="A743" s="1"/>
      <c r="B743" s="2"/>
      <c r="C743" s="3"/>
      <c r="D743" s="1"/>
      <c r="E743" s="2"/>
      <c r="F743" s="3"/>
      <c r="G743" s="3"/>
      <c r="H743" s="3"/>
      <c r="I743" s="3"/>
      <c r="J743" s="3"/>
      <c r="K743" s="4"/>
      <c r="L743" s="3"/>
      <c r="M743" s="3"/>
      <c r="N743" s="3"/>
      <c r="O743" s="1"/>
      <c r="P743" s="1"/>
      <c r="Q743" s="1"/>
      <c r="R743" s="1"/>
      <c r="S743" s="1"/>
      <c r="T743" s="1"/>
      <c r="U743" s="1"/>
      <c r="V743" s="1"/>
      <c r="W743" s="1"/>
      <c r="X743" s="1"/>
      <c r="Y743" s="1"/>
      <c r="Z743" s="1"/>
    </row>
    <row r="744" spans="1:26" ht="14.25" customHeight="1" x14ac:dyDescent="0.25">
      <c r="A744" s="1"/>
      <c r="B744" s="2"/>
      <c r="C744" s="3"/>
      <c r="D744" s="1"/>
      <c r="E744" s="2"/>
      <c r="F744" s="3"/>
      <c r="G744" s="3"/>
      <c r="H744" s="3"/>
      <c r="I744" s="3"/>
      <c r="J744" s="3"/>
      <c r="K744" s="4"/>
      <c r="L744" s="3"/>
      <c r="M744" s="3"/>
      <c r="N744" s="3"/>
      <c r="O744" s="1"/>
      <c r="P744" s="1"/>
      <c r="Q744" s="1"/>
      <c r="R744" s="1"/>
      <c r="S744" s="1"/>
      <c r="T744" s="1"/>
      <c r="U744" s="1"/>
      <c r="V744" s="1"/>
      <c r="W744" s="1"/>
      <c r="X744" s="1"/>
      <c r="Y744" s="1"/>
      <c r="Z744" s="1"/>
    </row>
    <row r="745" spans="1:26" ht="14.25" customHeight="1" x14ac:dyDescent="0.25">
      <c r="A745" s="1"/>
      <c r="B745" s="2"/>
      <c r="C745" s="3"/>
      <c r="D745" s="1"/>
      <c r="E745" s="2"/>
      <c r="F745" s="3"/>
      <c r="G745" s="3"/>
      <c r="H745" s="3"/>
      <c r="I745" s="3"/>
      <c r="J745" s="3"/>
      <c r="K745" s="4"/>
      <c r="L745" s="3"/>
      <c r="M745" s="3"/>
      <c r="N745" s="3"/>
      <c r="O745" s="1"/>
      <c r="P745" s="1"/>
      <c r="Q745" s="1"/>
      <c r="R745" s="1"/>
      <c r="S745" s="1"/>
      <c r="T745" s="1"/>
      <c r="U745" s="1"/>
      <c r="V745" s="1"/>
      <c r="W745" s="1"/>
      <c r="X745" s="1"/>
      <c r="Y745" s="1"/>
      <c r="Z745" s="1"/>
    </row>
    <row r="746" spans="1:26" ht="14.25" customHeight="1" x14ac:dyDescent="0.25">
      <c r="A746" s="1"/>
      <c r="B746" s="2"/>
      <c r="C746" s="3"/>
      <c r="D746" s="1"/>
      <c r="E746" s="2"/>
      <c r="F746" s="3"/>
      <c r="G746" s="3"/>
      <c r="H746" s="3"/>
      <c r="I746" s="3"/>
      <c r="J746" s="3"/>
      <c r="K746" s="4"/>
      <c r="L746" s="3"/>
      <c r="M746" s="3"/>
      <c r="N746" s="3"/>
      <c r="O746" s="1"/>
      <c r="P746" s="1"/>
      <c r="Q746" s="1"/>
      <c r="R746" s="1"/>
      <c r="S746" s="1"/>
      <c r="T746" s="1"/>
      <c r="U746" s="1"/>
      <c r="V746" s="1"/>
      <c r="W746" s="1"/>
      <c r="X746" s="1"/>
      <c r="Y746" s="1"/>
      <c r="Z746" s="1"/>
    </row>
    <row r="747" spans="1:26" ht="14.25" customHeight="1" x14ac:dyDescent="0.25">
      <c r="A747" s="1"/>
      <c r="B747" s="2"/>
      <c r="C747" s="3"/>
      <c r="D747" s="1"/>
      <c r="E747" s="2"/>
      <c r="F747" s="3"/>
      <c r="G747" s="3"/>
      <c r="H747" s="3"/>
      <c r="I747" s="3"/>
      <c r="J747" s="3"/>
      <c r="K747" s="4"/>
      <c r="L747" s="3"/>
      <c r="M747" s="3"/>
      <c r="N747" s="3"/>
      <c r="O747" s="1"/>
      <c r="P747" s="1"/>
      <c r="Q747" s="1"/>
      <c r="R747" s="1"/>
      <c r="S747" s="1"/>
      <c r="T747" s="1"/>
      <c r="U747" s="1"/>
      <c r="V747" s="1"/>
      <c r="W747" s="1"/>
      <c r="X747" s="1"/>
      <c r="Y747" s="1"/>
      <c r="Z747" s="1"/>
    </row>
    <row r="748" spans="1:26" ht="14.25" customHeight="1" x14ac:dyDescent="0.25">
      <c r="A748" s="1"/>
      <c r="B748" s="2"/>
      <c r="C748" s="3"/>
      <c r="D748" s="1"/>
      <c r="E748" s="2"/>
      <c r="F748" s="3"/>
      <c r="G748" s="3"/>
      <c r="H748" s="3"/>
      <c r="I748" s="3"/>
      <c r="J748" s="3"/>
      <c r="K748" s="4"/>
      <c r="L748" s="3"/>
      <c r="M748" s="3"/>
      <c r="N748" s="3"/>
      <c r="O748" s="1"/>
      <c r="P748" s="1"/>
      <c r="Q748" s="1"/>
      <c r="R748" s="1"/>
      <c r="S748" s="1"/>
      <c r="T748" s="1"/>
      <c r="U748" s="1"/>
      <c r="V748" s="1"/>
      <c r="W748" s="1"/>
      <c r="X748" s="1"/>
      <c r="Y748" s="1"/>
      <c r="Z748" s="1"/>
    </row>
    <row r="749" spans="1:26" ht="14.25" customHeight="1" x14ac:dyDescent="0.25">
      <c r="A749" s="1"/>
      <c r="B749" s="2"/>
      <c r="C749" s="3"/>
      <c r="D749" s="1"/>
      <c r="E749" s="2"/>
      <c r="F749" s="3"/>
      <c r="G749" s="3"/>
      <c r="H749" s="3"/>
      <c r="I749" s="3"/>
      <c r="J749" s="3"/>
      <c r="K749" s="4"/>
      <c r="L749" s="3"/>
      <c r="M749" s="3"/>
      <c r="N749" s="3"/>
      <c r="O749" s="1"/>
      <c r="P749" s="1"/>
      <c r="Q749" s="1"/>
      <c r="R749" s="1"/>
      <c r="S749" s="1"/>
      <c r="T749" s="1"/>
      <c r="U749" s="1"/>
      <c r="V749" s="1"/>
      <c r="W749" s="1"/>
      <c r="X749" s="1"/>
      <c r="Y749" s="1"/>
      <c r="Z749" s="1"/>
    </row>
    <row r="750" spans="1:26" ht="14.25" customHeight="1" x14ac:dyDescent="0.25">
      <c r="A750" s="1"/>
      <c r="B750" s="2"/>
      <c r="C750" s="3"/>
      <c r="D750" s="1"/>
      <c r="E750" s="2"/>
      <c r="F750" s="3"/>
      <c r="G750" s="3"/>
      <c r="H750" s="3"/>
      <c r="I750" s="3"/>
      <c r="J750" s="3"/>
      <c r="K750" s="4"/>
      <c r="L750" s="3"/>
      <c r="M750" s="3"/>
      <c r="N750" s="3"/>
      <c r="O750" s="1"/>
      <c r="P750" s="1"/>
      <c r="Q750" s="1"/>
      <c r="R750" s="1"/>
      <c r="S750" s="1"/>
      <c r="T750" s="1"/>
      <c r="U750" s="1"/>
      <c r="V750" s="1"/>
      <c r="W750" s="1"/>
      <c r="X750" s="1"/>
      <c r="Y750" s="1"/>
      <c r="Z750" s="1"/>
    </row>
    <row r="751" spans="1:26" ht="14.25" customHeight="1" x14ac:dyDescent="0.25">
      <c r="A751" s="1"/>
      <c r="B751" s="2"/>
      <c r="C751" s="3"/>
      <c r="D751" s="1"/>
      <c r="E751" s="2"/>
      <c r="F751" s="3"/>
      <c r="G751" s="3"/>
      <c r="H751" s="3"/>
      <c r="I751" s="3"/>
      <c r="J751" s="3"/>
      <c r="K751" s="4"/>
      <c r="L751" s="3"/>
      <c r="M751" s="3"/>
      <c r="N751" s="3"/>
      <c r="O751" s="1"/>
      <c r="P751" s="1"/>
      <c r="Q751" s="1"/>
      <c r="R751" s="1"/>
      <c r="S751" s="1"/>
      <c r="T751" s="1"/>
      <c r="U751" s="1"/>
      <c r="V751" s="1"/>
      <c r="W751" s="1"/>
      <c r="X751" s="1"/>
      <c r="Y751" s="1"/>
      <c r="Z751" s="1"/>
    </row>
    <row r="752" spans="1:26" ht="14.25" customHeight="1" x14ac:dyDescent="0.25">
      <c r="A752" s="1"/>
      <c r="B752" s="2"/>
      <c r="C752" s="3"/>
      <c r="D752" s="1"/>
      <c r="E752" s="2"/>
      <c r="F752" s="3"/>
      <c r="G752" s="3"/>
      <c r="H752" s="3"/>
      <c r="I752" s="3"/>
      <c r="J752" s="3"/>
      <c r="K752" s="4"/>
      <c r="L752" s="3"/>
      <c r="M752" s="3"/>
      <c r="N752" s="3"/>
      <c r="O752" s="1"/>
      <c r="P752" s="1"/>
      <c r="Q752" s="1"/>
      <c r="R752" s="1"/>
      <c r="S752" s="1"/>
      <c r="T752" s="1"/>
      <c r="U752" s="1"/>
      <c r="V752" s="1"/>
      <c r="W752" s="1"/>
      <c r="X752" s="1"/>
      <c r="Y752" s="1"/>
      <c r="Z752" s="1"/>
    </row>
    <row r="753" spans="1:26" ht="14.25" customHeight="1" x14ac:dyDescent="0.25">
      <c r="A753" s="1"/>
      <c r="B753" s="2"/>
      <c r="C753" s="3"/>
      <c r="D753" s="1"/>
      <c r="E753" s="2"/>
      <c r="F753" s="3"/>
      <c r="G753" s="3"/>
      <c r="H753" s="3"/>
      <c r="I753" s="3"/>
      <c r="J753" s="3"/>
      <c r="K753" s="4"/>
      <c r="L753" s="3"/>
      <c r="M753" s="3"/>
      <c r="N753" s="3"/>
      <c r="O753" s="1"/>
      <c r="P753" s="1"/>
      <c r="Q753" s="1"/>
      <c r="R753" s="1"/>
      <c r="S753" s="1"/>
      <c r="T753" s="1"/>
      <c r="U753" s="1"/>
      <c r="V753" s="1"/>
      <c r="W753" s="1"/>
      <c r="X753" s="1"/>
      <c r="Y753" s="1"/>
      <c r="Z753" s="1"/>
    </row>
    <row r="754" spans="1:26" ht="14.25" customHeight="1" x14ac:dyDescent="0.25">
      <c r="A754" s="1"/>
      <c r="B754" s="2"/>
      <c r="C754" s="3"/>
      <c r="D754" s="1"/>
      <c r="E754" s="2"/>
      <c r="F754" s="3"/>
      <c r="G754" s="3"/>
      <c r="H754" s="3"/>
      <c r="I754" s="3"/>
      <c r="J754" s="3"/>
      <c r="K754" s="4"/>
      <c r="L754" s="3"/>
      <c r="M754" s="3"/>
      <c r="N754" s="3"/>
      <c r="O754" s="1"/>
      <c r="P754" s="1"/>
      <c r="Q754" s="1"/>
      <c r="R754" s="1"/>
      <c r="S754" s="1"/>
      <c r="T754" s="1"/>
      <c r="U754" s="1"/>
      <c r="V754" s="1"/>
      <c r="W754" s="1"/>
      <c r="X754" s="1"/>
      <c r="Y754" s="1"/>
      <c r="Z754" s="1"/>
    </row>
    <row r="755" spans="1:26" ht="14.25" customHeight="1" x14ac:dyDescent="0.25">
      <c r="A755" s="1"/>
      <c r="B755" s="2"/>
      <c r="C755" s="3"/>
      <c r="D755" s="1"/>
      <c r="E755" s="2"/>
      <c r="F755" s="3"/>
      <c r="G755" s="3"/>
      <c r="H755" s="3"/>
      <c r="I755" s="3"/>
      <c r="J755" s="3"/>
      <c r="K755" s="4"/>
      <c r="L755" s="3"/>
      <c r="M755" s="3"/>
      <c r="N755" s="3"/>
      <c r="O755" s="1"/>
      <c r="P755" s="1"/>
      <c r="Q755" s="1"/>
      <c r="R755" s="1"/>
      <c r="S755" s="1"/>
      <c r="T755" s="1"/>
      <c r="U755" s="1"/>
      <c r="V755" s="1"/>
      <c r="W755" s="1"/>
      <c r="X755" s="1"/>
      <c r="Y755" s="1"/>
      <c r="Z755" s="1"/>
    </row>
    <row r="756" spans="1:26" ht="14.25" customHeight="1" x14ac:dyDescent="0.25">
      <c r="A756" s="1"/>
      <c r="B756" s="2"/>
      <c r="C756" s="3"/>
      <c r="D756" s="1"/>
      <c r="E756" s="2"/>
      <c r="F756" s="3"/>
      <c r="G756" s="3"/>
      <c r="H756" s="3"/>
      <c r="I756" s="3"/>
      <c r="J756" s="3"/>
      <c r="K756" s="4"/>
      <c r="L756" s="3"/>
      <c r="M756" s="3"/>
      <c r="N756" s="3"/>
      <c r="O756" s="1"/>
      <c r="P756" s="1"/>
      <c r="Q756" s="1"/>
      <c r="R756" s="1"/>
      <c r="S756" s="1"/>
      <c r="T756" s="1"/>
      <c r="U756" s="1"/>
      <c r="V756" s="1"/>
      <c r="W756" s="1"/>
      <c r="X756" s="1"/>
      <c r="Y756" s="1"/>
      <c r="Z756" s="1"/>
    </row>
    <row r="757" spans="1:26" ht="14.25" customHeight="1" x14ac:dyDescent="0.25">
      <c r="A757" s="1"/>
      <c r="B757" s="2"/>
      <c r="C757" s="3"/>
      <c r="D757" s="1"/>
      <c r="E757" s="2"/>
      <c r="F757" s="3"/>
      <c r="G757" s="3"/>
      <c r="H757" s="3"/>
      <c r="I757" s="3"/>
      <c r="J757" s="3"/>
      <c r="K757" s="4"/>
      <c r="L757" s="3"/>
      <c r="M757" s="3"/>
      <c r="N757" s="3"/>
      <c r="O757" s="1"/>
      <c r="P757" s="1"/>
      <c r="Q757" s="1"/>
      <c r="R757" s="1"/>
      <c r="S757" s="1"/>
      <c r="T757" s="1"/>
      <c r="U757" s="1"/>
      <c r="V757" s="1"/>
      <c r="W757" s="1"/>
      <c r="X757" s="1"/>
      <c r="Y757" s="1"/>
      <c r="Z757" s="1"/>
    </row>
    <row r="758" spans="1:26" ht="14.25" customHeight="1" x14ac:dyDescent="0.25">
      <c r="A758" s="1"/>
      <c r="B758" s="2"/>
      <c r="C758" s="3"/>
      <c r="D758" s="1"/>
      <c r="E758" s="2"/>
      <c r="F758" s="3"/>
      <c r="G758" s="3"/>
      <c r="H758" s="3"/>
      <c r="I758" s="3"/>
      <c r="J758" s="3"/>
      <c r="K758" s="4"/>
      <c r="L758" s="3"/>
      <c r="M758" s="3"/>
      <c r="N758" s="3"/>
      <c r="O758" s="1"/>
      <c r="P758" s="1"/>
      <c r="Q758" s="1"/>
      <c r="R758" s="1"/>
      <c r="S758" s="1"/>
      <c r="T758" s="1"/>
      <c r="U758" s="1"/>
      <c r="V758" s="1"/>
      <c r="W758" s="1"/>
      <c r="X758" s="1"/>
      <c r="Y758" s="1"/>
      <c r="Z758" s="1"/>
    </row>
    <row r="759" spans="1:26" ht="14.25" customHeight="1" x14ac:dyDescent="0.25">
      <c r="A759" s="1"/>
      <c r="B759" s="2"/>
      <c r="C759" s="3"/>
      <c r="D759" s="1"/>
      <c r="E759" s="2"/>
      <c r="F759" s="3"/>
      <c r="G759" s="3"/>
      <c r="H759" s="3"/>
      <c r="I759" s="3"/>
      <c r="J759" s="3"/>
      <c r="K759" s="4"/>
      <c r="L759" s="3"/>
      <c r="M759" s="3"/>
      <c r="N759" s="3"/>
      <c r="O759" s="1"/>
      <c r="P759" s="1"/>
      <c r="Q759" s="1"/>
      <c r="R759" s="1"/>
      <c r="S759" s="1"/>
      <c r="T759" s="1"/>
      <c r="U759" s="1"/>
      <c r="V759" s="1"/>
      <c r="W759" s="1"/>
      <c r="X759" s="1"/>
      <c r="Y759" s="1"/>
      <c r="Z759" s="1"/>
    </row>
    <row r="760" spans="1:26" ht="14.25" customHeight="1" x14ac:dyDescent="0.25">
      <c r="A760" s="1"/>
      <c r="B760" s="2"/>
      <c r="C760" s="3"/>
      <c r="D760" s="1"/>
      <c r="E760" s="2"/>
      <c r="F760" s="3"/>
      <c r="G760" s="3"/>
      <c r="H760" s="3"/>
      <c r="I760" s="3"/>
      <c r="J760" s="3"/>
      <c r="K760" s="4"/>
      <c r="L760" s="3"/>
      <c r="M760" s="3"/>
      <c r="N760" s="3"/>
      <c r="O760" s="1"/>
      <c r="P760" s="1"/>
      <c r="Q760" s="1"/>
      <c r="R760" s="1"/>
      <c r="S760" s="1"/>
      <c r="T760" s="1"/>
      <c r="U760" s="1"/>
      <c r="V760" s="1"/>
      <c r="W760" s="1"/>
      <c r="X760" s="1"/>
      <c r="Y760" s="1"/>
      <c r="Z760" s="1"/>
    </row>
    <row r="761" spans="1:26" ht="14.25" customHeight="1" x14ac:dyDescent="0.25">
      <c r="A761" s="1"/>
      <c r="B761" s="2"/>
      <c r="C761" s="3"/>
      <c r="D761" s="1"/>
      <c r="E761" s="2"/>
      <c r="F761" s="3"/>
      <c r="G761" s="3"/>
      <c r="H761" s="3"/>
      <c r="I761" s="3"/>
      <c r="J761" s="3"/>
      <c r="K761" s="4"/>
      <c r="L761" s="3"/>
      <c r="M761" s="3"/>
      <c r="N761" s="3"/>
      <c r="O761" s="1"/>
      <c r="P761" s="1"/>
      <c r="Q761" s="1"/>
      <c r="R761" s="1"/>
      <c r="S761" s="1"/>
      <c r="T761" s="1"/>
      <c r="U761" s="1"/>
      <c r="V761" s="1"/>
      <c r="W761" s="1"/>
      <c r="X761" s="1"/>
      <c r="Y761" s="1"/>
      <c r="Z761" s="1"/>
    </row>
    <row r="762" spans="1:26" ht="14.25" customHeight="1" x14ac:dyDescent="0.25">
      <c r="A762" s="1"/>
      <c r="B762" s="2"/>
      <c r="C762" s="3"/>
      <c r="D762" s="1"/>
      <c r="E762" s="2"/>
      <c r="F762" s="3"/>
      <c r="G762" s="3"/>
      <c r="H762" s="3"/>
      <c r="I762" s="3"/>
      <c r="J762" s="3"/>
      <c r="K762" s="4"/>
      <c r="L762" s="3"/>
      <c r="M762" s="3"/>
      <c r="N762" s="3"/>
      <c r="O762" s="1"/>
      <c r="P762" s="1"/>
      <c r="Q762" s="1"/>
      <c r="R762" s="1"/>
      <c r="S762" s="1"/>
      <c r="T762" s="1"/>
      <c r="U762" s="1"/>
      <c r="V762" s="1"/>
      <c r="W762" s="1"/>
      <c r="X762" s="1"/>
      <c r="Y762" s="1"/>
      <c r="Z762" s="1"/>
    </row>
    <row r="763" spans="1:26" ht="14.25" customHeight="1" x14ac:dyDescent="0.25">
      <c r="A763" s="1"/>
      <c r="B763" s="2"/>
      <c r="C763" s="3"/>
      <c r="D763" s="1"/>
      <c r="E763" s="2"/>
      <c r="F763" s="3"/>
      <c r="G763" s="3"/>
      <c r="H763" s="3"/>
      <c r="I763" s="3"/>
      <c r="J763" s="3"/>
      <c r="K763" s="4"/>
      <c r="L763" s="3"/>
      <c r="M763" s="3"/>
      <c r="N763" s="3"/>
      <c r="O763" s="1"/>
      <c r="P763" s="1"/>
      <c r="Q763" s="1"/>
      <c r="R763" s="1"/>
      <c r="S763" s="1"/>
      <c r="T763" s="1"/>
      <c r="U763" s="1"/>
      <c r="V763" s="1"/>
      <c r="W763" s="1"/>
      <c r="X763" s="1"/>
      <c r="Y763" s="1"/>
      <c r="Z763" s="1"/>
    </row>
    <row r="764" spans="1:26" ht="14.25" customHeight="1" x14ac:dyDescent="0.25">
      <c r="A764" s="1"/>
      <c r="B764" s="2"/>
      <c r="C764" s="3"/>
      <c r="D764" s="1"/>
      <c r="E764" s="2"/>
      <c r="F764" s="3"/>
      <c r="G764" s="3"/>
      <c r="H764" s="3"/>
      <c r="I764" s="3"/>
      <c r="J764" s="3"/>
      <c r="K764" s="4"/>
      <c r="L764" s="3"/>
      <c r="M764" s="3"/>
      <c r="N764" s="3"/>
      <c r="O764" s="1"/>
      <c r="P764" s="1"/>
      <c r="Q764" s="1"/>
      <c r="R764" s="1"/>
      <c r="S764" s="1"/>
      <c r="T764" s="1"/>
      <c r="U764" s="1"/>
      <c r="V764" s="1"/>
      <c r="W764" s="1"/>
      <c r="X764" s="1"/>
      <c r="Y764" s="1"/>
      <c r="Z764" s="1"/>
    </row>
    <row r="765" spans="1:26" ht="14.25" customHeight="1" x14ac:dyDescent="0.25">
      <c r="A765" s="1"/>
      <c r="B765" s="2"/>
      <c r="C765" s="3"/>
      <c r="D765" s="1"/>
      <c r="E765" s="2"/>
      <c r="F765" s="3"/>
      <c r="G765" s="3"/>
      <c r="H765" s="3"/>
      <c r="I765" s="3"/>
      <c r="J765" s="3"/>
      <c r="K765" s="4"/>
      <c r="L765" s="3"/>
      <c r="M765" s="3"/>
      <c r="N765" s="3"/>
      <c r="O765" s="1"/>
      <c r="P765" s="1"/>
      <c r="Q765" s="1"/>
      <c r="R765" s="1"/>
      <c r="S765" s="1"/>
      <c r="T765" s="1"/>
      <c r="U765" s="1"/>
      <c r="V765" s="1"/>
      <c r="W765" s="1"/>
      <c r="X765" s="1"/>
      <c r="Y765" s="1"/>
      <c r="Z765" s="1"/>
    </row>
    <row r="766" spans="1:26" ht="14.25" customHeight="1" x14ac:dyDescent="0.25">
      <c r="A766" s="1"/>
      <c r="B766" s="2"/>
      <c r="C766" s="3"/>
      <c r="D766" s="1"/>
      <c r="E766" s="2"/>
      <c r="F766" s="3"/>
      <c r="G766" s="3"/>
      <c r="H766" s="3"/>
      <c r="I766" s="3"/>
      <c r="J766" s="3"/>
      <c r="K766" s="4"/>
      <c r="L766" s="3"/>
      <c r="M766" s="3"/>
      <c r="N766" s="3"/>
      <c r="O766" s="1"/>
      <c r="P766" s="1"/>
      <c r="Q766" s="1"/>
      <c r="R766" s="1"/>
      <c r="S766" s="1"/>
      <c r="T766" s="1"/>
      <c r="U766" s="1"/>
      <c r="V766" s="1"/>
      <c r="W766" s="1"/>
      <c r="X766" s="1"/>
      <c r="Y766" s="1"/>
      <c r="Z766" s="1"/>
    </row>
    <row r="767" spans="1:26" ht="14.25" customHeight="1" x14ac:dyDescent="0.25">
      <c r="A767" s="1"/>
      <c r="B767" s="2"/>
      <c r="C767" s="3"/>
      <c r="D767" s="1"/>
      <c r="E767" s="2"/>
      <c r="F767" s="3"/>
      <c r="G767" s="3"/>
      <c r="H767" s="3"/>
      <c r="I767" s="3"/>
      <c r="J767" s="3"/>
      <c r="K767" s="4"/>
      <c r="L767" s="3"/>
      <c r="M767" s="3"/>
      <c r="N767" s="3"/>
      <c r="O767" s="1"/>
      <c r="P767" s="1"/>
      <c r="Q767" s="1"/>
      <c r="R767" s="1"/>
      <c r="S767" s="1"/>
      <c r="T767" s="1"/>
      <c r="U767" s="1"/>
      <c r="V767" s="1"/>
      <c r="W767" s="1"/>
      <c r="X767" s="1"/>
      <c r="Y767" s="1"/>
      <c r="Z767" s="1"/>
    </row>
    <row r="768" spans="1:26" ht="14.25" customHeight="1" x14ac:dyDescent="0.25">
      <c r="A768" s="1"/>
      <c r="B768" s="2"/>
      <c r="C768" s="3"/>
      <c r="D768" s="1"/>
      <c r="E768" s="2"/>
      <c r="F768" s="3"/>
      <c r="G768" s="3"/>
      <c r="H768" s="3"/>
      <c r="I768" s="3"/>
      <c r="J768" s="3"/>
      <c r="K768" s="4"/>
      <c r="L768" s="3"/>
      <c r="M768" s="3"/>
      <c r="N768" s="3"/>
      <c r="O768" s="1"/>
      <c r="P768" s="1"/>
      <c r="Q768" s="1"/>
      <c r="R768" s="1"/>
      <c r="S768" s="1"/>
      <c r="T768" s="1"/>
      <c r="U768" s="1"/>
      <c r="V768" s="1"/>
      <c r="W768" s="1"/>
      <c r="X768" s="1"/>
      <c r="Y768" s="1"/>
      <c r="Z768" s="1"/>
    </row>
    <row r="769" spans="1:26" ht="14.25" customHeight="1" x14ac:dyDescent="0.25">
      <c r="A769" s="1"/>
      <c r="B769" s="2"/>
      <c r="C769" s="3"/>
      <c r="D769" s="1"/>
      <c r="E769" s="2"/>
      <c r="F769" s="3"/>
      <c r="G769" s="3"/>
      <c r="H769" s="3"/>
      <c r="I769" s="3"/>
      <c r="J769" s="3"/>
      <c r="K769" s="4"/>
      <c r="L769" s="3"/>
      <c r="M769" s="3"/>
      <c r="N769" s="3"/>
      <c r="O769" s="1"/>
      <c r="P769" s="1"/>
      <c r="Q769" s="1"/>
      <c r="R769" s="1"/>
      <c r="S769" s="1"/>
      <c r="T769" s="1"/>
      <c r="U769" s="1"/>
      <c r="V769" s="1"/>
      <c r="W769" s="1"/>
      <c r="X769" s="1"/>
      <c r="Y769" s="1"/>
      <c r="Z769" s="1"/>
    </row>
    <row r="770" spans="1:26" ht="14.25" customHeight="1" x14ac:dyDescent="0.25">
      <c r="A770" s="1"/>
      <c r="B770" s="2"/>
      <c r="C770" s="3"/>
      <c r="D770" s="1"/>
      <c r="E770" s="2"/>
      <c r="F770" s="3"/>
      <c r="G770" s="3"/>
      <c r="H770" s="3"/>
      <c r="I770" s="3"/>
      <c r="J770" s="3"/>
      <c r="K770" s="4"/>
      <c r="L770" s="3"/>
      <c r="M770" s="3"/>
      <c r="N770" s="3"/>
      <c r="O770" s="1"/>
      <c r="P770" s="1"/>
      <c r="Q770" s="1"/>
      <c r="R770" s="1"/>
      <c r="S770" s="1"/>
      <c r="T770" s="1"/>
      <c r="U770" s="1"/>
      <c r="V770" s="1"/>
      <c r="W770" s="1"/>
      <c r="X770" s="1"/>
      <c r="Y770" s="1"/>
      <c r="Z770" s="1"/>
    </row>
    <row r="771" spans="1:26" ht="14.25" customHeight="1" x14ac:dyDescent="0.25">
      <c r="A771" s="1"/>
      <c r="B771" s="2"/>
      <c r="C771" s="3"/>
      <c r="D771" s="1"/>
      <c r="E771" s="2"/>
      <c r="F771" s="3"/>
      <c r="G771" s="3"/>
      <c r="H771" s="3"/>
      <c r="I771" s="3"/>
      <c r="J771" s="3"/>
      <c r="K771" s="4"/>
      <c r="L771" s="3"/>
      <c r="M771" s="3"/>
      <c r="N771" s="3"/>
      <c r="O771" s="1"/>
      <c r="P771" s="1"/>
      <c r="Q771" s="1"/>
      <c r="R771" s="1"/>
      <c r="S771" s="1"/>
      <c r="T771" s="1"/>
      <c r="U771" s="1"/>
      <c r="V771" s="1"/>
      <c r="W771" s="1"/>
      <c r="X771" s="1"/>
      <c r="Y771" s="1"/>
      <c r="Z771" s="1"/>
    </row>
    <row r="772" spans="1:26" ht="14.25" customHeight="1" x14ac:dyDescent="0.25">
      <c r="A772" s="1"/>
      <c r="B772" s="2"/>
      <c r="C772" s="3"/>
      <c r="D772" s="1"/>
      <c r="E772" s="2"/>
      <c r="F772" s="3"/>
      <c r="G772" s="3"/>
      <c r="H772" s="3"/>
      <c r="I772" s="3"/>
      <c r="J772" s="3"/>
      <c r="K772" s="4"/>
      <c r="L772" s="3"/>
      <c r="M772" s="3"/>
      <c r="N772" s="3"/>
      <c r="O772" s="1"/>
      <c r="P772" s="1"/>
      <c r="Q772" s="1"/>
      <c r="R772" s="1"/>
      <c r="S772" s="1"/>
      <c r="T772" s="1"/>
      <c r="U772" s="1"/>
      <c r="V772" s="1"/>
      <c r="W772" s="1"/>
      <c r="X772" s="1"/>
      <c r="Y772" s="1"/>
      <c r="Z772" s="1"/>
    </row>
    <row r="773" spans="1:26" ht="14.25" customHeight="1" x14ac:dyDescent="0.25">
      <c r="A773" s="1"/>
      <c r="B773" s="2"/>
      <c r="C773" s="3"/>
      <c r="D773" s="1"/>
      <c r="E773" s="2"/>
      <c r="F773" s="3"/>
      <c r="G773" s="3"/>
      <c r="H773" s="3"/>
      <c r="I773" s="3"/>
      <c r="J773" s="3"/>
      <c r="K773" s="4"/>
      <c r="L773" s="3"/>
      <c r="M773" s="3"/>
      <c r="N773" s="3"/>
      <c r="O773" s="1"/>
      <c r="P773" s="1"/>
      <c r="Q773" s="1"/>
      <c r="R773" s="1"/>
      <c r="S773" s="1"/>
      <c r="T773" s="1"/>
      <c r="U773" s="1"/>
      <c r="V773" s="1"/>
      <c r="W773" s="1"/>
      <c r="X773" s="1"/>
      <c r="Y773" s="1"/>
      <c r="Z773" s="1"/>
    </row>
    <row r="774" spans="1:26" ht="14.25" customHeight="1" x14ac:dyDescent="0.25">
      <c r="A774" s="1"/>
      <c r="B774" s="2"/>
      <c r="C774" s="3"/>
      <c r="D774" s="1"/>
      <c r="E774" s="2"/>
      <c r="F774" s="3"/>
      <c r="G774" s="3"/>
      <c r="H774" s="3"/>
      <c r="I774" s="3"/>
      <c r="J774" s="3"/>
      <c r="K774" s="4"/>
      <c r="L774" s="3"/>
      <c r="M774" s="3"/>
      <c r="N774" s="3"/>
      <c r="O774" s="1"/>
      <c r="P774" s="1"/>
      <c r="Q774" s="1"/>
      <c r="R774" s="1"/>
      <c r="S774" s="1"/>
      <c r="T774" s="1"/>
      <c r="U774" s="1"/>
      <c r="V774" s="1"/>
      <c r="W774" s="1"/>
      <c r="X774" s="1"/>
      <c r="Y774" s="1"/>
      <c r="Z774" s="1"/>
    </row>
    <row r="775" spans="1:26" ht="14.25" customHeight="1" x14ac:dyDescent="0.25">
      <c r="A775" s="1"/>
      <c r="B775" s="2"/>
      <c r="C775" s="3"/>
      <c r="D775" s="1"/>
      <c r="E775" s="2"/>
      <c r="F775" s="3"/>
      <c r="G775" s="3"/>
      <c r="H775" s="3"/>
      <c r="I775" s="3"/>
      <c r="J775" s="3"/>
      <c r="K775" s="4"/>
      <c r="L775" s="3"/>
      <c r="M775" s="3"/>
      <c r="N775" s="3"/>
      <c r="O775" s="1"/>
      <c r="P775" s="1"/>
      <c r="Q775" s="1"/>
      <c r="R775" s="1"/>
      <c r="S775" s="1"/>
      <c r="T775" s="1"/>
      <c r="U775" s="1"/>
      <c r="V775" s="1"/>
      <c r="W775" s="1"/>
      <c r="X775" s="1"/>
      <c r="Y775" s="1"/>
      <c r="Z775" s="1"/>
    </row>
    <row r="776" spans="1:26" ht="14.25" customHeight="1" x14ac:dyDescent="0.25">
      <c r="A776" s="1"/>
      <c r="B776" s="2"/>
      <c r="C776" s="3"/>
      <c r="D776" s="1"/>
      <c r="E776" s="2"/>
      <c r="F776" s="3"/>
      <c r="G776" s="3"/>
      <c r="H776" s="3"/>
      <c r="I776" s="3"/>
      <c r="J776" s="3"/>
      <c r="K776" s="4"/>
      <c r="L776" s="3"/>
      <c r="M776" s="3"/>
      <c r="N776" s="3"/>
      <c r="O776" s="1"/>
      <c r="P776" s="1"/>
      <c r="Q776" s="1"/>
      <c r="R776" s="1"/>
      <c r="S776" s="1"/>
      <c r="T776" s="1"/>
      <c r="U776" s="1"/>
      <c r="V776" s="1"/>
      <c r="W776" s="1"/>
      <c r="X776" s="1"/>
      <c r="Y776" s="1"/>
      <c r="Z776" s="1"/>
    </row>
    <row r="777" spans="1:26" ht="14.25" customHeight="1" x14ac:dyDescent="0.25">
      <c r="A777" s="1"/>
      <c r="B777" s="2"/>
      <c r="C777" s="3"/>
      <c r="D777" s="1"/>
      <c r="E777" s="2"/>
      <c r="F777" s="3"/>
      <c r="G777" s="3"/>
      <c r="H777" s="3"/>
      <c r="I777" s="3"/>
      <c r="J777" s="3"/>
      <c r="K777" s="4"/>
      <c r="L777" s="3"/>
      <c r="M777" s="3"/>
      <c r="N777" s="3"/>
      <c r="O777" s="1"/>
      <c r="P777" s="1"/>
      <c r="Q777" s="1"/>
      <c r="R777" s="1"/>
      <c r="S777" s="1"/>
      <c r="T777" s="1"/>
      <c r="U777" s="1"/>
      <c r="V777" s="1"/>
      <c r="W777" s="1"/>
      <c r="X777" s="1"/>
      <c r="Y777" s="1"/>
      <c r="Z777" s="1"/>
    </row>
    <row r="778" spans="1:26" ht="14.25" customHeight="1" x14ac:dyDescent="0.25">
      <c r="A778" s="1"/>
      <c r="B778" s="2"/>
      <c r="C778" s="3"/>
      <c r="D778" s="1"/>
      <c r="E778" s="2"/>
      <c r="F778" s="3"/>
      <c r="G778" s="3"/>
      <c r="H778" s="3"/>
      <c r="I778" s="3"/>
      <c r="J778" s="3"/>
      <c r="K778" s="4"/>
      <c r="L778" s="3"/>
      <c r="M778" s="3"/>
      <c r="N778" s="3"/>
      <c r="O778" s="1"/>
      <c r="P778" s="1"/>
      <c r="Q778" s="1"/>
      <c r="R778" s="1"/>
      <c r="S778" s="1"/>
      <c r="T778" s="1"/>
      <c r="U778" s="1"/>
      <c r="V778" s="1"/>
      <c r="W778" s="1"/>
      <c r="X778" s="1"/>
      <c r="Y778" s="1"/>
      <c r="Z778" s="1"/>
    </row>
    <row r="779" spans="1:26" ht="14.25" customHeight="1" x14ac:dyDescent="0.25">
      <c r="A779" s="1"/>
      <c r="B779" s="2"/>
      <c r="C779" s="3"/>
      <c r="D779" s="1"/>
      <c r="E779" s="2"/>
      <c r="F779" s="3"/>
      <c r="G779" s="3"/>
      <c r="H779" s="3"/>
      <c r="I779" s="3"/>
      <c r="J779" s="3"/>
      <c r="K779" s="4"/>
      <c r="L779" s="3"/>
      <c r="M779" s="3"/>
      <c r="N779" s="3"/>
      <c r="O779" s="1"/>
      <c r="P779" s="1"/>
      <c r="Q779" s="1"/>
      <c r="R779" s="1"/>
      <c r="S779" s="1"/>
      <c r="T779" s="1"/>
      <c r="U779" s="1"/>
      <c r="V779" s="1"/>
      <c r="W779" s="1"/>
      <c r="X779" s="1"/>
      <c r="Y779" s="1"/>
      <c r="Z779" s="1"/>
    </row>
    <row r="780" spans="1:26" ht="14.25" customHeight="1" x14ac:dyDescent="0.25">
      <c r="A780" s="1"/>
      <c r="B780" s="2"/>
      <c r="C780" s="3"/>
      <c r="D780" s="1"/>
      <c r="E780" s="2"/>
      <c r="F780" s="3"/>
      <c r="G780" s="3"/>
      <c r="H780" s="3"/>
      <c r="I780" s="3"/>
      <c r="J780" s="3"/>
      <c r="K780" s="4"/>
      <c r="L780" s="3"/>
      <c r="M780" s="3"/>
      <c r="N780" s="3"/>
      <c r="O780" s="1"/>
      <c r="P780" s="1"/>
      <c r="Q780" s="1"/>
      <c r="R780" s="1"/>
      <c r="S780" s="1"/>
      <c r="T780" s="1"/>
      <c r="U780" s="1"/>
      <c r="V780" s="1"/>
      <c r="W780" s="1"/>
      <c r="X780" s="1"/>
      <c r="Y780" s="1"/>
      <c r="Z780" s="1"/>
    </row>
    <row r="781" spans="1:26" ht="14.25" customHeight="1" x14ac:dyDescent="0.25">
      <c r="A781" s="1"/>
      <c r="B781" s="2"/>
      <c r="C781" s="3"/>
      <c r="D781" s="1"/>
      <c r="E781" s="2"/>
      <c r="F781" s="3"/>
      <c r="G781" s="3"/>
      <c r="H781" s="3"/>
      <c r="I781" s="3"/>
      <c r="J781" s="3"/>
      <c r="K781" s="4"/>
      <c r="L781" s="3"/>
      <c r="M781" s="3"/>
      <c r="N781" s="3"/>
      <c r="O781" s="1"/>
      <c r="P781" s="1"/>
      <c r="Q781" s="1"/>
      <c r="R781" s="1"/>
      <c r="S781" s="1"/>
      <c r="T781" s="1"/>
      <c r="U781" s="1"/>
      <c r="V781" s="1"/>
      <c r="W781" s="1"/>
      <c r="X781" s="1"/>
      <c r="Y781" s="1"/>
      <c r="Z781" s="1"/>
    </row>
    <row r="782" spans="1:26" ht="14.25" customHeight="1" x14ac:dyDescent="0.25">
      <c r="A782" s="1"/>
      <c r="B782" s="2"/>
      <c r="C782" s="3"/>
      <c r="D782" s="1"/>
      <c r="E782" s="2"/>
      <c r="F782" s="3"/>
      <c r="G782" s="3"/>
      <c r="H782" s="3"/>
      <c r="I782" s="3"/>
      <c r="J782" s="3"/>
      <c r="K782" s="4"/>
      <c r="L782" s="3"/>
      <c r="M782" s="3"/>
      <c r="N782" s="3"/>
      <c r="O782" s="1"/>
      <c r="P782" s="1"/>
      <c r="Q782" s="1"/>
      <c r="R782" s="1"/>
      <c r="S782" s="1"/>
      <c r="T782" s="1"/>
      <c r="U782" s="1"/>
      <c r="V782" s="1"/>
      <c r="W782" s="1"/>
      <c r="X782" s="1"/>
      <c r="Y782" s="1"/>
      <c r="Z782" s="1"/>
    </row>
    <row r="783" spans="1:26" ht="14.25" customHeight="1" x14ac:dyDescent="0.25">
      <c r="A783" s="1"/>
      <c r="B783" s="2"/>
      <c r="C783" s="3"/>
      <c r="D783" s="1"/>
      <c r="E783" s="2"/>
      <c r="F783" s="3"/>
      <c r="G783" s="3"/>
      <c r="H783" s="3"/>
      <c r="I783" s="3"/>
      <c r="J783" s="3"/>
      <c r="K783" s="4"/>
      <c r="L783" s="3"/>
      <c r="M783" s="3"/>
      <c r="N783" s="3"/>
      <c r="O783" s="1"/>
      <c r="P783" s="1"/>
      <c r="Q783" s="1"/>
      <c r="R783" s="1"/>
      <c r="S783" s="1"/>
      <c r="T783" s="1"/>
      <c r="U783" s="1"/>
      <c r="V783" s="1"/>
      <c r="W783" s="1"/>
      <c r="X783" s="1"/>
      <c r="Y783" s="1"/>
      <c r="Z783" s="1"/>
    </row>
    <row r="784" spans="1:26" ht="14.25" customHeight="1" x14ac:dyDescent="0.25">
      <c r="A784" s="1"/>
      <c r="B784" s="2"/>
      <c r="C784" s="3"/>
      <c r="D784" s="1"/>
      <c r="E784" s="2"/>
      <c r="F784" s="3"/>
      <c r="G784" s="3"/>
      <c r="H784" s="3"/>
      <c r="I784" s="3"/>
      <c r="J784" s="3"/>
      <c r="K784" s="4"/>
      <c r="L784" s="3"/>
      <c r="M784" s="3"/>
      <c r="N784" s="3"/>
      <c r="O784" s="1"/>
      <c r="P784" s="1"/>
      <c r="Q784" s="1"/>
      <c r="R784" s="1"/>
      <c r="S784" s="1"/>
      <c r="T784" s="1"/>
      <c r="U784" s="1"/>
      <c r="V784" s="1"/>
      <c r="W784" s="1"/>
      <c r="X784" s="1"/>
      <c r="Y784" s="1"/>
      <c r="Z784" s="1"/>
    </row>
    <row r="785" spans="1:26" ht="14.25" customHeight="1" x14ac:dyDescent="0.25">
      <c r="A785" s="1"/>
      <c r="B785" s="2"/>
      <c r="C785" s="3"/>
      <c r="D785" s="1"/>
      <c r="E785" s="2"/>
      <c r="F785" s="3"/>
      <c r="G785" s="3"/>
      <c r="H785" s="3"/>
      <c r="I785" s="3"/>
      <c r="J785" s="3"/>
      <c r="K785" s="4"/>
      <c r="L785" s="3"/>
      <c r="M785" s="3"/>
      <c r="N785" s="3"/>
      <c r="O785" s="1"/>
      <c r="P785" s="1"/>
      <c r="Q785" s="1"/>
      <c r="R785" s="1"/>
      <c r="S785" s="1"/>
      <c r="T785" s="1"/>
      <c r="U785" s="1"/>
      <c r="V785" s="1"/>
      <c r="W785" s="1"/>
      <c r="X785" s="1"/>
      <c r="Y785" s="1"/>
      <c r="Z785" s="1"/>
    </row>
    <row r="786" spans="1:26" ht="14.25" customHeight="1" x14ac:dyDescent="0.25">
      <c r="A786" s="1"/>
      <c r="B786" s="2"/>
      <c r="C786" s="3"/>
      <c r="D786" s="1"/>
      <c r="E786" s="2"/>
      <c r="F786" s="3"/>
      <c r="G786" s="3"/>
      <c r="H786" s="3"/>
      <c r="I786" s="3"/>
      <c r="J786" s="3"/>
      <c r="K786" s="4"/>
      <c r="L786" s="3"/>
      <c r="M786" s="3"/>
      <c r="N786" s="3"/>
      <c r="O786" s="1"/>
      <c r="P786" s="1"/>
      <c r="Q786" s="1"/>
      <c r="R786" s="1"/>
      <c r="S786" s="1"/>
      <c r="T786" s="1"/>
      <c r="U786" s="1"/>
      <c r="V786" s="1"/>
      <c r="W786" s="1"/>
      <c r="X786" s="1"/>
      <c r="Y786" s="1"/>
      <c r="Z786" s="1"/>
    </row>
    <row r="787" spans="1:26" ht="14.25" customHeight="1" x14ac:dyDescent="0.25">
      <c r="A787" s="1"/>
      <c r="B787" s="2"/>
      <c r="C787" s="3"/>
      <c r="D787" s="1"/>
      <c r="E787" s="2"/>
      <c r="F787" s="3"/>
      <c r="G787" s="3"/>
      <c r="H787" s="3"/>
      <c r="I787" s="3"/>
      <c r="J787" s="3"/>
      <c r="K787" s="4"/>
      <c r="L787" s="3"/>
      <c r="M787" s="3"/>
      <c r="N787" s="3"/>
      <c r="O787" s="1"/>
      <c r="P787" s="1"/>
      <c r="Q787" s="1"/>
      <c r="R787" s="1"/>
      <c r="S787" s="1"/>
      <c r="T787" s="1"/>
      <c r="U787" s="1"/>
      <c r="V787" s="1"/>
      <c r="W787" s="1"/>
      <c r="X787" s="1"/>
      <c r="Y787" s="1"/>
      <c r="Z787" s="1"/>
    </row>
    <row r="788" spans="1:26" ht="14.25" customHeight="1" x14ac:dyDescent="0.25">
      <c r="A788" s="1"/>
      <c r="B788" s="2"/>
      <c r="C788" s="3"/>
      <c r="D788" s="1"/>
      <c r="E788" s="2"/>
      <c r="F788" s="3"/>
      <c r="G788" s="3"/>
      <c r="H788" s="3"/>
      <c r="I788" s="3"/>
      <c r="J788" s="3"/>
      <c r="K788" s="4"/>
      <c r="L788" s="3"/>
      <c r="M788" s="3"/>
      <c r="N788" s="3"/>
      <c r="O788" s="1"/>
      <c r="P788" s="1"/>
      <c r="Q788" s="1"/>
      <c r="R788" s="1"/>
      <c r="S788" s="1"/>
      <c r="T788" s="1"/>
      <c r="U788" s="1"/>
      <c r="V788" s="1"/>
      <c r="W788" s="1"/>
      <c r="X788" s="1"/>
      <c r="Y788" s="1"/>
      <c r="Z788" s="1"/>
    </row>
    <row r="789" spans="1:26" ht="14.25" customHeight="1" x14ac:dyDescent="0.25">
      <c r="A789" s="1"/>
      <c r="B789" s="2"/>
      <c r="C789" s="3"/>
      <c r="D789" s="1"/>
      <c r="E789" s="2"/>
      <c r="F789" s="3"/>
      <c r="G789" s="3"/>
      <c r="H789" s="3"/>
      <c r="I789" s="3"/>
      <c r="J789" s="3"/>
      <c r="K789" s="4"/>
      <c r="L789" s="3"/>
      <c r="M789" s="3"/>
      <c r="N789" s="3"/>
      <c r="O789" s="1"/>
      <c r="P789" s="1"/>
      <c r="Q789" s="1"/>
      <c r="R789" s="1"/>
      <c r="S789" s="1"/>
      <c r="T789" s="1"/>
      <c r="U789" s="1"/>
      <c r="V789" s="1"/>
      <c r="W789" s="1"/>
      <c r="X789" s="1"/>
      <c r="Y789" s="1"/>
      <c r="Z789" s="1"/>
    </row>
    <row r="790" spans="1:26" ht="14.25" customHeight="1" x14ac:dyDescent="0.25">
      <c r="A790" s="1"/>
      <c r="B790" s="2"/>
      <c r="C790" s="3"/>
      <c r="D790" s="1"/>
      <c r="E790" s="2"/>
      <c r="F790" s="3"/>
      <c r="G790" s="3"/>
      <c r="H790" s="3"/>
      <c r="I790" s="3"/>
      <c r="J790" s="3"/>
      <c r="K790" s="4"/>
      <c r="L790" s="3"/>
      <c r="M790" s="3"/>
      <c r="N790" s="3"/>
      <c r="O790" s="1"/>
      <c r="P790" s="1"/>
      <c r="Q790" s="1"/>
      <c r="R790" s="1"/>
      <c r="S790" s="1"/>
      <c r="T790" s="1"/>
      <c r="U790" s="1"/>
      <c r="V790" s="1"/>
      <c r="W790" s="1"/>
      <c r="X790" s="1"/>
      <c r="Y790" s="1"/>
      <c r="Z790" s="1"/>
    </row>
    <row r="791" spans="1:26" ht="14.25" customHeight="1" x14ac:dyDescent="0.25">
      <c r="A791" s="1"/>
      <c r="B791" s="2"/>
      <c r="C791" s="3"/>
      <c r="D791" s="1"/>
      <c r="E791" s="2"/>
      <c r="F791" s="3"/>
      <c r="G791" s="3"/>
      <c r="H791" s="3"/>
      <c r="I791" s="3"/>
      <c r="J791" s="3"/>
      <c r="K791" s="4"/>
      <c r="L791" s="3"/>
      <c r="M791" s="3"/>
      <c r="N791" s="3"/>
      <c r="O791" s="1"/>
      <c r="P791" s="1"/>
      <c r="Q791" s="1"/>
      <c r="R791" s="1"/>
      <c r="S791" s="1"/>
      <c r="T791" s="1"/>
      <c r="U791" s="1"/>
      <c r="V791" s="1"/>
      <c r="W791" s="1"/>
      <c r="X791" s="1"/>
      <c r="Y791" s="1"/>
      <c r="Z791" s="1"/>
    </row>
    <row r="792" spans="1:26" ht="14.25" customHeight="1" x14ac:dyDescent="0.25">
      <c r="A792" s="1"/>
      <c r="B792" s="2"/>
      <c r="C792" s="3"/>
      <c r="D792" s="1"/>
      <c r="E792" s="2"/>
      <c r="F792" s="3"/>
      <c r="G792" s="3"/>
      <c r="H792" s="3"/>
      <c r="I792" s="3"/>
      <c r="J792" s="3"/>
      <c r="K792" s="4"/>
      <c r="L792" s="3"/>
      <c r="M792" s="3"/>
      <c r="N792" s="3"/>
      <c r="O792" s="1"/>
      <c r="P792" s="1"/>
      <c r="Q792" s="1"/>
      <c r="R792" s="1"/>
      <c r="S792" s="1"/>
      <c r="T792" s="1"/>
      <c r="U792" s="1"/>
      <c r="V792" s="1"/>
      <c r="W792" s="1"/>
      <c r="X792" s="1"/>
      <c r="Y792" s="1"/>
      <c r="Z792" s="1"/>
    </row>
    <row r="793" spans="1:26" ht="14.25" customHeight="1" x14ac:dyDescent="0.25">
      <c r="A793" s="1"/>
      <c r="B793" s="2"/>
      <c r="C793" s="3"/>
      <c r="D793" s="1"/>
      <c r="E793" s="2"/>
      <c r="F793" s="3"/>
      <c r="G793" s="3"/>
      <c r="H793" s="3"/>
      <c r="I793" s="3"/>
      <c r="J793" s="3"/>
      <c r="K793" s="4"/>
      <c r="L793" s="3"/>
      <c r="M793" s="3"/>
      <c r="N793" s="3"/>
      <c r="O793" s="1"/>
      <c r="P793" s="1"/>
      <c r="Q793" s="1"/>
      <c r="R793" s="1"/>
      <c r="S793" s="1"/>
      <c r="T793" s="1"/>
      <c r="U793" s="1"/>
      <c r="V793" s="1"/>
      <c r="W793" s="1"/>
      <c r="X793" s="1"/>
      <c r="Y793" s="1"/>
      <c r="Z793" s="1"/>
    </row>
    <row r="794" spans="1:26" ht="14.25" customHeight="1" x14ac:dyDescent="0.25">
      <c r="A794" s="1"/>
      <c r="B794" s="2"/>
      <c r="C794" s="3"/>
      <c r="D794" s="1"/>
      <c r="E794" s="2"/>
      <c r="F794" s="3"/>
      <c r="G794" s="3"/>
      <c r="H794" s="3"/>
      <c r="I794" s="3"/>
      <c r="J794" s="3"/>
      <c r="K794" s="4"/>
      <c r="L794" s="3"/>
      <c r="M794" s="3"/>
      <c r="N794" s="3"/>
      <c r="O794" s="1"/>
      <c r="P794" s="1"/>
      <c r="Q794" s="1"/>
      <c r="R794" s="1"/>
      <c r="S794" s="1"/>
      <c r="T794" s="1"/>
      <c r="U794" s="1"/>
      <c r="V794" s="1"/>
      <c r="W794" s="1"/>
      <c r="X794" s="1"/>
      <c r="Y794" s="1"/>
      <c r="Z794" s="1"/>
    </row>
    <row r="795" spans="1:26" ht="14.25" customHeight="1" x14ac:dyDescent="0.25">
      <c r="A795" s="1"/>
      <c r="B795" s="2"/>
      <c r="C795" s="3"/>
      <c r="D795" s="1"/>
      <c r="E795" s="2"/>
      <c r="F795" s="3"/>
      <c r="G795" s="3"/>
      <c r="H795" s="3"/>
      <c r="I795" s="3"/>
      <c r="J795" s="3"/>
      <c r="K795" s="4"/>
      <c r="L795" s="3"/>
      <c r="M795" s="3"/>
      <c r="N795" s="3"/>
      <c r="O795" s="1"/>
      <c r="P795" s="1"/>
      <c r="Q795" s="1"/>
      <c r="R795" s="1"/>
      <c r="S795" s="1"/>
      <c r="T795" s="1"/>
      <c r="U795" s="1"/>
      <c r="V795" s="1"/>
      <c r="W795" s="1"/>
      <c r="X795" s="1"/>
      <c r="Y795" s="1"/>
      <c r="Z795" s="1"/>
    </row>
    <row r="796" spans="1:26" ht="14.25" customHeight="1" x14ac:dyDescent="0.25">
      <c r="A796" s="1"/>
      <c r="B796" s="2"/>
      <c r="C796" s="3"/>
      <c r="D796" s="1"/>
      <c r="E796" s="2"/>
      <c r="F796" s="3"/>
      <c r="G796" s="3"/>
      <c r="H796" s="3"/>
      <c r="I796" s="3"/>
      <c r="J796" s="3"/>
      <c r="K796" s="4"/>
      <c r="L796" s="3"/>
      <c r="M796" s="3"/>
      <c r="N796" s="3"/>
      <c r="O796" s="1"/>
      <c r="P796" s="1"/>
      <c r="Q796" s="1"/>
      <c r="R796" s="1"/>
      <c r="S796" s="1"/>
      <c r="T796" s="1"/>
      <c r="U796" s="1"/>
      <c r="V796" s="1"/>
      <c r="W796" s="1"/>
      <c r="X796" s="1"/>
      <c r="Y796" s="1"/>
      <c r="Z796" s="1"/>
    </row>
    <row r="797" spans="1:26" ht="14.25" customHeight="1" x14ac:dyDescent="0.25">
      <c r="A797" s="1"/>
      <c r="B797" s="2"/>
      <c r="C797" s="3"/>
      <c r="D797" s="1"/>
      <c r="E797" s="2"/>
      <c r="F797" s="3"/>
      <c r="G797" s="3"/>
      <c r="H797" s="3"/>
      <c r="I797" s="3"/>
      <c r="J797" s="3"/>
      <c r="K797" s="4"/>
      <c r="L797" s="3"/>
      <c r="M797" s="3"/>
      <c r="N797" s="3"/>
      <c r="O797" s="1"/>
      <c r="P797" s="1"/>
      <c r="Q797" s="1"/>
      <c r="R797" s="1"/>
      <c r="S797" s="1"/>
      <c r="T797" s="1"/>
      <c r="U797" s="1"/>
      <c r="V797" s="1"/>
      <c r="W797" s="1"/>
      <c r="X797" s="1"/>
      <c r="Y797" s="1"/>
      <c r="Z797" s="1"/>
    </row>
    <row r="798" spans="1:26" ht="14.25" customHeight="1" x14ac:dyDescent="0.25">
      <c r="A798" s="1"/>
      <c r="B798" s="2"/>
      <c r="C798" s="3"/>
      <c r="D798" s="1"/>
      <c r="E798" s="2"/>
      <c r="F798" s="3"/>
      <c r="G798" s="3"/>
      <c r="H798" s="3"/>
      <c r="I798" s="3"/>
      <c r="J798" s="3"/>
      <c r="K798" s="4"/>
      <c r="L798" s="3"/>
      <c r="M798" s="3"/>
      <c r="N798" s="3"/>
      <c r="O798" s="1"/>
      <c r="P798" s="1"/>
      <c r="Q798" s="1"/>
      <c r="R798" s="1"/>
      <c r="S798" s="1"/>
      <c r="T798" s="1"/>
      <c r="U798" s="1"/>
      <c r="V798" s="1"/>
      <c r="W798" s="1"/>
      <c r="X798" s="1"/>
      <c r="Y798" s="1"/>
      <c r="Z798" s="1"/>
    </row>
    <row r="799" spans="1:26" ht="14.25" customHeight="1" x14ac:dyDescent="0.25">
      <c r="A799" s="1"/>
      <c r="B799" s="2"/>
      <c r="C799" s="3"/>
      <c r="D799" s="1"/>
      <c r="E799" s="2"/>
      <c r="F799" s="3"/>
      <c r="G799" s="3"/>
      <c r="H799" s="3"/>
      <c r="I799" s="3"/>
      <c r="J799" s="3"/>
      <c r="K799" s="4"/>
      <c r="L799" s="3"/>
      <c r="M799" s="3"/>
      <c r="N799" s="3"/>
      <c r="O799" s="1"/>
      <c r="P799" s="1"/>
      <c r="Q799" s="1"/>
      <c r="R799" s="1"/>
      <c r="S799" s="1"/>
      <c r="T799" s="1"/>
      <c r="U799" s="1"/>
      <c r="V799" s="1"/>
      <c r="W799" s="1"/>
      <c r="X799" s="1"/>
      <c r="Y799" s="1"/>
      <c r="Z799" s="1"/>
    </row>
    <row r="800" spans="1:26" ht="14.25" customHeight="1" x14ac:dyDescent="0.25">
      <c r="A800" s="1"/>
      <c r="B800" s="2"/>
      <c r="C800" s="3"/>
      <c r="D800" s="1"/>
      <c r="E800" s="2"/>
      <c r="F800" s="3"/>
      <c r="G800" s="3"/>
      <c r="H800" s="3"/>
      <c r="I800" s="3"/>
      <c r="J800" s="3"/>
      <c r="K800" s="4"/>
      <c r="L800" s="3"/>
      <c r="M800" s="3"/>
      <c r="N800" s="3"/>
      <c r="O800" s="1"/>
      <c r="P800" s="1"/>
      <c r="Q800" s="1"/>
      <c r="R800" s="1"/>
      <c r="S800" s="1"/>
      <c r="T800" s="1"/>
      <c r="U800" s="1"/>
      <c r="V800" s="1"/>
      <c r="W800" s="1"/>
      <c r="X800" s="1"/>
      <c r="Y800" s="1"/>
      <c r="Z800" s="1"/>
    </row>
    <row r="801" spans="1:26" ht="14.25" customHeight="1" x14ac:dyDescent="0.25">
      <c r="A801" s="1"/>
      <c r="B801" s="2"/>
      <c r="C801" s="3"/>
      <c r="D801" s="1"/>
      <c r="E801" s="2"/>
      <c r="F801" s="3"/>
      <c r="G801" s="3"/>
      <c r="H801" s="3"/>
      <c r="I801" s="3"/>
      <c r="J801" s="3"/>
      <c r="K801" s="4"/>
      <c r="L801" s="3"/>
      <c r="M801" s="3"/>
      <c r="N801" s="3"/>
      <c r="O801" s="1"/>
      <c r="P801" s="1"/>
      <c r="Q801" s="1"/>
      <c r="R801" s="1"/>
      <c r="S801" s="1"/>
      <c r="T801" s="1"/>
      <c r="U801" s="1"/>
      <c r="V801" s="1"/>
      <c r="W801" s="1"/>
      <c r="X801" s="1"/>
      <c r="Y801" s="1"/>
      <c r="Z801" s="1"/>
    </row>
    <row r="802" spans="1:26" ht="14.25" customHeight="1" x14ac:dyDescent="0.25">
      <c r="A802" s="1"/>
      <c r="B802" s="2"/>
      <c r="C802" s="3"/>
      <c r="D802" s="1"/>
      <c r="E802" s="2"/>
      <c r="F802" s="3"/>
      <c r="G802" s="3"/>
      <c r="H802" s="3"/>
      <c r="I802" s="3"/>
      <c r="J802" s="3"/>
      <c r="K802" s="4"/>
      <c r="L802" s="3"/>
      <c r="M802" s="3"/>
      <c r="N802" s="3"/>
      <c r="O802" s="1"/>
      <c r="P802" s="1"/>
      <c r="Q802" s="1"/>
      <c r="R802" s="1"/>
      <c r="S802" s="1"/>
      <c r="T802" s="1"/>
      <c r="U802" s="1"/>
      <c r="V802" s="1"/>
      <c r="W802" s="1"/>
      <c r="X802" s="1"/>
      <c r="Y802" s="1"/>
      <c r="Z802" s="1"/>
    </row>
    <row r="803" spans="1:26" ht="14.25" customHeight="1" x14ac:dyDescent="0.25">
      <c r="A803" s="1"/>
      <c r="B803" s="2"/>
      <c r="C803" s="3"/>
      <c r="D803" s="1"/>
      <c r="E803" s="2"/>
      <c r="F803" s="3"/>
      <c r="G803" s="3"/>
      <c r="H803" s="3"/>
      <c r="I803" s="3"/>
      <c r="J803" s="3"/>
      <c r="K803" s="4"/>
      <c r="L803" s="3"/>
      <c r="M803" s="3"/>
      <c r="N803" s="3"/>
      <c r="O803" s="1"/>
      <c r="P803" s="1"/>
      <c r="Q803" s="1"/>
      <c r="R803" s="1"/>
      <c r="S803" s="1"/>
      <c r="T803" s="1"/>
      <c r="U803" s="1"/>
      <c r="V803" s="1"/>
      <c r="W803" s="1"/>
      <c r="X803" s="1"/>
      <c r="Y803" s="1"/>
      <c r="Z803" s="1"/>
    </row>
    <row r="804" spans="1:26" ht="14.25" customHeight="1" x14ac:dyDescent="0.25">
      <c r="A804" s="1"/>
      <c r="B804" s="2"/>
      <c r="C804" s="3"/>
      <c r="D804" s="1"/>
      <c r="E804" s="2"/>
      <c r="F804" s="3"/>
      <c r="G804" s="3"/>
      <c r="H804" s="3"/>
      <c r="I804" s="3"/>
      <c r="J804" s="3"/>
      <c r="K804" s="4"/>
      <c r="L804" s="3"/>
      <c r="M804" s="3"/>
      <c r="N804" s="3"/>
      <c r="O804" s="1"/>
      <c r="P804" s="1"/>
      <c r="Q804" s="1"/>
      <c r="R804" s="1"/>
      <c r="S804" s="1"/>
      <c r="T804" s="1"/>
      <c r="U804" s="1"/>
      <c r="V804" s="1"/>
      <c r="W804" s="1"/>
      <c r="X804" s="1"/>
      <c r="Y804" s="1"/>
      <c r="Z804" s="1"/>
    </row>
    <row r="805" spans="1:26" ht="14.25" customHeight="1" x14ac:dyDescent="0.25">
      <c r="A805" s="1"/>
      <c r="B805" s="2"/>
      <c r="C805" s="3"/>
      <c r="D805" s="1"/>
      <c r="E805" s="2"/>
      <c r="F805" s="3"/>
      <c r="G805" s="3"/>
      <c r="H805" s="3"/>
      <c r="I805" s="3"/>
      <c r="J805" s="3"/>
      <c r="K805" s="4"/>
      <c r="L805" s="3"/>
      <c r="M805" s="3"/>
      <c r="N805" s="3"/>
      <c r="O805" s="1"/>
      <c r="P805" s="1"/>
      <c r="Q805" s="1"/>
      <c r="R805" s="1"/>
      <c r="S805" s="1"/>
      <c r="T805" s="1"/>
      <c r="U805" s="1"/>
      <c r="V805" s="1"/>
      <c r="W805" s="1"/>
      <c r="X805" s="1"/>
      <c r="Y805" s="1"/>
      <c r="Z805" s="1"/>
    </row>
    <row r="806" spans="1:26" ht="14.25" customHeight="1" x14ac:dyDescent="0.25">
      <c r="A806" s="1"/>
      <c r="B806" s="2"/>
      <c r="C806" s="3"/>
      <c r="D806" s="1"/>
      <c r="E806" s="2"/>
      <c r="F806" s="3"/>
      <c r="G806" s="3"/>
      <c r="H806" s="3"/>
      <c r="I806" s="3"/>
      <c r="J806" s="3"/>
      <c r="K806" s="4"/>
      <c r="L806" s="3"/>
      <c r="M806" s="3"/>
      <c r="N806" s="3"/>
      <c r="O806" s="1"/>
      <c r="P806" s="1"/>
      <c r="Q806" s="1"/>
      <c r="R806" s="1"/>
      <c r="S806" s="1"/>
      <c r="T806" s="1"/>
      <c r="U806" s="1"/>
      <c r="V806" s="1"/>
      <c r="W806" s="1"/>
      <c r="X806" s="1"/>
      <c r="Y806" s="1"/>
      <c r="Z806" s="1"/>
    </row>
    <row r="807" spans="1:26" ht="14.25" customHeight="1" x14ac:dyDescent="0.25">
      <c r="A807" s="1"/>
      <c r="B807" s="2"/>
      <c r="C807" s="3"/>
      <c r="D807" s="1"/>
      <c r="E807" s="2"/>
      <c r="F807" s="3"/>
      <c r="G807" s="3"/>
      <c r="H807" s="3"/>
      <c r="I807" s="3"/>
      <c r="J807" s="3"/>
      <c r="K807" s="4"/>
      <c r="L807" s="3"/>
      <c r="M807" s="3"/>
      <c r="N807" s="3"/>
      <c r="O807" s="1"/>
      <c r="P807" s="1"/>
      <c r="Q807" s="1"/>
      <c r="R807" s="1"/>
      <c r="S807" s="1"/>
      <c r="T807" s="1"/>
      <c r="U807" s="1"/>
      <c r="V807" s="1"/>
      <c r="W807" s="1"/>
      <c r="X807" s="1"/>
      <c r="Y807" s="1"/>
      <c r="Z807" s="1"/>
    </row>
    <row r="808" spans="1:26" ht="14.25" customHeight="1" x14ac:dyDescent="0.25">
      <c r="A808" s="1"/>
      <c r="B808" s="2"/>
      <c r="C808" s="3"/>
      <c r="D808" s="1"/>
      <c r="E808" s="2"/>
      <c r="F808" s="3"/>
      <c r="G808" s="3"/>
      <c r="H808" s="3"/>
      <c r="I808" s="3"/>
      <c r="J808" s="3"/>
      <c r="K808" s="4"/>
      <c r="L808" s="3"/>
      <c r="M808" s="3"/>
      <c r="N808" s="3"/>
      <c r="O808" s="1"/>
      <c r="P808" s="1"/>
      <c r="Q808" s="1"/>
      <c r="R808" s="1"/>
      <c r="S808" s="1"/>
      <c r="T808" s="1"/>
      <c r="U808" s="1"/>
      <c r="V808" s="1"/>
      <c r="W808" s="1"/>
      <c r="X808" s="1"/>
      <c r="Y808" s="1"/>
      <c r="Z808" s="1"/>
    </row>
    <row r="809" spans="1:26" ht="14.25" customHeight="1" x14ac:dyDescent="0.25">
      <c r="A809" s="1"/>
      <c r="B809" s="2"/>
      <c r="C809" s="3"/>
      <c r="D809" s="1"/>
      <c r="E809" s="2"/>
      <c r="F809" s="3"/>
      <c r="G809" s="3"/>
      <c r="H809" s="3"/>
      <c r="I809" s="3"/>
      <c r="J809" s="3"/>
      <c r="K809" s="4"/>
      <c r="L809" s="3"/>
      <c r="M809" s="3"/>
      <c r="N809" s="3"/>
      <c r="O809" s="1"/>
      <c r="P809" s="1"/>
      <c r="Q809" s="1"/>
      <c r="R809" s="1"/>
      <c r="S809" s="1"/>
      <c r="T809" s="1"/>
      <c r="U809" s="1"/>
      <c r="V809" s="1"/>
      <c r="W809" s="1"/>
      <c r="X809" s="1"/>
      <c r="Y809" s="1"/>
      <c r="Z809" s="1"/>
    </row>
    <row r="810" spans="1:26" ht="14.25" customHeight="1" x14ac:dyDescent="0.25">
      <c r="A810" s="1"/>
      <c r="B810" s="2"/>
      <c r="C810" s="3"/>
      <c r="D810" s="1"/>
      <c r="E810" s="2"/>
      <c r="F810" s="3"/>
      <c r="G810" s="3"/>
      <c r="H810" s="3"/>
      <c r="I810" s="3"/>
      <c r="J810" s="3"/>
      <c r="K810" s="4"/>
      <c r="L810" s="3"/>
      <c r="M810" s="3"/>
      <c r="N810" s="3"/>
      <c r="O810" s="1"/>
      <c r="P810" s="1"/>
      <c r="Q810" s="1"/>
      <c r="R810" s="1"/>
      <c r="S810" s="1"/>
      <c r="T810" s="1"/>
      <c r="U810" s="1"/>
      <c r="V810" s="1"/>
      <c r="W810" s="1"/>
      <c r="X810" s="1"/>
      <c r="Y810" s="1"/>
      <c r="Z810" s="1"/>
    </row>
    <row r="811" spans="1:26" ht="14.25" customHeight="1" x14ac:dyDescent="0.25">
      <c r="A811" s="1"/>
      <c r="B811" s="2"/>
      <c r="C811" s="3"/>
      <c r="D811" s="1"/>
      <c r="E811" s="2"/>
      <c r="F811" s="3"/>
      <c r="G811" s="3"/>
      <c r="H811" s="3"/>
      <c r="I811" s="3"/>
      <c r="J811" s="3"/>
      <c r="K811" s="4"/>
      <c r="L811" s="3"/>
      <c r="M811" s="3"/>
      <c r="N811" s="3"/>
      <c r="O811" s="1"/>
      <c r="P811" s="1"/>
      <c r="Q811" s="1"/>
      <c r="R811" s="1"/>
      <c r="S811" s="1"/>
      <c r="T811" s="1"/>
      <c r="U811" s="1"/>
      <c r="V811" s="1"/>
      <c r="W811" s="1"/>
      <c r="X811" s="1"/>
      <c r="Y811" s="1"/>
      <c r="Z811" s="1"/>
    </row>
    <row r="812" spans="1:26" ht="14.25" customHeight="1" x14ac:dyDescent="0.25">
      <c r="A812" s="1"/>
      <c r="B812" s="2"/>
      <c r="C812" s="3"/>
      <c r="D812" s="1"/>
      <c r="E812" s="2"/>
      <c r="F812" s="3"/>
      <c r="G812" s="3"/>
      <c r="H812" s="3"/>
      <c r="I812" s="3"/>
      <c r="J812" s="3"/>
      <c r="K812" s="4"/>
      <c r="L812" s="3"/>
      <c r="M812" s="3"/>
      <c r="N812" s="3"/>
      <c r="O812" s="1"/>
      <c r="P812" s="1"/>
      <c r="Q812" s="1"/>
      <c r="R812" s="1"/>
      <c r="S812" s="1"/>
      <c r="T812" s="1"/>
      <c r="U812" s="1"/>
      <c r="V812" s="1"/>
      <c r="W812" s="1"/>
      <c r="X812" s="1"/>
      <c r="Y812" s="1"/>
      <c r="Z812" s="1"/>
    </row>
    <row r="813" spans="1:26" ht="14.25" customHeight="1" x14ac:dyDescent="0.25">
      <c r="A813" s="1"/>
      <c r="B813" s="2"/>
      <c r="C813" s="3"/>
      <c r="D813" s="1"/>
      <c r="E813" s="2"/>
      <c r="F813" s="3"/>
      <c r="G813" s="3"/>
      <c r="H813" s="3"/>
      <c r="I813" s="3"/>
      <c r="J813" s="3"/>
      <c r="K813" s="4"/>
      <c r="L813" s="3"/>
      <c r="M813" s="3"/>
      <c r="N813" s="3"/>
      <c r="O813" s="1"/>
      <c r="P813" s="1"/>
      <c r="Q813" s="1"/>
      <c r="R813" s="1"/>
      <c r="S813" s="1"/>
      <c r="T813" s="1"/>
      <c r="U813" s="1"/>
      <c r="V813" s="1"/>
      <c r="W813" s="1"/>
      <c r="X813" s="1"/>
      <c r="Y813" s="1"/>
      <c r="Z813" s="1"/>
    </row>
    <row r="814" spans="1:26" ht="14.25" customHeight="1" x14ac:dyDescent="0.25">
      <c r="A814" s="1"/>
      <c r="B814" s="2"/>
      <c r="C814" s="3"/>
      <c r="D814" s="1"/>
      <c r="E814" s="2"/>
      <c r="F814" s="3"/>
      <c r="G814" s="3"/>
      <c r="H814" s="3"/>
      <c r="I814" s="3"/>
      <c r="J814" s="3"/>
      <c r="K814" s="4"/>
      <c r="L814" s="3"/>
      <c r="M814" s="3"/>
      <c r="N814" s="3"/>
      <c r="O814" s="1"/>
      <c r="P814" s="1"/>
      <c r="Q814" s="1"/>
      <c r="R814" s="1"/>
      <c r="S814" s="1"/>
      <c r="T814" s="1"/>
      <c r="U814" s="1"/>
      <c r="V814" s="1"/>
      <c r="W814" s="1"/>
      <c r="X814" s="1"/>
      <c r="Y814" s="1"/>
      <c r="Z814" s="1"/>
    </row>
    <row r="815" spans="1:26" ht="14.25" customHeight="1" x14ac:dyDescent="0.25">
      <c r="A815" s="1"/>
      <c r="B815" s="2"/>
      <c r="C815" s="3"/>
      <c r="D815" s="1"/>
      <c r="E815" s="2"/>
      <c r="F815" s="3"/>
      <c r="G815" s="3"/>
      <c r="H815" s="3"/>
      <c r="I815" s="3"/>
      <c r="J815" s="3"/>
      <c r="K815" s="4"/>
      <c r="L815" s="3"/>
      <c r="M815" s="3"/>
      <c r="N815" s="3"/>
      <c r="O815" s="1"/>
      <c r="P815" s="1"/>
      <c r="Q815" s="1"/>
      <c r="R815" s="1"/>
      <c r="S815" s="1"/>
      <c r="T815" s="1"/>
      <c r="U815" s="1"/>
      <c r="V815" s="1"/>
      <c r="W815" s="1"/>
      <c r="X815" s="1"/>
      <c r="Y815" s="1"/>
      <c r="Z815" s="1"/>
    </row>
    <row r="816" spans="1:26" ht="14.25" customHeight="1" x14ac:dyDescent="0.25">
      <c r="A816" s="1"/>
      <c r="B816" s="2"/>
      <c r="C816" s="3"/>
      <c r="D816" s="1"/>
      <c r="E816" s="2"/>
      <c r="F816" s="3"/>
      <c r="G816" s="3"/>
      <c r="H816" s="3"/>
      <c r="I816" s="3"/>
      <c r="J816" s="3"/>
      <c r="K816" s="4"/>
      <c r="L816" s="3"/>
      <c r="M816" s="3"/>
      <c r="N816" s="3"/>
      <c r="O816" s="1"/>
      <c r="P816" s="1"/>
      <c r="Q816" s="1"/>
      <c r="R816" s="1"/>
      <c r="S816" s="1"/>
      <c r="T816" s="1"/>
      <c r="U816" s="1"/>
      <c r="V816" s="1"/>
      <c r="W816" s="1"/>
      <c r="X816" s="1"/>
      <c r="Y816" s="1"/>
      <c r="Z816" s="1"/>
    </row>
    <row r="817" spans="1:26" ht="14.25" customHeight="1" x14ac:dyDescent="0.25">
      <c r="A817" s="1"/>
      <c r="B817" s="2"/>
      <c r="C817" s="3"/>
      <c r="D817" s="1"/>
      <c r="E817" s="2"/>
      <c r="F817" s="3"/>
      <c r="G817" s="3"/>
      <c r="H817" s="3"/>
      <c r="I817" s="3"/>
      <c r="J817" s="3"/>
      <c r="K817" s="4"/>
      <c r="L817" s="3"/>
      <c r="M817" s="3"/>
      <c r="N817" s="3"/>
      <c r="O817" s="1"/>
      <c r="P817" s="1"/>
      <c r="Q817" s="1"/>
      <c r="R817" s="1"/>
      <c r="S817" s="1"/>
      <c r="T817" s="1"/>
      <c r="U817" s="1"/>
      <c r="V817" s="1"/>
      <c r="W817" s="1"/>
      <c r="X817" s="1"/>
      <c r="Y817" s="1"/>
      <c r="Z817" s="1"/>
    </row>
    <row r="818" spans="1:26" ht="14.25" customHeight="1" x14ac:dyDescent="0.25">
      <c r="A818" s="1"/>
      <c r="B818" s="2"/>
      <c r="C818" s="3"/>
      <c r="D818" s="1"/>
      <c r="E818" s="2"/>
      <c r="F818" s="3"/>
      <c r="G818" s="3"/>
      <c r="H818" s="3"/>
      <c r="I818" s="3"/>
      <c r="J818" s="3"/>
      <c r="K818" s="4"/>
      <c r="L818" s="3"/>
      <c r="M818" s="3"/>
      <c r="N818" s="3"/>
      <c r="O818" s="1"/>
      <c r="P818" s="1"/>
      <c r="Q818" s="1"/>
      <c r="R818" s="1"/>
      <c r="S818" s="1"/>
      <c r="T818" s="1"/>
      <c r="U818" s="1"/>
      <c r="V818" s="1"/>
      <c r="W818" s="1"/>
      <c r="X818" s="1"/>
      <c r="Y818" s="1"/>
      <c r="Z818" s="1"/>
    </row>
    <row r="819" spans="1:26" ht="14.25" customHeight="1" x14ac:dyDescent="0.25">
      <c r="A819" s="1"/>
      <c r="B819" s="2"/>
      <c r="C819" s="3"/>
      <c r="D819" s="1"/>
      <c r="E819" s="2"/>
      <c r="F819" s="3"/>
      <c r="G819" s="3"/>
      <c r="H819" s="3"/>
      <c r="I819" s="3"/>
      <c r="J819" s="3"/>
      <c r="K819" s="4"/>
      <c r="L819" s="3"/>
      <c r="M819" s="3"/>
      <c r="N819" s="3"/>
      <c r="O819" s="1"/>
      <c r="P819" s="1"/>
      <c r="Q819" s="1"/>
      <c r="R819" s="1"/>
      <c r="S819" s="1"/>
      <c r="T819" s="1"/>
      <c r="U819" s="1"/>
      <c r="V819" s="1"/>
      <c r="W819" s="1"/>
      <c r="X819" s="1"/>
      <c r="Y819" s="1"/>
      <c r="Z819" s="1"/>
    </row>
    <row r="820" spans="1:26" ht="14.25" customHeight="1" x14ac:dyDescent="0.25">
      <c r="A820" s="1"/>
      <c r="B820" s="2"/>
      <c r="C820" s="3"/>
      <c r="D820" s="1"/>
      <c r="E820" s="2"/>
      <c r="F820" s="3"/>
      <c r="G820" s="3"/>
      <c r="H820" s="3"/>
      <c r="I820" s="3"/>
      <c r="J820" s="3"/>
      <c r="K820" s="4"/>
      <c r="L820" s="3"/>
      <c r="M820" s="3"/>
      <c r="N820" s="3"/>
      <c r="O820" s="1"/>
      <c r="P820" s="1"/>
      <c r="Q820" s="1"/>
      <c r="R820" s="1"/>
      <c r="S820" s="1"/>
      <c r="T820" s="1"/>
      <c r="U820" s="1"/>
      <c r="V820" s="1"/>
      <c r="W820" s="1"/>
      <c r="X820" s="1"/>
      <c r="Y820" s="1"/>
      <c r="Z820" s="1"/>
    </row>
    <row r="821" spans="1:26" ht="14.25" customHeight="1" x14ac:dyDescent="0.25">
      <c r="A821" s="1"/>
      <c r="B821" s="2"/>
      <c r="C821" s="3"/>
      <c r="D821" s="1"/>
      <c r="E821" s="2"/>
      <c r="F821" s="3"/>
      <c r="G821" s="3"/>
      <c r="H821" s="3"/>
      <c r="I821" s="3"/>
      <c r="J821" s="3"/>
      <c r="K821" s="4"/>
      <c r="L821" s="3"/>
      <c r="M821" s="3"/>
      <c r="N821" s="3"/>
      <c r="O821" s="1"/>
      <c r="P821" s="1"/>
      <c r="Q821" s="1"/>
      <c r="R821" s="1"/>
      <c r="S821" s="1"/>
      <c r="T821" s="1"/>
      <c r="U821" s="1"/>
      <c r="V821" s="1"/>
      <c r="W821" s="1"/>
      <c r="X821" s="1"/>
      <c r="Y821" s="1"/>
      <c r="Z821" s="1"/>
    </row>
    <row r="822" spans="1:26" ht="14.25" customHeight="1" x14ac:dyDescent="0.25">
      <c r="A822" s="1"/>
      <c r="B822" s="2"/>
      <c r="C822" s="3"/>
      <c r="D822" s="1"/>
      <c r="E822" s="2"/>
      <c r="F822" s="3"/>
      <c r="G822" s="3"/>
      <c r="H822" s="3"/>
      <c r="I822" s="3"/>
      <c r="J822" s="3"/>
      <c r="K822" s="4"/>
      <c r="L822" s="3"/>
      <c r="M822" s="3"/>
      <c r="N822" s="3"/>
      <c r="O822" s="1"/>
      <c r="P822" s="1"/>
      <c r="Q822" s="1"/>
      <c r="R822" s="1"/>
      <c r="S822" s="1"/>
      <c r="T822" s="1"/>
      <c r="U822" s="1"/>
      <c r="V822" s="1"/>
      <c r="W822" s="1"/>
      <c r="X822" s="1"/>
      <c r="Y822" s="1"/>
      <c r="Z822" s="1"/>
    </row>
    <row r="823" spans="1:26" ht="14.25" customHeight="1" x14ac:dyDescent="0.25">
      <c r="A823" s="1"/>
      <c r="B823" s="2"/>
      <c r="C823" s="3"/>
      <c r="D823" s="1"/>
      <c r="E823" s="2"/>
      <c r="F823" s="3"/>
      <c r="G823" s="3"/>
      <c r="H823" s="3"/>
      <c r="I823" s="3"/>
      <c r="J823" s="3"/>
      <c r="K823" s="4"/>
      <c r="L823" s="3"/>
      <c r="M823" s="3"/>
      <c r="N823" s="3"/>
      <c r="O823" s="1"/>
      <c r="P823" s="1"/>
      <c r="Q823" s="1"/>
      <c r="R823" s="1"/>
      <c r="S823" s="1"/>
      <c r="T823" s="1"/>
      <c r="U823" s="1"/>
      <c r="V823" s="1"/>
      <c r="W823" s="1"/>
      <c r="X823" s="1"/>
      <c r="Y823" s="1"/>
      <c r="Z823" s="1"/>
    </row>
    <row r="824" spans="1:26" ht="14.25" customHeight="1" x14ac:dyDescent="0.25">
      <c r="A824" s="1"/>
      <c r="B824" s="2"/>
      <c r="C824" s="3"/>
      <c r="D824" s="1"/>
      <c r="E824" s="2"/>
      <c r="F824" s="3"/>
      <c r="G824" s="3"/>
      <c r="H824" s="3"/>
      <c r="I824" s="3"/>
      <c r="J824" s="3"/>
      <c r="K824" s="4"/>
      <c r="L824" s="3"/>
      <c r="M824" s="3"/>
      <c r="N824" s="3"/>
      <c r="O824" s="1"/>
      <c r="P824" s="1"/>
      <c r="Q824" s="1"/>
      <c r="R824" s="1"/>
      <c r="S824" s="1"/>
      <c r="T824" s="1"/>
      <c r="U824" s="1"/>
      <c r="V824" s="1"/>
      <c r="W824" s="1"/>
      <c r="X824" s="1"/>
      <c r="Y824" s="1"/>
      <c r="Z824" s="1"/>
    </row>
    <row r="825" spans="1:26" ht="14.25" customHeight="1" x14ac:dyDescent="0.25">
      <c r="A825" s="1"/>
      <c r="B825" s="2"/>
      <c r="C825" s="3"/>
      <c r="D825" s="1"/>
      <c r="E825" s="2"/>
      <c r="F825" s="3"/>
      <c r="G825" s="3"/>
      <c r="H825" s="3"/>
      <c r="I825" s="3"/>
      <c r="J825" s="3"/>
      <c r="K825" s="4"/>
      <c r="L825" s="3"/>
      <c r="M825" s="3"/>
      <c r="N825" s="3"/>
      <c r="O825" s="1"/>
      <c r="P825" s="1"/>
      <c r="Q825" s="1"/>
      <c r="R825" s="1"/>
      <c r="S825" s="1"/>
      <c r="T825" s="1"/>
      <c r="U825" s="1"/>
      <c r="V825" s="1"/>
      <c r="W825" s="1"/>
      <c r="X825" s="1"/>
      <c r="Y825" s="1"/>
      <c r="Z825" s="1"/>
    </row>
    <row r="826" spans="1:26" ht="14.25" customHeight="1" x14ac:dyDescent="0.25">
      <c r="A826" s="1"/>
      <c r="B826" s="2"/>
      <c r="C826" s="3"/>
      <c r="D826" s="1"/>
      <c r="E826" s="2"/>
      <c r="F826" s="3"/>
      <c r="G826" s="3"/>
      <c r="H826" s="3"/>
      <c r="I826" s="3"/>
      <c r="J826" s="3"/>
      <c r="K826" s="4"/>
      <c r="L826" s="3"/>
      <c r="M826" s="3"/>
      <c r="N826" s="3"/>
      <c r="O826" s="1"/>
      <c r="P826" s="1"/>
      <c r="Q826" s="1"/>
      <c r="R826" s="1"/>
      <c r="S826" s="1"/>
      <c r="T826" s="1"/>
      <c r="U826" s="1"/>
      <c r="V826" s="1"/>
      <c r="W826" s="1"/>
      <c r="X826" s="1"/>
      <c r="Y826" s="1"/>
      <c r="Z826" s="1"/>
    </row>
    <row r="827" spans="1:26" ht="14.25" customHeight="1" x14ac:dyDescent="0.25">
      <c r="A827" s="1"/>
      <c r="B827" s="2"/>
      <c r="C827" s="3"/>
      <c r="D827" s="1"/>
      <c r="E827" s="2"/>
      <c r="F827" s="3"/>
      <c r="G827" s="3"/>
      <c r="H827" s="3"/>
      <c r="I827" s="3"/>
      <c r="J827" s="3"/>
      <c r="K827" s="4"/>
      <c r="L827" s="3"/>
      <c r="M827" s="3"/>
      <c r="N827" s="3"/>
      <c r="O827" s="1"/>
      <c r="P827" s="1"/>
      <c r="Q827" s="1"/>
      <c r="R827" s="1"/>
      <c r="S827" s="1"/>
      <c r="T827" s="1"/>
      <c r="U827" s="1"/>
      <c r="V827" s="1"/>
      <c r="W827" s="1"/>
      <c r="X827" s="1"/>
      <c r="Y827" s="1"/>
      <c r="Z827" s="1"/>
    </row>
    <row r="828" spans="1:26" ht="14.25" customHeight="1" x14ac:dyDescent="0.25">
      <c r="A828" s="1"/>
      <c r="B828" s="2"/>
      <c r="C828" s="3"/>
      <c r="D828" s="1"/>
      <c r="E828" s="2"/>
      <c r="F828" s="3"/>
      <c r="G828" s="3"/>
      <c r="H828" s="3"/>
      <c r="I828" s="3"/>
      <c r="J828" s="3"/>
      <c r="K828" s="4"/>
      <c r="L828" s="3"/>
      <c r="M828" s="3"/>
      <c r="N828" s="3"/>
      <c r="O828" s="1"/>
      <c r="P828" s="1"/>
      <c r="Q828" s="1"/>
      <c r="R828" s="1"/>
      <c r="S828" s="1"/>
      <c r="T828" s="1"/>
      <c r="U828" s="1"/>
      <c r="V828" s="1"/>
      <c r="W828" s="1"/>
      <c r="X828" s="1"/>
      <c r="Y828" s="1"/>
      <c r="Z828" s="1"/>
    </row>
    <row r="829" spans="1:26" ht="14.25" customHeight="1" x14ac:dyDescent="0.25">
      <c r="A829" s="1"/>
      <c r="B829" s="2"/>
      <c r="C829" s="3"/>
      <c r="D829" s="1"/>
      <c r="E829" s="2"/>
      <c r="F829" s="3"/>
      <c r="G829" s="3"/>
      <c r="H829" s="3"/>
      <c r="I829" s="3"/>
      <c r="J829" s="3"/>
      <c r="K829" s="4"/>
      <c r="L829" s="3"/>
      <c r="M829" s="3"/>
      <c r="N829" s="3"/>
      <c r="O829" s="1"/>
      <c r="P829" s="1"/>
      <c r="Q829" s="1"/>
      <c r="R829" s="1"/>
      <c r="S829" s="1"/>
      <c r="T829" s="1"/>
      <c r="U829" s="1"/>
      <c r="V829" s="1"/>
      <c r="W829" s="1"/>
      <c r="X829" s="1"/>
      <c r="Y829" s="1"/>
      <c r="Z829" s="1"/>
    </row>
    <row r="830" spans="1:26" ht="14.25" customHeight="1" x14ac:dyDescent="0.25">
      <c r="A830" s="1"/>
      <c r="B830" s="2"/>
      <c r="C830" s="3"/>
      <c r="D830" s="1"/>
      <c r="E830" s="2"/>
      <c r="F830" s="3"/>
      <c r="G830" s="3"/>
      <c r="H830" s="3"/>
      <c r="I830" s="3"/>
      <c r="J830" s="3"/>
      <c r="K830" s="4"/>
      <c r="L830" s="3"/>
      <c r="M830" s="3"/>
      <c r="N830" s="3"/>
      <c r="O830" s="1"/>
      <c r="P830" s="1"/>
      <c r="Q830" s="1"/>
      <c r="R830" s="1"/>
      <c r="S830" s="1"/>
      <c r="T830" s="1"/>
      <c r="U830" s="1"/>
      <c r="V830" s="1"/>
      <c r="W830" s="1"/>
      <c r="X830" s="1"/>
      <c r="Y830" s="1"/>
      <c r="Z830" s="1"/>
    </row>
    <row r="831" spans="1:26" ht="14.25" customHeight="1" x14ac:dyDescent="0.25">
      <c r="A831" s="1"/>
      <c r="B831" s="2"/>
      <c r="C831" s="3"/>
      <c r="D831" s="1"/>
      <c r="E831" s="2"/>
      <c r="F831" s="3"/>
      <c r="G831" s="3"/>
      <c r="H831" s="3"/>
      <c r="I831" s="3"/>
      <c r="J831" s="3"/>
      <c r="K831" s="4"/>
      <c r="L831" s="3"/>
      <c r="M831" s="3"/>
      <c r="N831" s="3"/>
      <c r="O831" s="1"/>
      <c r="P831" s="1"/>
      <c r="Q831" s="1"/>
      <c r="R831" s="1"/>
      <c r="S831" s="1"/>
      <c r="T831" s="1"/>
      <c r="U831" s="1"/>
      <c r="V831" s="1"/>
      <c r="W831" s="1"/>
      <c r="X831" s="1"/>
      <c r="Y831" s="1"/>
      <c r="Z831" s="1"/>
    </row>
    <row r="832" spans="1:26" ht="14.25" customHeight="1" x14ac:dyDescent="0.25">
      <c r="A832" s="1"/>
      <c r="B832" s="2"/>
      <c r="C832" s="3"/>
      <c r="D832" s="1"/>
      <c r="E832" s="2"/>
      <c r="F832" s="3"/>
      <c r="G832" s="3"/>
      <c r="H832" s="3"/>
      <c r="I832" s="3"/>
      <c r="J832" s="3"/>
      <c r="K832" s="4"/>
      <c r="L832" s="3"/>
      <c r="M832" s="3"/>
      <c r="N832" s="3"/>
      <c r="O832" s="1"/>
      <c r="P832" s="1"/>
      <c r="Q832" s="1"/>
      <c r="R832" s="1"/>
      <c r="S832" s="1"/>
      <c r="T832" s="1"/>
      <c r="U832" s="1"/>
      <c r="V832" s="1"/>
      <c r="W832" s="1"/>
      <c r="X832" s="1"/>
      <c r="Y832" s="1"/>
      <c r="Z832" s="1"/>
    </row>
    <row r="833" spans="1:26" ht="14.25" customHeight="1" x14ac:dyDescent="0.25">
      <c r="A833" s="1"/>
      <c r="B833" s="2"/>
      <c r="C833" s="3"/>
      <c r="D833" s="1"/>
      <c r="E833" s="2"/>
      <c r="F833" s="3"/>
      <c r="G833" s="3"/>
      <c r="H833" s="3"/>
      <c r="I833" s="3"/>
      <c r="J833" s="3"/>
      <c r="K833" s="4"/>
      <c r="L833" s="3"/>
      <c r="M833" s="3"/>
      <c r="N833" s="3"/>
      <c r="O833" s="1"/>
      <c r="P833" s="1"/>
      <c r="Q833" s="1"/>
      <c r="R833" s="1"/>
      <c r="S833" s="1"/>
      <c r="T833" s="1"/>
      <c r="U833" s="1"/>
      <c r="V833" s="1"/>
      <c r="W833" s="1"/>
      <c r="X833" s="1"/>
      <c r="Y833" s="1"/>
      <c r="Z833" s="1"/>
    </row>
    <row r="834" spans="1:26" ht="14.25" customHeight="1" x14ac:dyDescent="0.25">
      <c r="A834" s="1"/>
      <c r="B834" s="2"/>
      <c r="C834" s="3"/>
      <c r="D834" s="1"/>
      <c r="E834" s="2"/>
      <c r="F834" s="3"/>
      <c r="G834" s="3"/>
      <c r="H834" s="3"/>
      <c r="I834" s="3"/>
      <c r="J834" s="3"/>
      <c r="K834" s="4"/>
      <c r="L834" s="3"/>
      <c r="M834" s="3"/>
      <c r="N834" s="3"/>
      <c r="O834" s="1"/>
      <c r="P834" s="1"/>
      <c r="Q834" s="1"/>
      <c r="R834" s="1"/>
      <c r="S834" s="1"/>
      <c r="T834" s="1"/>
      <c r="U834" s="1"/>
      <c r="V834" s="1"/>
      <c r="W834" s="1"/>
      <c r="X834" s="1"/>
      <c r="Y834" s="1"/>
      <c r="Z834" s="1"/>
    </row>
    <row r="835" spans="1:26" ht="14.25" customHeight="1" x14ac:dyDescent="0.25">
      <c r="A835" s="1"/>
      <c r="B835" s="2"/>
      <c r="C835" s="3"/>
      <c r="D835" s="1"/>
      <c r="E835" s="2"/>
      <c r="F835" s="3"/>
      <c r="G835" s="3"/>
      <c r="H835" s="3"/>
      <c r="I835" s="3"/>
      <c r="J835" s="3"/>
      <c r="K835" s="4"/>
      <c r="L835" s="3"/>
      <c r="M835" s="3"/>
      <c r="N835" s="3"/>
      <c r="O835" s="1"/>
      <c r="P835" s="1"/>
      <c r="Q835" s="1"/>
      <c r="R835" s="1"/>
      <c r="S835" s="1"/>
      <c r="T835" s="1"/>
      <c r="U835" s="1"/>
      <c r="V835" s="1"/>
      <c r="W835" s="1"/>
      <c r="X835" s="1"/>
      <c r="Y835" s="1"/>
      <c r="Z835" s="1"/>
    </row>
    <row r="836" spans="1:26" ht="14.25" customHeight="1" x14ac:dyDescent="0.25">
      <c r="A836" s="1"/>
      <c r="B836" s="2"/>
      <c r="C836" s="3"/>
      <c r="D836" s="1"/>
      <c r="E836" s="2"/>
      <c r="F836" s="3"/>
      <c r="G836" s="3"/>
      <c r="H836" s="3"/>
      <c r="I836" s="3"/>
      <c r="J836" s="3"/>
      <c r="K836" s="4"/>
      <c r="L836" s="3"/>
      <c r="M836" s="3"/>
      <c r="N836" s="3"/>
      <c r="O836" s="1"/>
      <c r="P836" s="1"/>
      <c r="Q836" s="1"/>
      <c r="R836" s="1"/>
      <c r="S836" s="1"/>
      <c r="T836" s="1"/>
      <c r="U836" s="1"/>
      <c r="V836" s="1"/>
      <c r="W836" s="1"/>
      <c r="X836" s="1"/>
      <c r="Y836" s="1"/>
      <c r="Z836" s="1"/>
    </row>
    <row r="837" spans="1:26" ht="14.25" customHeight="1" x14ac:dyDescent="0.25">
      <c r="A837" s="1"/>
      <c r="B837" s="2"/>
      <c r="C837" s="3"/>
      <c r="D837" s="1"/>
      <c r="E837" s="2"/>
      <c r="F837" s="3"/>
      <c r="G837" s="3"/>
      <c r="H837" s="3"/>
      <c r="I837" s="3"/>
      <c r="J837" s="3"/>
      <c r="K837" s="4"/>
      <c r="L837" s="3"/>
      <c r="M837" s="3"/>
      <c r="N837" s="3"/>
      <c r="O837" s="1"/>
      <c r="P837" s="1"/>
      <c r="Q837" s="1"/>
      <c r="R837" s="1"/>
      <c r="S837" s="1"/>
      <c r="T837" s="1"/>
      <c r="U837" s="1"/>
      <c r="V837" s="1"/>
      <c r="W837" s="1"/>
      <c r="X837" s="1"/>
      <c r="Y837" s="1"/>
      <c r="Z837" s="1"/>
    </row>
    <row r="838" spans="1:26" ht="14.25" customHeight="1" x14ac:dyDescent="0.25">
      <c r="A838" s="1"/>
      <c r="B838" s="2"/>
      <c r="C838" s="3"/>
      <c r="D838" s="1"/>
      <c r="E838" s="2"/>
      <c r="F838" s="3"/>
      <c r="G838" s="3"/>
      <c r="H838" s="3"/>
      <c r="I838" s="3"/>
      <c r="J838" s="3"/>
      <c r="K838" s="4"/>
      <c r="L838" s="3"/>
      <c r="M838" s="3"/>
      <c r="N838" s="3"/>
      <c r="O838" s="1"/>
      <c r="P838" s="1"/>
      <c r="Q838" s="1"/>
      <c r="R838" s="1"/>
      <c r="S838" s="1"/>
      <c r="T838" s="1"/>
      <c r="U838" s="1"/>
      <c r="V838" s="1"/>
      <c r="W838" s="1"/>
      <c r="X838" s="1"/>
      <c r="Y838" s="1"/>
      <c r="Z838" s="1"/>
    </row>
    <row r="839" spans="1:26" ht="14.25" customHeight="1" x14ac:dyDescent="0.25">
      <c r="A839" s="1"/>
      <c r="B839" s="2"/>
      <c r="C839" s="3"/>
      <c r="D839" s="1"/>
      <c r="E839" s="2"/>
      <c r="F839" s="3"/>
      <c r="G839" s="3"/>
      <c r="H839" s="3"/>
      <c r="I839" s="3"/>
      <c r="J839" s="3"/>
      <c r="K839" s="4"/>
      <c r="L839" s="3"/>
      <c r="M839" s="3"/>
      <c r="N839" s="3"/>
      <c r="O839" s="1"/>
      <c r="P839" s="1"/>
      <c r="Q839" s="1"/>
      <c r="R839" s="1"/>
      <c r="S839" s="1"/>
      <c r="T839" s="1"/>
      <c r="U839" s="1"/>
      <c r="V839" s="1"/>
      <c r="W839" s="1"/>
      <c r="X839" s="1"/>
      <c r="Y839" s="1"/>
      <c r="Z839" s="1"/>
    </row>
    <row r="840" spans="1:26" ht="14.25" customHeight="1" x14ac:dyDescent="0.25">
      <c r="A840" s="1"/>
      <c r="B840" s="2"/>
      <c r="C840" s="3"/>
      <c r="D840" s="1"/>
      <c r="E840" s="2"/>
      <c r="F840" s="3"/>
      <c r="G840" s="3"/>
      <c r="H840" s="3"/>
      <c r="I840" s="3"/>
      <c r="J840" s="3"/>
      <c r="K840" s="4"/>
      <c r="L840" s="3"/>
      <c r="M840" s="3"/>
      <c r="N840" s="3"/>
      <c r="O840" s="1"/>
      <c r="P840" s="1"/>
      <c r="Q840" s="1"/>
      <c r="R840" s="1"/>
      <c r="S840" s="1"/>
      <c r="T840" s="1"/>
      <c r="U840" s="1"/>
      <c r="V840" s="1"/>
      <c r="W840" s="1"/>
      <c r="X840" s="1"/>
      <c r="Y840" s="1"/>
      <c r="Z840" s="1"/>
    </row>
    <row r="841" spans="1:26" ht="14.25" customHeight="1" x14ac:dyDescent="0.25">
      <c r="A841" s="1"/>
      <c r="B841" s="2"/>
      <c r="C841" s="3"/>
      <c r="D841" s="1"/>
      <c r="E841" s="2"/>
      <c r="F841" s="3"/>
      <c r="G841" s="3"/>
      <c r="H841" s="3"/>
      <c r="I841" s="3"/>
      <c r="J841" s="3"/>
      <c r="K841" s="4"/>
      <c r="L841" s="3"/>
      <c r="M841" s="3"/>
      <c r="N841" s="3"/>
      <c r="O841" s="1"/>
      <c r="P841" s="1"/>
      <c r="Q841" s="1"/>
      <c r="R841" s="1"/>
      <c r="S841" s="1"/>
      <c r="T841" s="1"/>
      <c r="U841" s="1"/>
      <c r="V841" s="1"/>
      <c r="W841" s="1"/>
      <c r="X841" s="1"/>
      <c r="Y841" s="1"/>
      <c r="Z841" s="1"/>
    </row>
    <row r="842" spans="1:26" ht="14.25" customHeight="1" x14ac:dyDescent="0.25">
      <c r="A842" s="1"/>
      <c r="B842" s="2"/>
      <c r="C842" s="3"/>
      <c r="D842" s="1"/>
      <c r="E842" s="2"/>
      <c r="F842" s="3"/>
      <c r="G842" s="3"/>
      <c r="H842" s="3"/>
      <c r="I842" s="3"/>
      <c r="J842" s="3"/>
      <c r="K842" s="4"/>
      <c r="L842" s="3"/>
      <c r="M842" s="3"/>
      <c r="N842" s="3"/>
      <c r="O842" s="1"/>
      <c r="P842" s="1"/>
      <c r="Q842" s="1"/>
      <c r="R842" s="1"/>
      <c r="S842" s="1"/>
      <c r="T842" s="1"/>
      <c r="U842" s="1"/>
      <c r="V842" s="1"/>
      <c r="W842" s="1"/>
      <c r="X842" s="1"/>
      <c r="Y842" s="1"/>
      <c r="Z842" s="1"/>
    </row>
    <row r="843" spans="1:26" ht="14.25" customHeight="1" x14ac:dyDescent="0.25">
      <c r="A843" s="1"/>
      <c r="B843" s="2"/>
      <c r="C843" s="3"/>
      <c r="D843" s="1"/>
      <c r="E843" s="2"/>
      <c r="F843" s="3"/>
      <c r="G843" s="3"/>
      <c r="H843" s="3"/>
      <c r="I843" s="3"/>
      <c r="J843" s="3"/>
      <c r="K843" s="4"/>
      <c r="L843" s="3"/>
      <c r="M843" s="3"/>
      <c r="N843" s="3"/>
      <c r="O843" s="1"/>
      <c r="P843" s="1"/>
      <c r="Q843" s="1"/>
      <c r="R843" s="1"/>
      <c r="S843" s="1"/>
      <c r="T843" s="1"/>
      <c r="U843" s="1"/>
      <c r="V843" s="1"/>
      <c r="W843" s="1"/>
      <c r="X843" s="1"/>
      <c r="Y843" s="1"/>
      <c r="Z843" s="1"/>
    </row>
    <row r="844" spans="1:26" ht="14.25" customHeight="1" x14ac:dyDescent="0.25">
      <c r="A844" s="1"/>
      <c r="B844" s="2"/>
      <c r="C844" s="3"/>
      <c r="D844" s="1"/>
      <c r="E844" s="2"/>
      <c r="F844" s="3"/>
      <c r="G844" s="3"/>
      <c r="H844" s="3"/>
      <c r="I844" s="3"/>
      <c r="J844" s="3"/>
      <c r="K844" s="4"/>
      <c r="L844" s="3"/>
      <c r="M844" s="3"/>
      <c r="N844" s="3"/>
      <c r="O844" s="1"/>
      <c r="P844" s="1"/>
      <c r="Q844" s="1"/>
      <c r="R844" s="1"/>
      <c r="S844" s="1"/>
      <c r="T844" s="1"/>
      <c r="U844" s="1"/>
      <c r="V844" s="1"/>
      <c r="W844" s="1"/>
      <c r="X844" s="1"/>
      <c r="Y844" s="1"/>
      <c r="Z844" s="1"/>
    </row>
    <row r="845" spans="1:26" ht="14.25" customHeight="1" x14ac:dyDescent="0.25">
      <c r="A845" s="1"/>
      <c r="B845" s="2"/>
      <c r="C845" s="3"/>
      <c r="D845" s="1"/>
      <c r="E845" s="2"/>
      <c r="F845" s="3"/>
      <c r="G845" s="3"/>
      <c r="H845" s="3"/>
      <c r="I845" s="3"/>
      <c r="J845" s="3"/>
      <c r="K845" s="4"/>
      <c r="L845" s="3"/>
      <c r="M845" s="3"/>
      <c r="N845" s="3"/>
      <c r="O845" s="1"/>
      <c r="P845" s="1"/>
      <c r="Q845" s="1"/>
      <c r="R845" s="1"/>
      <c r="S845" s="1"/>
      <c r="T845" s="1"/>
      <c r="U845" s="1"/>
      <c r="V845" s="1"/>
      <c r="W845" s="1"/>
      <c r="X845" s="1"/>
      <c r="Y845" s="1"/>
      <c r="Z845" s="1"/>
    </row>
    <row r="846" spans="1:26" ht="14.25" customHeight="1" x14ac:dyDescent="0.25">
      <c r="A846" s="1"/>
      <c r="B846" s="2"/>
      <c r="C846" s="3"/>
      <c r="D846" s="1"/>
      <c r="E846" s="2"/>
      <c r="F846" s="3"/>
      <c r="G846" s="3"/>
      <c r="H846" s="3"/>
      <c r="I846" s="3"/>
      <c r="J846" s="3"/>
      <c r="K846" s="4"/>
      <c r="L846" s="3"/>
      <c r="M846" s="3"/>
      <c r="N846" s="3"/>
      <c r="O846" s="1"/>
      <c r="P846" s="1"/>
      <c r="Q846" s="1"/>
      <c r="R846" s="1"/>
      <c r="S846" s="1"/>
      <c r="T846" s="1"/>
      <c r="U846" s="1"/>
      <c r="V846" s="1"/>
      <c r="W846" s="1"/>
      <c r="X846" s="1"/>
      <c r="Y846" s="1"/>
      <c r="Z846" s="1"/>
    </row>
    <row r="847" spans="1:26" ht="14.25" customHeight="1" x14ac:dyDescent="0.25">
      <c r="A847" s="1"/>
      <c r="B847" s="2"/>
      <c r="C847" s="3"/>
      <c r="D847" s="1"/>
      <c r="E847" s="2"/>
      <c r="F847" s="3"/>
      <c r="G847" s="3"/>
      <c r="H847" s="3"/>
      <c r="I847" s="3"/>
      <c r="J847" s="3"/>
      <c r="K847" s="4"/>
      <c r="L847" s="3"/>
      <c r="M847" s="3"/>
      <c r="N847" s="3"/>
      <c r="O847" s="1"/>
      <c r="P847" s="1"/>
      <c r="Q847" s="1"/>
      <c r="R847" s="1"/>
      <c r="S847" s="1"/>
      <c r="T847" s="1"/>
      <c r="U847" s="1"/>
      <c r="V847" s="1"/>
      <c r="W847" s="1"/>
      <c r="X847" s="1"/>
      <c r="Y847" s="1"/>
      <c r="Z847" s="1"/>
    </row>
    <row r="848" spans="1:26" ht="14.25" customHeight="1" x14ac:dyDescent="0.25">
      <c r="A848" s="1"/>
      <c r="B848" s="2"/>
      <c r="C848" s="3"/>
      <c r="D848" s="1"/>
      <c r="E848" s="2"/>
      <c r="F848" s="3"/>
      <c r="G848" s="3"/>
      <c r="H848" s="3"/>
      <c r="I848" s="3"/>
      <c r="J848" s="3"/>
      <c r="K848" s="4"/>
      <c r="L848" s="3"/>
      <c r="M848" s="3"/>
      <c r="N848" s="3"/>
      <c r="O848" s="1"/>
      <c r="P848" s="1"/>
      <c r="Q848" s="1"/>
      <c r="R848" s="1"/>
      <c r="S848" s="1"/>
      <c r="T848" s="1"/>
      <c r="U848" s="1"/>
      <c r="V848" s="1"/>
      <c r="W848" s="1"/>
      <c r="X848" s="1"/>
      <c r="Y848" s="1"/>
      <c r="Z848" s="1"/>
    </row>
    <row r="849" spans="1:26" ht="14.25" customHeight="1" x14ac:dyDescent="0.25">
      <c r="A849" s="1"/>
      <c r="B849" s="2"/>
      <c r="C849" s="3"/>
      <c r="D849" s="1"/>
      <c r="E849" s="2"/>
      <c r="F849" s="3"/>
      <c r="G849" s="3"/>
      <c r="H849" s="3"/>
      <c r="I849" s="3"/>
      <c r="J849" s="3"/>
      <c r="K849" s="4"/>
      <c r="L849" s="3"/>
      <c r="M849" s="3"/>
      <c r="N849" s="3"/>
      <c r="O849" s="1"/>
      <c r="P849" s="1"/>
      <c r="Q849" s="1"/>
      <c r="R849" s="1"/>
      <c r="S849" s="1"/>
      <c r="T849" s="1"/>
      <c r="U849" s="1"/>
      <c r="V849" s="1"/>
      <c r="W849" s="1"/>
      <c r="X849" s="1"/>
      <c r="Y849" s="1"/>
      <c r="Z849" s="1"/>
    </row>
    <row r="850" spans="1:26" ht="14.25" customHeight="1" x14ac:dyDescent="0.25">
      <c r="A850" s="1"/>
      <c r="B850" s="2"/>
      <c r="C850" s="3"/>
      <c r="D850" s="1"/>
      <c r="E850" s="2"/>
      <c r="F850" s="3"/>
      <c r="G850" s="3"/>
      <c r="H850" s="3"/>
      <c r="I850" s="3"/>
      <c r="J850" s="3"/>
      <c r="K850" s="4"/>
      <c r="L850" s="3"/>
      <c r="M850" s="3"/>
      <c r="N850" s="3"/>
      <c r="O850" s="1"/>
      <c r="P850" s="1"/>
      <c r="Q850" s="1"/>
      <c r="R850" s="1"/>
      <c r="S850" s="1"/>
      <c r="T850" s="1"/>
      <c r="U850" s="1"/>
      <c r="V850" s="1"/>
      <c r="W850" s="1"/>
      <c r="X850" s="1"/>
      <c r="Y850" s="1"/>
      <c r="Z850" s="1"/>
    </row>
    <row r="851" spans="1:26" ht="14.25" customHeight="1" x14ac:dyDescent="0.25">
      <c r="A851" s="1"/>
      <c r="B851" s="2"/>
      <c r="C851" s="3"/>
      <c r="D851" s="1"/>
      <c r="E851" s="2"/>
      <c r="F851" s="3"/>
      <c r="G851" s="3"/>
      <c r="H851" s="3"/>
      <c r="I851" s="3"/>
      <c r="J851" s="3"/>
      <c r="K851" s="4"/>
      <c r="L851" s="3"/>
      <c r="M851" s="3"/>
      <c r="N851" s="3"/>
      <c r="O851" s="1"/>
      <c r="P851" s="1"/>
      <c r="Q851" s="1"/>
      <c r="R851" s="1"/>
      <c r="S851" s="1"/>
      <c r="T851" s="1"/>
      <c r="U851" s="1"/>
      <c r="V851" s="1"/>
      <c r="W851" s="1"/>
      <c r="X851" s="1"/>
      <c r="Y851" s="1"/>
      <c r="Z851" s="1"/>
    </row>
    <row r="852" spans="1:26" ht="14.25" customHeight="1" x14ac:dyDescent="0.25">
      <c r="A852" s="1"/>
      <c r="B852" s="2"/>
      <c r="C852" s="3"/>
      <c r="D852" s="1"/>
      <c r="E852" s="2"/>
      <c r="F852" s="3"/>
      <c r="G852" s="3"/>
      <c r="H852" s="3"/>
      <c r="I852" s="3"/>
      <c r="J852" s="3"/>
      <c r="K852" s="4"/>
      <c r="L852" s="3"/>
      <c r="M852" s="3"/>
      <c r="N852" s="3"/>
      <c r="O852" s="1"/>
      <c r="P852" s="1"/>
      <c r="Q852" s="1"/>
      <c r="R852" s="1"/>
      <c r="S852" s="1"/>
      <c r="T852" s="1"/>
      <c r="U852" s="1"/>
      <c r="V852" s="1"/>
      <c r="W852" s="1"/>
      <c r="X852" s="1"/>
      <c r="Y852" s="1"/>
      <c r="Z852" s="1"/>
    </row>
    <row r="853" spans="1:26" ht="14.25" customHeight="1" x14ac:dyDescent="0.25">
      <c r="A853" s="1"/>
      <c r="B853" s="2"/>
      <c r="C853" s="3"/>
      <c r="D853" s="1"/>
      <c r="E853" s="2"/>
      <c r="F853" s="3"/>
      <c r="G853" s="3"/>
      <c r="H853" s="3"/>
      <c r="I853" s="3"/>
      <c r="J853" s="3"/>
      <c r="K853" s="4"/>
      <c r="L853" s="3"/>
      <c r="M853" s="3"/>
      <c r="N853" s="3"/>
      <c r="O853" s="1"/>
      <c r="P853" s="1"/>
      <c r="Q853" s="1"/>
      <c r="R853" s="1"/>
      <c r="S853" s="1"/>
      <c r="T853" s="1"/>
      <c r="U853" s="1"/>
      <c r="V853" s="1"/>
      <c r="W853" s="1"/>
      <c r="X853" s="1"/>
      <c r="Y853" s="1"/>
      <c r="Z853" s="1"/>
    </row>
    <row r="854" spans="1:26" ht="14.25" customHeight="1" x14ac:dyDescent="0.25">
      <c r="A854" s="1"/>
      <c r="B854" s="2"/>
      <c r="C854" s="3"/>
      <c r="D854" s="1"/>
      <c r="E854" s="2"/>
      <c r="F854" s="3"/>
      <c r="G854" s="3"/>
      <c r="H854" s="3"/>
      <c r="I854" s="3"/>
      <c r="J854" s="3"/>
      <c r="K854" s="4"/>
      <c r="L854" s="3"/>
      <c r="M854" s="3"/>
      <c r="N854" s="3"/>
      <c r="O854" s="1"/>
      <c r="P854" s="1"/>
      <c r="Q854" s="1"/>
      <c r="R854" s="1"/>
      <c r="S854" s="1"/>
      <c r="T854" s="1"/>
      <c r="U854" s="1"/>
      <c r="V854" s="1"/>
      <c r="W854" s="1"/>
      <c r="X854" s="1"/>
      <c r="Y854" s="1"/>
      <c r="Z854" s="1"/>
    </row>
    <row r="855" spans="1:26" ht="14.25" customHeight="1" x14ac:dyDescent="0.25">
      <c r="A855" s="1"/>
      <c r="B855" s="2"/>
      <c r="C855" s="3"/>
      <c r="D855" s="1"/>
      <c r="E855" s="2"/>
      <c r="F855" s="3"/>
      <c r="G855" s="3"/>
      <c r="H855" s="3"/>
      <c r="I855" s="3"/>
      <c r="J855" s="3"/>
      <c r="K855" s="4"/>
      <c r="L855" s="3"/>
      <c r="M855" s="3"/>
      <c r="N855" s="3"/>
      <c r="O855" s="1"/>
      <c r="P855" s="1"/>
      <c r="Q855" s="1"/>
      <c r="R855" s="1"/>
      <c r="S855" s="1"/>
      <c r="T855" s="1"/>
      <c r="U855" s="1"/>
      <c r="V855" s="1"/>
      <c r="W855" s="1"/>
      <c r="X855" s="1"/>
      <c r="Y855" s="1"/>
      <c r="Z855" s="1"/>
    </row>
    <row r="856" spans="1:26" ht="14.25" customHeight="1" x14ac:dyDescent="0.25">
      <c r="A856" s="1"/>
      <c r="B856" s="2"/>
      <c r="C856" s="3"/>
      <c r="D856" s="1"/>
      <c r="E856" s="2"/>
      <c r="F856" s="3"/>
      <c r="G856" s="3"/>
      <c r="H856" s="3"/>
      <c r="I856" s="3"/>
      <c r="J856" s="3"/>
      <c r="K856" s="4"/>
      <c r="L856" s="3"/>
      <c r="M856" s="3"/>
      <c r="N856" s="3"/>
      <c r="O856" s="1"/>
      <c r="P856" s="1"/>
      <c r="Q856" s="1"/>
      <c r="R856" s="1"/>
      <c r="S856" s="1"/>
      <c r="T856" s="1"/>
      <c r="U856" s="1"/>
      <c r="V856" s="1"/>
      <c r="W856" s="1"/>
      <c r="X856" s="1"/>
      <c r="Y856" s="1"/>
      <c r="Z856" s="1"/>
    </row>
    <row r="857" spans="1:26" ht="14.25" customHeight="1" x14ac:dyDescent="0.25">
      <c r="A857" s="1"/>
      <c r="B857" s="2"/>
      <c r="C857" s="3"/>
      <c r="D857" s="1"/>
      <c r="E857" s="2"/>
      <c r="F857" s="3"/>
      <c r="G857" s="3"/>
      <c r="H857" s="3"/>
      <c r="I857" s="3"/>
      <c r="J857" s="3"/>
      <c r="K857" s="4"/>
      <c r="L857" s="3"/>
      <c r="M857" s="3"/>
      <c r="N857" s="3"/>
      <c r="O857" s="1"/>
      <c r="P857" s="1"/>
      <c r="Q857" s="1"/>
      <c r="R857" s="1"/>
      <c r="S857" s="1"/>
      <c r="T857" s="1"/>
      <c r="U857" s="1"/>
      <c r="V857" s="1"/>
      <c r="W857" s="1"/>
      <c r="X857" s="1"/>
      <c r="Y857" s="1"/>
      <c r="Z857" s="1"/>
    </row>
    <row r="858" spans="1:26" ht="14.25" customHeight="1" x14ac:dyDescent="0.25">
      <c r="A858" s="1"/>
      <c r="B858" s="2"/>
      <c r="C858" s="3"/>
      <c r="D858" s="1"/>
      <c r="E858" s="2"/>
      <c r="F858" s="3"/>
      <c r="G858" s="3"/>
      <c r="H858" s="3"/>
      <c r="I858" s="3"/>
      <c r="J858" s="3"/>
      <c r="K858" s="4"/>
      <c r="L858" s="3"/>
      <c r="M858" s="3"/>
      <c r="N858" s="3"/>
      <c r="O858" s="1"/>
      <c r="P858" s="1"/>
      <c r="Q858" s="1"/>
      <c r="R858" s="1"/>
      <c r="S858" s="1"/>
      <c r="T858" s="1"/>
      <c r="U858" s="1"/>
      <c r="V858" s="1"/>
      <c r="W858" s="1"/>
      <c r="X858" s="1"/>
      <c r="Y858" s="1"/>
      <c r="Z858" s="1"/>
    </row>
    <row r="859" spans="1:26" ht="14.25" customHeight="1" x14ac:dyDescent="0.25">
      <c r="A859" s="1"/>
      <c r="B859" s="2"/>
      <c r="C859" s="3"/>
      <c r="D859" s="1"/>
      <c r="E859" s="2"/>
      <c r="F859" s="3"/>
      <c r="G859" s="3"/>
      <c r="H859" s="3"/>
      <c r="I859" s="3"/>
      <c r="J859" s="3"/>
      <c r="K859" s="4"/>
      <c r="L859" s="3"/>
      <c r="M859" s="3"/>
      <c r="N859" s="3"/>
      <c r="O859" s="1"/>
      <c r="P859" s="1"/>
      <c r="Q859" s="1"/>
      <c r="R859" s="1"/>
      <c r="S859" s="1"/>
      <c r="T859" s="1"/>
      <c r="U859" s="1"/>
      <c r="V859" s="1"/>
      <c r="W859" s="1"/>
      <c r="X859" s="1"/>
      <c r="Y859" s="1"/>
      <c r="Z859" s="1"/>
    </row>
    <row r="860" spans="1:26" ht="14.25" customHeight="1" x14ac:dyDescent="0.25">
      <c r="A860" s="1"/>
      <c r="B860" s="2"/>
      <c r="C860" s="3"/>
      <c r="D860" s="1"/>
      <c r="E860" s="2"/>
      <c r="F860" s="3"/>
      <c r="G860" s="3"/>
      <c r="H860" s="3"/>
      <c r="I860" s="3"/>
      <c r="J860" s="3"/>
      <c r="K860" s="4"/>
      <c r="L860" s="3"/>
      <c r="M860" s="3"/>
      <c r="N860" s="3"/>
      <c r="O860" s="1"/>
      <c r="P860" s="1"/>
      <c r="Q860" s="1"/>
      <c r="R860" s="1"/>
      <c r="S860" s="1"/>
      <c r="T860" s="1"/>
      <c r="U860" s="1"/>
      <c r="V860" s="1"/>
      <c r="W860" s="1"/>
      <c r="X860" s="1"/>
      <c r="Y860" s="1"/>
      <c r="Z860" s="1"/>
    </row>
    <row r="861" spans="1:26" ht="14.25" customHeight="1" x14ac:dyDescent="0.25">
      <c r="A861" s="1"/>
      <c r="B861" s="2"/>
      <c r="C861" s="3"/>
      <c r="D861" s="1"/>
      <c r="E861" s="2"/>
      <c r="F861" s="3"/>
      <c r="G861" s="3"/>
      <c r="H861" s="3"/>
      <c r="I861" s="3"/>
      <c r="J861" s="3"/>
      <c r="K861" s="4"/>
      <c r="L861" s="3"/>
      <c r="M861" s="3"/>
      <c r="N861" s="3"/>
      <c r="O861" s="1"/>
      <c r="P861" s="1"/>
      <c r="Q861" s="1"/>
      <c r="R861" s="1"/>
      <c r="S861" s="1"/>
      <c r="T861" s="1"/>
      <c r="U861" s="1"/>
      <c r="V861" s="1"/>
      <c r="W861" s="1"/>
      <c r="X861" s="1"/>
      <c r="Y861" s="1"/>
      <c r="Z861" s="1"/>
    </row>
    <row r="862" spans="1:26" ht="14.25" customHeight="1" x14ac:dyDescent="0.25">
      <c r="A862" s="1"/>
      <c r="B862" s="2"/>
      <c r="C862" s="3"/>
      <c r="D862" s="1"/>
      <c r="E862" s="2"/>
      <c r="F862" s="3"/>
      <c r="G862" s="3"/>
      <c r="H862" s="3"/>
      <c r="I862" s="3"/>
      <c r="J862" s="3"/>
      <c r="K862" s="4"/>
      <c r="L862" s="3"/>
      <c r="M862" s="3"/>
      <c r="N862" s="3"/>
      <c r="O862" s="1"/>
      <c r="P862" s="1"/>
      <c r="Q862" s="1"/>
      <c r="R862" s="1"/>
      <c r="S862" s="1"/>
      <c r="T862" s="1"/>
      <c r="U862" s="1"/>
      <c r="V862" s="1"/>
      <c r="W862" s="1"/>
      <c r="X862" s="1"/>
      <c r="Y862" s="1"/>
      <c r="Z862" s="1"/>
    </row>
    <row r="863" spans="1:26" ht="14.25" customHeight="1" x14ac:dyDescent="0.25">
      <c r="A863" s="1"/>
      <c r="B863" s="2"/>
      <c r="C863" s="3"/>
      <c r="D863" s="1"/>
      <c r="E863" s="2"/>
      <c r="F863" s="3"/>
      <c r="G863" s="3"/>
      <c r="H863" s="3"/>
      <c r="I863" s="3"/>
      <c r="J863" s="3"/>
      <c r="K863" s="4"/>
      <c r="L863" s="3"/>
      <c r="M863" s="3"/>
      <c r="N863" s="3"/>
      <c r="O863" s="1"/>
      <c r="P863" s="1"/>
      <c r="Q863" s="1"/>
      <c r="R863" s="1"/>
      <c r="S863" s="1"/>
      <c r="T863" s="1"/>
      <c r="U863" s="1"/>
      <c r="V863" s="1"/>
      <c r="W863" s="1"/>
      <c r="X863" s="1"/>
      <c r="Y863" s="1"/>
      <c r="Z863" s="1"/>
    </row>
    <row r="864" spans="1:26" ht="14.25" customHeight="1" x14ac:dyDescent="0.25">
      <c r="A864" s="1"/>
      <c r="B864" s="2"/>
      <c r="C864" s="3"/>
      <c r="D864" s="1"/>
      <c r="E864" s="2"/>
      <c r="F864" s="3"/>
      <c r="G864" s="3"/>
      <c r="H864" s="3"/>
      <c r="I864" s="3"/>
      <c r="J864" s="3"/>
      <c r="K864" s="4"/>
      <c r="L864" s="3"/>
      <c r="M864" s="3"/>
      <c r="N864" s="3"/>
      <c r="O864" s="1"/>
      <c r="P864" s="1"/>
      <c r="Q864" s="1"/>
      <c r="R864" s="1"/>
      <c r="S864" s="1"/>
      <c r="T864" s="1"/>
      <c r="U864" s="1"/>
      <c r="V864" s="1"/>
      <c r="W864" s="1"/>
      <c r="X864" s="1"/>
      <c r="Y864" s="1"/>
      <c r="Z864" s="1"/>
    </row>
    <row r="865" spans="1:26" ht="14.25" customHeight="1" x14ac:dyDescent="0.25">
      <c r="A865" s="1"/>
      <c r="B865" s="2"/>
      <c r="C865" s="3"/>
      <c r="D865" s="1"/>
      <c r="E865" s="2"/>
      <c r="F865" s="3"/>
      <c r="G865" s="3"/>
      <c r="H865" s="3"/>
      <c r="I865" s="3"/>
      <c r="J865" s="3"/>
      <c r="K865" s="4"/>
      <c r="L865" s="3"/>
      <c r="M865" s="3"/>
      <c r="N865" s="3"/>
      <c r="O865" s="1"/>
      <c r="P865" s="1"/>
      <c r="Q865" s="1"/>
      <c r="R865" s="1"/>
      <c r="S865" s="1"/>
      <c r="T865" s="1"/>
      <c r="U865" s="1"/>
      <c r="V865" s="1"/>
      <c r="W865" s="1"/>
      <c r="X865" s="1"/>
      <c r="Y865" s="1"/>
      <c r="Z865" s="1"/>
    </row>
    <row r="866" spans="1:26" ht="14.25" customHeight="1" x14ac:dyDescent="0.25">
      <c r="A866" s="1"/>
      <c r="B866" s="2"/>
      <c r="C866" s="3"/>
      <c r="D866" s="1"/>
      <c r="E866" s="2"/>
      <c r="F866" s="3"/>
      <c r="G866" s="3"/>
      <c r="H866" s="3"/>
      <c r="I866" s="3"/>
      <c r="J866" s="3"/>
      <c r="K866" s="4"/>
      <c r="L866" s="3"/>
      <c r="M866" s="3"/>
      <c r="N866" s="3"/>
      <c r="O866" s="1"/>
      <c r="P866" s="1"/>
      <c r="Q866" s="1"/>
      <c r="R866" s="1"/>
      <c r="S866" s="1"/>
      <c r="T866" s="1"/>
      <c r="U866" s="1"/>
      <c r="V866" s="1"/>
      <c r="W866" s="1"/>
      <c r="X866" s="1"/>
      <c r="Y866" s="1"/>
      <c r="Z866" s="1"/>
    </row>
    <row r="867" spans="1:26" ht="14.25" customHeight="1" x14ac:dyDescent="0.25">
      <c r="A867" s="1"/>
      <c r="B867" s="2"/>
      <c r="C867" s="3"/>
      <c r="D867" s="1"/>
      <c r="E867" s="2"/>
      <c r="F867" s="3"/>
      <c r="G867" s="3"/>
      <c r="H867" s="3"/>
      <c r="I867" s="3"/>
      <c r="J867" s="3"/>
      <c r="K867" s="4"/>
      <c r="L867" s="3"/>
      <c r="M867" s="3"/>
      <c r="N867" s="3"/>
      <c r="O867" s="1"/>
      <c r="P867" s="1"/>
      <c r="Q867" s="1"/>
      <c r="R867" s="1"/>
      <c r="S867" s="1"/>
      <c r="T867" s="1"/>
      <c r="U867" s="1"/>
      <c r="V867" s="1"/>
      <c r="W867" s="1"/>
      <c r="X867" s="1"/>
      <c r="Y867" s="1"/>
      <c r="Z867" s="1"/>
    </row>
    <row r="868" spans="1:26" ht="14.25" customHeight="1" x14ac:dyDescent="0.25">
      <c r="A868" s="1"/>
      <c r="B868" s="2"/>
      <c r="C868" s="3"/>
      <c r="D868" s="1"/>
      <c r="E868" s="2"/>
      <c r="F868" s="3"/>
      <c r="G868" s="3"/>
      <c r="H868" s="3"/>
      <c r="I868" s="3"/>
      <c r="J868" s="3"/>
      <c r="K868" s="4"/>
      <c r="L868" s="3"/>
      <c r="M868" s="3"/>
      <c r="N868" s="3"/>
      <c r="O868" s="1"/>
      <c r="P868" s="1"/>
      <c r="Q868" s="1"/>
      <c r="R868" s="1"/>
      <c r="S868" s="1"/>
      <c r="T868" s="1"/>
      <c r="U868" s="1"/>
      <c r="V868" s="1"/>
      <c r="W868" s="1"/>
      <c r="X868" s="1"/>
      <c r="Y868" s="1"/>
      <c r="Z868" s="1"/>
    </row>
    <row r="869" spans="1:26" ht="14.25" customHeight="1" x14ac:dyDescent="0.25">
      <c r="A869" s="1"/>
      <c r="B869" s="2"/>
      <c r="C869" s="3"/>
      <c r="D869" s="1"/>
      <c r="E869" s="2"/>
      <c r="F869" s="3"/>
      <c r="G869" s="3"/>
      <c r="H869" s="3"/>
      <c r="I869" s="3"/>
      <c r="J869" s="3"/>
      <c r="K869" s="4"/>
      <c r="L869" s="3"/>
      <c r="M869" s="3"/>
      <c r="N869" s="3"/>
      <c r="O869" s="1"/>
      <c r="P869" s="1"/>
      <c r="Q869" s="1"/>
      <c r="R869" s="1"/>
      <c r="S869" s="1"/>
      <c r="T869" s="1"/>
      <c r="U869" s="1"/>
      <c r="V869" s="1"/>
      <c r="W869" s="1"/>
      <c r="X869" s="1"/>
      <c r="Y869" s="1"/>
      <c r="Z869" s="1"/>
    </row>
    <row r="870" spans="1:26" ht="14.25" customHeight="1" x14ac:dyDescent="0.25">
      <c r="A870" s="1"/>
      <c r="B870" s="2"/>
      <c r="C870" s="3"/>
      <c r="D870" s="1"/>
      <c r="E870" s="2"/>
      <c r="F870" s="3"/>
      <c r="G870" s="3"/>
      <c r="H870" s="3"/>
      <c r="I870" s="3"/>
      <c r="J870" s="3"/>
      <c r="K870" s="4"/>
      <c r="L870" s="3"/>
      <c r="M870" s="3"/>
      <c r="N870" s="3"/>
      <c r="O870" s="1"/>
      <c r="P870" s="1"/>
      <c r="Q870" s="1"/>
      <c r="R870" s="1"/>
      <c r="S870" s="1"/>
      <c r="T870" s="1"/>
      <c r="U870" s="1"/>
      <c r="V870" s="1"/>
      <c r="W870" s="1"/>
      <c r="X870" s="1"/>
      <c r="Y870" s="1"/>
      <c r="Z870" s="1"/>
    </row>
    <row r="871" spans="1:26" ht="14.25" customHeight="1" x14ac:dyDescent="0.25">
      <c r="A871" s="1"/>
      <c r="B871" s="2"/>
      <c r="C871" s="3"/>
      <c r="D871" s="1"/>
      <c r="E871" s="2"/>
      <c r="F871" s="3"/>
      <c r="G871" s="3"/>
      <c r="H871" s="3"/>
      <c r="I871" s="3"/>
      <c r="J871" s="3"/>
      <c r="K871" s="4"/>
      <c r="L871" s="3"/>
      <c r="M871" s="3"/>
      <c r="N871" s="3"/>
      <c r="O871" s="1"/>
      <c r="P871" s="1"/>
      <c r="Q871" s="1"/>
      <c r="R871" s="1"/>
      <c r="S871" s="1"/>
      <c r="T871" s="1"/>
      <c r="U871" s="1"/>
      <c r="V871" s="1"/>
      <c r="W871" s="1"/>
      <c r="X871" s="1"/>
      <c r="Y871" s="1"/>
      <c r="Z871" s="1"/>
    </row>
    <row r="872" spans="1:26" ht="14.25" customHeight="1" x14ac:dyDescent="0.25">
      <c r="A872" s="1"/>
      <c r="B872" s="2"/>
      <c r="C872" s="3"/>
      <c r="D872" s="1"/>
      <c r="E872" s="2"/>
      <c r="F872" s="3"/>
      <c r="G872" s="3"/>
      <c r="H872" s="3"/>
      <c r="I872" s="3"/>
      <c r="J872" s="3"/>
      <c r="K872" s="4"/>
      <c r="L872" s="3"/>
      <c r="M872" s="3"/>
      <c r="N872" s="3"/>
      <c r="O872" s="1"/>
      <c r="P872" s="1"/>
      <c r="Q872" s="1"/>
      <c r="R872" s="1"/>
      <c r="S872" s="1"/>
      <c r="T872" s="1"/>
      <c r="U872" s="1"/>
      <c r="V872" s="1"/>
      <c r="W872" s="1"/>
      <c r="X872" s="1"/>
      <c r="Y872" s="1"/>
      <c r="Z872" s="1"/>
    </row>
    <row r="873" spans="1:26" ht="14.25" customHeight="1" x14ac:dyDescent="0.25">
      <c r="A873" s="1"/>
      <c r="B873" s="2"/>
      <c r="C873" s="3"/>
      <c r="D873" s="1"/>
      <c r="E873" s="2"/>
      <c r="F873" s="3"/>
      <c r="G873" s="3"/>
      <c r="H873" s="3"/>
      <c r="I873" s="3"/>
      <c r="J873" s="3"/>
      <c r="K873" s="4"/>
      <c r="L873" s="3"/>
      <c r="M873" s="3"/>
      <c r="N873" s="3"/>
      <c r="O873" s="1"/>
      <c r="P873" s="1"/>
      <c r="Q873" s="1"/>
      <c r="R873" s="1"/>
      <c r="S873" s="1"/>
      <c r="T873" s="1"/>
      <c r="U873" s="1"/>
      <c r="V873" s="1"/>
      <c r="W873" s="1"/>
      <c r="X873" s="1"/>
      <c r="Y873" s="1"/>
      <c r="Z873" s="1"/>
    </row>
    <row r="874" spans="1:26" ht="14.25" customHeight="1" x14ac:dyDescent="0.25">
      <c r="A874" s="1"/>
      <c r="B874" s="2"/>
      <c r="C874" s="3"/>
      <c r="D874" s="1"/>
      <c r="E874" s="2"/>
      <c r="F874" s="3"/>
      <c r="G874" s="3"/>
      <c r="H874" s="3"/>
      <c r="I874" s="3"/>
      <c r="J874" s="3"/>
      <c r="K874" s="4"/>
      <c r="L874" s="3"/>
      <c r="M874" s="3"/>
      <c r="N874" s="3"/>
      <c r="O874" s="1"/>
      <c r="P874" s="1"/>
      <c r="Q874" s="1"/>
      <c r="R874" s="1"/>
      <c r="S874" s="1"/>
      <c r="T874" s="1"/>
      <c r="U874" s="1"/>
      <c r="V874" s="1"/>
      <c r="W874" s="1"/>
      <c r="X874" s="1"/>
      <c r="Y874" s="1"/>
      <c r="Z874" s="1"/>
    </row>
    <row r="875" spans="1:26" ht="14.25" customHeight="1" x14ac:dyDescent="0.25">
      <c r="A875" s="1"/>
      <c r="B875" s="2"/>
      <c r="C875" s="3"/>
      <c r="D875" s="1"/>
      <c r="E875" s="2"/>
      <c r="F875" s="3"/>
      <c r="G875" s="3"/>
      <c r="H875" s="3"/>
      <c r="I875" s="3"/>
      <c r="J875" s="3"/>
      <c r="K875" s="4"/>
      <c r="L875" s="3"/>
      <c r="M875" s="3"/>
      <c r="N875" s="3"/>
      <c r="O875" s="1"/>
      <c r="P875" s="1"/>
      <c r="Q875" s="1"/>
      <c r="R875" s="1"/>
      <c r="S875" s="1"/>
      <c r="T875" s="1"/>
      <c r="U875" s="1"/>
      <c r="V875" s="1"/>
      <c r="W875" s="1"/>
      <c r="X875" s="1"/>
      <c r="Y875" s="1"/>
      <c r="Z875" s="1"/>
    </row>
    <row r="876" spans="1:26" ht="14.25" customHeight="1" x14ac:dyDescent="0.25">
      <c r="A876" s="1"/>
      <c r="B876" s="2"/>
      <c r="C876" s="3"/>
      <c r="D876" s="1"/>
      <c r="E876" s="2"/>
      <c r="F876" s="3"/>
      <c r="G876" s="3"/>
      <c r="H876" s="3"/>
      <c r="I876" s="3"/>
      <c r="J876" s="3"/>
      <c r="K876" s="4"/>
      <c r="L876" s="3"/>
      <c r="M876" s="3"/>
      <c r="N876" s="3"/>
      <c r="O876" s="1"/>
      <c r="P876" s="1"/>
      <c r="Q876" s="1"/>
      <c r="R876" s="1"/>
      <c r="S876" s="1"/>
      <c r="T876" s="1"/>
      <c r="U876" s="1"/>
      <c r="V876" s="1"/>
      <c r="W876" s="1"/>
      <c r="X876" s="1"/>
      <c r="Y876" s="1"/>
      <c r="Z876" s="1"/>
    </row>
    <row r="877" spans="1:26" ht="14.25" customHeight="1" x14ac:dyDescent="0.25">
      <c r="A877" s="1"/>
      <c r="B877" s="2"/>
      <c r="C877" s="3"/>
      <c r="D877" s="1"/>
      <c r="E877" s="2"/>
      <c r="F877" s="3"/>
      <c r="G877" s="3"/>
      <c r="H877" s="3"/>
      <c r="I877" s="3"/>
      <c r="J877" s="3"/>
      <c r="K877" s="4"/>
      <c r="L877" s="3"/>
      <c r="M877" s="3"/>
      <c r="N877" s="3"/>
      <c r="O877" s="1"/>
      <c r="P877" s="1"/>
      <c r="Q877" s="1"/>
      <c r="R877" s="1"/>
      <c r="S877" s="1"/>
      <c r="T877" s="1"/>
      <c r="U877" s="1"/>
      <c r="V877" s="1"/>
      <c r="W877" s="1"/>
      <c r="X877" s="1"/>
      <c r="Y877" s="1"/>
      <c r="Z877" s="1"/>
    </row>
    <row r="878" spans="1:26" ht="14.25" customHeight="1" x14ac:dyDescent="0.25">
      <c r="A878" s="1"/>
      <c r="B878" s="2"/>
      <c r="C878" s="3"/>
      <c r="D878" s="1"/>
      <c r="E878" s="2"/>
      <c r="F878" s="3"/>
      <c r="G878" s="3"/>
      <c r="H878" s="3"/>
      <c r="I878" s="3"/>
      <c r="J878" s="3"/>
      <c r="K878" s="4"/>
      <c r="L878" s="3"/>
      <c r="M878" s="3"/>
      <c r="N878" s="3"/>
      <c r="O878" s="1"/>
      <c r="P878" s="1"/>
      <c r="Q878" s="1"/>
      <c r="R878" s="1"/>
      <c r="S878" s="1"/>
      <c r="T878" s="1"/>
      <c r="U878" s="1"/>
      <c r="V878" s="1"/>
      <c r="W878" s="1"/>
      <c r="X878" s="1"/>
      <c r="Y878" s="1"/>
      <c r="Z878" s="1"/>
    </row>
    <row r="879" spans="1:26" ht="14.25" customHeight="1" x14ac:dyDescent="0.25">
      <c r="A879" s="1"/>
      <c r="B879" s="2"/>
      <c r="C879" s="3"/>
      <c r="D879" s="1"/>
      <c r="E879" s="2"/>
      <c r="F879" s="3"/>
      <c r="G879" s="3"/>
      <c r="H879" s="3"/>
      <c r="I879" s="3"/>
      <c r="J879" s="3"/>
      <c r="K879" s="4"/>
      <c r="L879" s="3"/>
      <c r="M879" s="3"/>
      <c r="N879" s="3"/>
      <c r="O879" s="1"/>
      <c r="P879" s="1"/>
      <c r="Q879" s="1"/>
      <c r="R879" s="1"/>
      <c r="S879" s="1"/>
      <c r="T879" s="1"/>
      <c r="U879" s="1"/>
      <c r="V879" s="1"/>
      <c r="W879" s="1"/>
      <c r="X879" s="1"/>
      <c r="Y879" s="1"/>
      <c r="Z879" s="1"/>
    </row>
    <row r="880" spans="1:26" ht="14.25" customHeight="1" x14ac:dyDescent="0.25">
      <c r="A880" s="1"/>
      <c r="B880" s="2"/>
      <c r="C880" s="3"/>
      <c r="D880" s="1"/>
      <c r="E880" s="2"/>
      <c r="F880" s="3"/>
      <c r="G880" s="3"/>
      <c r="H880" s="3"/>
      <c r="I880" s="3"/>
      <c r="J880" s="3"/>
      <c r="K880" s="4"/>
      <c r="L880" s="3"/>
      <c r="M880" s="3"/>
      <c r="N880" s="3"/>
      <c r="O880" s="1"/>
      <c r="P880" s="1"/>
      <c r="Q880" s="1"/>
      <c r="R880" s="1"/>
      <c r="S880" s="1"/>
      <c r="T880" s="1"/>
      <c r="U880" s="1"/>
      <c r="V880" s="1"/>
      <c r="W880" s="1"/>
      <c r="X880" s="1"/>
      <c r="Y880" s="1"/>
      <c r="Z880" s="1"/>
    </row>
    <row r="881" spans="1:26" ht="14.25" customHeight="1" x14ac:dyDescent="0.25">
      <c r="A881" s="1"/>
      <c r="B881" s="2"/>
      <c r="C881" s="3"/>
      <c r="D881" s="1"/>
      <c r="E881" s="2"/>
      <c r="F881" s="3"/>
      <c r="G881" s="3"/>
      <c r="H881" s="3"/>
      <c r="I881" s="3"/>
      <c r="J881" s="3"/>
      <c r="K881" s="4"/>
      <c r="L881" s="3"/>
      <c r="M881" s="3"/>
      <c r="N881" s="3"/>
      <c r="O881" s="1"/>
      <c r="P881" s="1"/>
      <c r="Q881" s="1"/>
      <c r="R881" s="1"/>
      <c r="S881" s="1"/>
      <c r="T881" s="1"/>
      <c r="U881" s="1"/>
      <c r="V881" s="1"/>
      <c r="W881" s="1"/>
      <c r="X881" s="1"/>
      <c r="Y881" s="1"/>
      <c r="Z881" s="1"/>
    </row>
    <row r="882" spans="1:26" ht="14.25" customHeight="1" x14ac:dyDescent="0.25">
      <c r="A882" s="1"/>
      <c r="B882" s="2"/>
      <c r="C882" s="3"/>
      <c r="D882" s="1"/>
      <c r="E882" s="2"/>
      <c r="F882" s="3"/>
      <c r="G882" s="3"/>
      <c r="H882" s="3"/>
      <c r="I882" s="3"/>
      <c r="J882" s="3"/>
      <c r="K882" s="4"/>
      <c r="L882" s="3"/>
      <c r="M882" s="3"/>
      <c r="N882" s="3"/>
      <c r="O882" s="1"/>
      <c r="P882" s="1"/>
      <c r="Q882" s="1"/>
      <c r="R882" s="1"/>
      <c r="S882" s="1"/>
      <c r="T882" s="1"/>
      <c r="U882" s="1"/>
      <c r="V882" s="1"/>
      <c r="W882" s="1"/>
      <c r="X882" s="1"/>
      <c r="Y882" s="1"/>
      <c r="Z882" s="1"/>
    </row>
    <row r="883" spans="1:26" ht="14.25" customHeight="1" x14ac:dyDescent="0.25">
      <c r="A883" s="1"/>
      <c r="B883" s="2"/>
      <c r="C883" s="3"/>
      <c r="D883" s="1"/>
      <c r="E883" s="2"/>
      <c r="F883" s="3"/>
      <c r="G883" s="3"/>
      <c r="H883" s="3"/>
      <c r="I883" s="3"/>
      <c r="J883" s="3"/>
      <c r="K883" s="4"/>
      <c r="L883" s="3"/>
      <c r="M883" s="3"/>
      <c r="N883" s="3"/>
      <c r="O883" s="1"/>
      <c r="P883" s="1"/>
      <c r="Q883" s="1"/>
      <c r="R883" s="1"/>
      <c r="S883" s="1"/>
      <c r="T883" s="1"/>
      <c r="U883" s="1"/>
      <c r="V883" s="1"/>
      <c r="W883" s="1"/>
      <c r="X883" s="1"/>
      <c r="Y883" s="1"/>
      <c r="Z883" s="1"/>
    </row>
    <row r="884" spans="1:26" ht="14.25" customHeight="1" x14ac:dyDescent="0.25">
      <c r="A884" s="1"/>
      <c r="B884" s="2"/>
      <c r="C884" s="3"/>
      <c r="D884" s="1"/>
      <c r="E884" s="2"/>
      <c r="F884" s="3"/>
      <c r="G884" s="3"/>
      <c r="H884" s="3"/>
      <c r="I884" s="3"/>
      <c r="J884" s="3"/>
      <c r="K884" s="4"/>
      <c r="L884" s="3"/>
      <c r="M884" s="3"/>
      <c r="N884" s="3"/>
      <c r="O884" s="1"/>
      <c r="P884" s="1"/>
      <c r="Q884" s="1"/>
      <c r="R884" s="1"/>
      <c r="S884" s="1"/>
      <c r="T884" s="1"/>
      <c r="U884" s="1"/>
      <c r="V884" s="1"/>
      <c r="W884" s="1"/>
      <c r="X884" s="1"/>
      <c r="Y884" s="1"/>
      <c r="Z884" s="1"/>
    </row>
    <row r="885" spans="1:26" ht="14.25" customHeight="1" x14ac:dyDescent="0.25">
      <c r="A885" s="1"/>
      <c r="B885" s="2"/>
      <c r="C885" s="3"/>
      <c r="D885" s="1"/>
      <c r="E885" s="2"/>
      <c r="F885" s="3"/>
      <c r="G885" s="3"/>
      <c r="H885" s="3"/>
      <c r="I885" s="3"/>
      <c r="J885" s="3"/>
      <c r="K885" s="4"/>
      <c r="L885" s="3"/>
      <c r="M885" s="3"/>
      <c r="N885" s="3"/>
      <c r="O885" s="1"/>
      <c r="P885" s="1"/>
      <c r="Q885" s="1"/>
      <c r="R885" s="1"/>
      <c r="S885" s="1"/>
      <c r="T885" s="1"/>
      <c r="U885" s="1"/>
      <c r="V885" s="1"/>
      <c r="W885" s="1"/>
      <c r="X885" s="1"/>
      <c r="Y885" s="1"/>
      <c r="Z885" s="1"/>
    </row>
    <row r="886" spans="1:26" ht="14.25" customHeight="1" x14ac:dyDescent="0.25">
      <c r="A886" s="1"/>
      <c r="B886" s="2"/>
      <c r="C886" s="3"/>
      <c r="D886" s="1"/>
      <c r="E886" s="2"/>
      <c r="F886" s="3"/>
      <c r="G886" s="3"/>
      <c r="H886" s="3"/>
      <c r="I886" s="3"/>
      <c r="J886" s="3"/>
      <c r="K886" s="4"/>
      <c r="L886" s="3"/>
      <c r="M886" s="3"/>
      <c r="N886" s="3"/>
      <c r="O886" s="1"/>
      <c r="P886" s="1"/>
      <c r="Q886" s="1"/>
      <c r="R886" s="1"/>
      <c r="S886" s="1"/>
      <c r="T886" s="1"/>
      <c r="U886" s="1"/>
      <c r="V886" s="1"/>
      <c r="W886" s="1"/>
      <c r="X886" s="1"/>
      <c r="Y886" s="1"/>
      <c r="Z886" s="1"/>
    </row>
    <row r="887" spans="1:26" ht="14.25" customHeight="1" x14ac:dyDescent="0.25">
      <c r="A887" s="1"/>
      <c r="B887" s="2"/>
      <c r="C887" s="3"/>
      <c r="D887" s="1"/>
      <c r="E887" s="2"/>
      <c r="F887" s="3"/>
      <c r="G887" s="3"/>
      <c r="H887" s="3"/>
      <c r="I887" s="3"/>
      <c r="J887" s="3"/>
      <c r="K887" s="4"/>
      <c r="L887" s="3"/>
      <c r="M887" s="3"/>
      <c r="N887" s="3"/>
      <c r="O887" s="1"/>
      <c r="P887" s="1"/>
      <c r="Q887" s="1"/>
      <c r="R887" s="1"/>
      <c r="S887" s="1"/>
      <c r="T887" s="1"/>
      <c r="U887" s="1"/>
      <c r="V887" s="1"/>
      <c r="W887" s="1"/>
      <c r="X887" s="1"/>
      <c r="Y887" s="1"/>
      <c r="Z887" s="1"/>
    </row>
    <row r="888" spans="1:26" ht="14.25" customHeight="1" x14ac:dyDescent="0.25">
      <c r="A888" s="1"/>
      <c r="B888" s="2"/>
      <c r="C888" s="3"/>
      <c r="D888" s="1"/>
      <c r="E888" s="2"/>
      <c r="F888" s="3"/>
      <c r="G888" s="3"/>
      <c r="H888" s="3"/>
      <c r="I888" s="3"/>
      <c r="J888" s="3"/>
      <c r="K888" s="4"/>
      <c r="L888" s="3"/>
      <c r="M888" s="3"/>
      <c r="N888" s="3"/>
      <c r="O888" s="1"/>
      <c r="P888" s="1"/>
      <c r="Q888" s="1"/>
      <c r="R888" s="1"/>
      <c r="S888" s="1"/>
      <c r="T888" s="1"/>
      <c r="U888" s="1"/>
      <c r="V888" s="1"/>
      <c r="W888" s="1"/>
      <c r="X888" s="1"/>
      <c r="Y888" s="1"/>
      <c r="Z888" s="1"/>
    </row>
    <row r="889" spans="1:26" ht="14.25" customHeight="1" x14ac:dyDescent="0.25">
      <c r="A889" s="1"/>
      <c r="B889" s="2"/>
      <c r="C889" s="3"/>
      <c r="D889" s="1"/>
      <c r="E889" s="2"/>
      <c r="F889" s="3"/>
      <c r="G889" s="3"/>
      <c r="H889" s="3"/>
      <c r="I889" s="3"/>
      <c r="J889" s="3"/>
      <c r="K889" s="4"/>
      <c r="L889" s="3"/>
      <c r="M889" s="3"/>
      <c r="N889" s="3"/>
      <c r="O889" s="1"/>
      <c r="P889" s="1"/>
      <c r="Q889" s="1"/>
      <c r="R889" s="1"/>
      <c r="S889" s="1"/>
      <c r="T889" s="1"/>
      <c r="U889" s="1"/>
      <c r="V889" s="1"/>
      <c r="W889" s="1"/>
      <c r="X889" s="1"/>
      <c r="Y889" s="1"/>
      <c r="Z889" s="1"/>
    </row>
    <row r="890" spans="1:26" ht="14.25" customHeight="1" x14ac:dyDescent="0.25">
      <c r="A890" s="1"/>
      <c r="B890" s="2"/>
      <c r="C890" s="3"/>
      <c r="D890" s="1"/>
      <c r="E890" s="2"/>
      <c r="F890" s="3"/>
      <c r="G890" s="3"/>
      <c r="H890" s="3"/>
      <c r="I890" s="3"/>
      <c r="J890" s="3"/>
      <c r="K890" s="4"/>
      <c r="L890" s="3"/>
      <c r="M890" s="3"/>
      <c r="N890" s="3"/>
      <c r="O890" s="1"/>
      <c r="P890" s="1"/>
      <c r="Q890" s="1"/>
      <c r="R890" s="1"/>
      <c r="S890" s="1"/>
      <c r="T890" s="1"/>
      <c r="U890" s="1"/>
      <c r="V890" s="1"/>
      <c r="W890" s="1"/>
      <c r="X890" s="1"/>
      <c r="Y890" s="1"/>
      <c r="Z890" s="1"/>
    </row>
    <row r="891" spans="1:26" ht="14.25" customHeight="1" x14ac:dyDescent="0.25">
      <c r="A891" s="1"/>
      <c r="B891" s="2"/>
      <c r="C891" s="3"/>
      <c r="D891" s="1"/>
      <c r="E891" s="2"/>
      <c r="F891" s="3"/>
      <c r="G891" s="3"/>
      <c r="H891" s="3"/>
      <c r="I891" s="3"/>
      <c r="J891" s="3"/>
      <c r="K891" s="4"/>
      <c r="L891" s="3"/>
      <c r="M891" s="3"/>
      <c r="N891" s="3"/>
      <c r="O891" s="1"/>
      <c r="P891" s="1"/>
      <c r="Q891" s="1"/>
      <c r="R891" s="1"/>
      <c r="S891" s="1"/>
      <c r="T891" s="1"/>
      <c r="U891" s="1"/>
      <c r="V891" s="1"/>
      <c r="W891" s="1"/>
      <c r="X891" s="1"/>
      <c r="Y891" s="1"/>
      <c r="Z891" s="1"/>
    </row>
    <row r="892" spans="1:26" ht="14.25" customHeight="1" x14ac:dyDescent="0.25">
      <c r="A892" s="1"/>
      <c r="B892" s="2"/>
      <c r="C892" s="3"/>
      <c r="D892" s="1"/>
      <c r="E892" s="2"/>
      <c r="F892" s="3"/>
      <c r="G892" s="3"/>
      <c r="H892" s="3"/>
      <c r="I892" s="3"/>
      <c r="J892" s="3"/>
      <c r="K892" s="4"/>
      <c r="L892" s="3"/>
      <c r="M892" s="3"/>
      <c r="N892" s="3"/>
      <c r="O892" s="1"/>
      <c r="P892" s="1"/>
      <c r="Q892" s="1"/>
      <c r="R892" s="1"/>
      <c r="S892" s="1"/>
      <c r="T892" s="1"/>
      <c r="U892" s="1"/>
      <c r="V892" s="1"/>
      <c r="W892" s="1"/>
      <c r="X892" s="1"/>
      <c r="Y892" s="1"/>
      <c r="Z892" s="1"/>
    </row>
    <row r="893" spans="1:26" ht="14.25" customHeight="1" x14ac:dyDescent="0.25">
      <c r="A893" s="1"/>
      <c r="B893" s="2"/>
      <c r="C893" s="3"/>
      <c r="D893" s="1"/>
      <c r="E893" s="2"/>
      <c r="F893" s="3"/>
      <c r="G893" s="3"/>
      <c r="H893" s="3"/>
      <c r="I893" s="3"/>
      <c r="J893" s="3"/>
      <c r="K893" s="4"/>
      <c r="L893" s="3"/>
      <c r="M893" s="3"/>
      <c r="N893" s="3"/>
      <c r="O893" s="1"/>
      <c r="P893" s="1"/>
      <c r="Q893" s="1"/>
      <c r="R893" s="1"/>
      <c r="S893" s="1"/>
      <c r="T893" s="1"/>
      <c r="U893" s="1"/>
      <c r="V893" s="1"/>
      <c r="W893" s="1"/>
      <c r="X893" s="1"/>
      <c r="Y893" s="1"/>
      <c r="Z893" s="1"/>
    </row>
    <row r="894" spans="1:26" ht="14.25" customHeight="1" x14ac:dyDescent="0.25">
      <c r="A894" s="1"/>
      <c r="B894" s="2"/>
      <c r="C894" s="3"/>
      <c r="D894" s="1"/>
      <c r="E894" s="2"/>
      <c r="F894" s="3"/>
      <c r="G894" s="3"/>
      <c r="H894" s="3"/>
      <c r="I894" s="3"/>
      <c r="J894" s="3"/>
      <c r="K894" s="4"/>
      <c r="L894" s="3"/>
      <c r="M894" s="3"/>
      <c r="N894" s="3"/>
      <c r="O894" s="1"/>
      <c r="P894" s="1"/>
      <c r="Q894" s="1"/>
      <c r="R894" s="1"/>
      <c r="S894" s="1"/>
      <c r="T894" s="1"/>
      <c r="U894" s="1"/>
      <c r="V894" s="1"/>
      <c r="W894" s="1"/>
      <c r="X894" s="1"/>
      <c r="Y894" s="1"/>
      <c r="Z894" s="1"/>
    </row>
    <row r="895" spans="1:26" ht="14.25" customHeight="1" x14ac:dyDescent="0.25">
      <c r="A895" s="1"/>
      <c r="B895" s="2"/>
      <c r="C895" s="3"/>
      <c r="D895" s="1"/>
      <c r="E895" s="2"/>
      <c r="F895" s="3"/>
      <c r="G895" s="3"/>
      <c r="H895" s="3"/>
      <c r="I895" s="3"/>
      <c r="J895" s="3"/>
      <c r="K895" s="4"/>
      <c r="L895" s="3"/>
      <c r="M895" s="3"/>
      <c r="N895" s="3"/>
      <c r="O895" s="1"/>
      <c r="P895" s="1"/>
      <c r="Q895" s="1"/>
      <c r="R895" s="1"/>
      <c r="S895" s="1"/>
      <c r="T895" s="1"/>
      <c r="U895" s="1"/>
      <c r="V895" s="1"/>
      <c r="W895" s="1"/>
      <c r="X895" s="1"/>
      <c r="Y895" s="1"/>
      <c r="Z895" s="1"/>
    </row>
    <row r="896" spans="1:26" ht="14.25" customHeight="1" x14ac:dyDescent="0.25">
      <c r="A896" s="1"/>
      <c r="B896" s="2"/>
      <c r="C896" s="3"/>
      <c r="D896" s="1"/>
      <c r="E896" s="2"/>
      <c r="F896" s="3"/>
      <c r="G896" s="3"/>
      <c r="H896" s="3"/>
      <c r="I896" s="3"/>
      <c r="J896" s="3"/>
      <c r="K896" s="4"/>
      <c r="L896" s="3"/>
      <c r="M896" s="3"/>
      <c r="N896" s="3"/>
      <c r="O896" s="1"/>
      <c r="P896" s="1"/>
      <c r="Q896" s="1"/>
      <c r="R896" s="1"/>
      <c r="S896" s="1"/>
      <c r="T896" s="1"/>
      <c r="U896" s="1"/>
      <c r="V896" s="1"/>
      <c r="W896" s="1"/>
      <c r="X896" s="1"/>
      <c r="Y896" s="1"/>
      <c r="Z896" s="1"/>
    </row>
    <row r="897" spans="1:26" ht="14.25" customHeight="1" x14ac:dyDescent="0.25">
      <c r="A897" s="1"/>
      <c r="B897" s="2"/>
      <c r="C897" s="3"/>
      <c r="D897" s="1"/>
      <c r="E897" s="2"/>
      <c r="F897" s="3"/>
      <c r="G897" s="3"/>
      <c r="H897" s="3"/>
      <c r="I897" s="3"/>
      <c r="J897" s="3"/>
      <c r="K897" s="4"/>
      <c r="L897" s="3"/>
      <c r="M897" s="3"/>
      <c r="N897" s="3"/>
      <c r="O897" s="1"/>
      <c r="P897" s="1"/>
      <c r="Q897" s="1"/>
      <c r="R897" s="1"/>
      <c r="S897" s="1"/>
      <c r="T897" s="1"/>
      <c r="U897" s="1"/>
      <c r="V897" s="1"/>
      <c r="W897" s="1"/>
      <c r="X897" s="1"/>
      <c r="Y897" s="1"/>
      <c r="Z897" s="1"/>
    </row>
    <row r="898" spans="1:26" ht="14.25" customHeight="1" x14ac:dyDescent="0.25">
      <c r="A898" s="1"/>
      <c r="B898" s="2"/>
      <c r="C898" s="3"/>
      <c r="D898" s="1"/>
      <c r="E898" s="2"/>
      <c r="F898" s="3"/>
      <c r="G898" s="3"/>
      <c r="H898" s="3"/>
      <c r="I898" s="3"/>
      <c r="J898" s="3"/>
      <c r="K898" s="4"/>
      <c r="L898" s="3"/>
      <c r="M898" s="3"/>
      <c r="N898" s="3"/>
      <c r="O898" s="1"/>
      <c r="P898" s="1"/>
      <c r="Q898" s="1"/>
      <c r="R898" s="1"/>
      <c r="S898" s="1"/>
      <c r="T898" s="1"/>
      <c r="U898" s="1"/>
      <c r="V898" s="1"/>
      <c r="W898" s="1"/>
      <c r="X898" s="1"/>
      <c r="Y898" s="1"/>
      <c r="Z898" s="1"/>
    </row>
    <row r="899" spans="1:26" ht="14.25" customHeight="1" x14ac:dyDescent="0.25">
      <c r="A899" s="1"/>
      <c r="B899" s="2"/>
      <c r="C899" s="3"/>
      <c r="D899" s="1"/>
      <c r="E899" s="2"/>
      <c r="F899" s="3"/>
      <c r="G899" s="3"/>
      <c r="H899" s="3"/>
      <c r="I899" s="3"/>
      <c r="J899" s="3"/>
      <c r="K899" s="4"/>
      <c r="L899" s="3"/>
      <c r="M899" s="3"/>
      <c r="N899" s="3"/>
      <c r="O899" s="1"/>
      <c r="P899" s="1"/>
      <c r="Q899" s="1"/>
      <c r="R899" s="1"/>
      <c r="S899" s="1"/>
      <c r="T899" s="1"/>
      <c r="U899" s="1"/>
      <c r="V899" s="1"/>
      <c r="W899" s="1"/>
      <c r="X899" s="1"/>
      <c r="Y899" s="1"/>
      <c r="Z899" s="1"/>
    </row>
    <row r="900" spans="1:26" ht="14.25" customHeight="1" x14ac:dyDescent="0.25">
      <c r="A900" s="1"/>
      <c r="B900" s="2"/>
      <c r="C900" s="3"/>
      <c r="D900" s="1"/>
      <c r="E900" s="2"/>
      <c r="F900" s="3"/>
      <c r="G900" s="3"/>
      <c r="H900" s="3"/>
      <c r="I900" s="3"/>
      <c r="J900" s="3"/>
      <c r="K900" s="4"/>
      <c r="L900" s="3"/>
      <c r="M900" s="3"/>
      <c r="N900" s="3"/>
      <c r="O900" s="1"/>
      <c r="P900" s="1"/>
      <c r="Q900" s="1"/>
      <c r="R900" s="1"/>
      <c r="S900" s="1"/>
      <c r="T900" s="1"/>
      <c r="U900" s="1"/>
      <c r="V900" s="1"/>
      <c r="W900" s="1"/>
      <c r="X900" s="1"/>
      <c r="Y900" s="1"/>
      <c r="Z900" s="1"/>
    </row>
    <row r="901" spans="1:26" ht="14.25" customHeight="1" x14ac:dyDescent="0.25">
      <c r="A901" s="1"/>
      <c r="B901" s="2"/>
      <c r="C901" s="3"/>
      <c r="D901" s="1"/>
      <c r="E901" s="2"/>
      <c r="F901" s="3"/>
      <c r="G901" s="3"/>
      <c r="H901" s="3"/>
      <c r="I901" s="3"/>
      <c r="J901" s="3"/>
      <c r="K901" s="4"/>
      <c r="L901" s="3"/>
      <c r="M901" s="3"/>
      <c r="N901" s="3"/>
      <c r="O901" s="1"/>
      <c r="P901" s="1"/>
      <c r="Q901" s="1"/>
      <c r="R901" s="1"/>
      <c r="S901" s="1"/>
      <c r="T901" s="1"/>
      <c r="U901" s="1"/>
      <c r="V901" s="1"/>
      <c r="W901" s="1"/>
      <c r="X901" s="1"/>
      <c r="Y901" s="1"/>
      <c r="Z901" s="1"/>
    </row>
    <row r="902" spans="1:26" ht="14.25" customHeight="1" x14ac:dyDescent="0.25">
      <c r="A902" s="1"/>
      <c r="B902" s="2"/>
      <c r="C902" s="3"/>
      <c r="D902" s="1"/>
      <c r="E902" s="2"/>
      <c r="F902" s="3"/>
      <c r="G902" s="3"/>
      <c r="H902" s="3"/>
      <c r="I902" s="3"/>
      <c r="J902" s="3"/>
      <c r="K902" s="4"/>
      <c r="L902" s="3"/>
      <c r="M902" s="3"/>
      <c r="N902" s="3"/>
      <c r="O902" s="1"/>
      <c r="P902" s="1"/>
      <c r="Q902" s="1"/>
      <c r="R902" s="1"/>
      <c r="S902" s="1"/>
      <c r="T902" s="1"/>
      <c r="U902" s="1"/>
      <c r="V902" s="1"/>
      <c r="W902" s="1"/>
      <c r="X902" s="1"/>
      <c r="Y902" s="1"/>
      <c r="Z902" s="1"/>
    </row>
    <row r="903" spans="1:26" ht="14.25" customHeight="1" x14ac:dyDescent="0.25">
      <c r="A903" s="1"/>
      <c r="B903" s="2"/>
      <c r="C903" s="3"/>
      <c r="D903" s="1"/>
      <c r="E903" s="2"/>
      <c r="F903" s="3"/>
      <c r="G903" s="3"/>
      <c r="H903" s="3"/>
      <c r="I903" s="3"/>
      <c r="J903" s="3"/>
      <c r="K903" s="4"/>
      <c r="L903" s="3"/>
      <c r="M903" s="3"/>
      <c r="N903" s="3"/>
      <c r="O903" s="1"/>
      <c r="P903" s="1"/>
      <c r="Q903" s="1"/>
      <c r="R903" s="1"/>
      <c r="S903" s="1"/>
      <c r="T903" s="1"/>
      <c r="U903" s="1"/>
      <c r="V903" s="1"/>
      <c r="W903" s="1"/>
      <c r="X903" s="1"/>
      <c r="Y903" s="1"/>
      <c r="Z903" s="1"/>
    </row>
    <row r="904" spans="1:26" ht="14.25" customHeight="1" x14ac:dyDescent="0.25">
      <c r="A904" s="1"/>
      <c r="B904" s="2"/>
      <c r="C904" s="3"/>
      <c r="D904" s="1"/>
      <c r="E904" s="2"/>
      <c r="F904" s="3"/>
      <c r="G904" s="3"/>
      <c r="H904" s="3"/>
      <c r="I904" s="3"/>
      <c r="J904" s="3"/>
      <c r="K904" s="4"/>
      <c r="L904" s="3"/>
      <c r="M904" s="3"/>
      <c r="N904" s="3"/>
      <c r="O904" s="1"/>
      <c r="P904" s="1"/>
      <c r="Q904" s="1"/>
      <c r="R904" s="1"/>
      <c r="S904" s="1"/>
      <c r="T904" s="1"/>
      <c r="U904" s="1"/>
      <c r="V904" s="1"/>
      <c r="W904" s="1"/>
      <c r="X904" s="1"/>
      <c r="Y904" s="1"/>
      <c r="Z904" s="1"/>
    </row>
    <row r="905" spans="1:26" ht="14.25" customHeight="1" x14ac:dyDescent="0.25">
      <c r="A905" s="1"/>
      <c r="B905" s="2"/>
      <c r="C905" s="3"/>
      <c r="D905" s="1"/>
      <c r="E905" s="2"/>
      <c r="F905" s="3"/>
      <c r="G905" s="3"/>
      <c r="H905" s="3"/>
      <c r="I905" s="3"/>
      <c r="J905" s="3"/>
      <c r="K905" s="4"/>
      <c r="L905" s="3"/>
      <c r="M905" s="3"/>
      <c r="N905" s="3"/>
      <c r="O905" s="1"/>
      <c r="P905" s="1"/>
      <c r="Q905" s="1"/>
      <c r="R905" s="1"/>
      <c r="S905" s="1"/>
      <c r="T905" s="1"/>
      <c r="U905" s="1"/>
      <c r="V905" s="1"/>
      <c r="W905" s="1"/>
      <c r="X905" s="1"/>
      <c r="Y905" s="1"/>
      <c r="Z905" s="1"/>
    </row>
    <row r="906" spans="1:26" ht="14.25" customHeight="1" x14ac:dyDescent="0.25">
      <c r="A906" s="1"/>
      <c r="B906" s="2"/>
      <c r="C906" s="3"/>
      <c r="D906" s="1"/>
      <c r="E906" s="2"/>
      <c r="F906" s="3"/>
      <c r="G906" s="3"/>
      <c r="H906" s="3"/>
      <c r="I906" s="3"/>
      <c r="J906" s="3"/>
      <c r="K906" s="4"/>
      <c r="L906" s="3"/>
      <c r="M906" s="3"/>
      <c r="N906" s="3"/>
      <c r="O906" s="1"/>
      <c r="P906" s="1"/>
      <c r="Q906" s="1"/>
      <c r="R906" s="1"/>
      <c r="S906" s="1"/>
      <c r="T906" s="1"/>
      <c r="U906" s="1"/>
      <c r="V906" s="1"/>
      <c r="W906" s="1"/>
      <c r="X906" s="1"/>
      <c r="Y906" s="1"/>
      <c r="Z906" s="1"/>
    </row>
    <row r="907" spans="1:26" ht="14.25" customHeight="1" x14ac:dyDescent="0.25">
      <c r="A907" s="1"/>
      <c r="B907" s="2"/>
      <c r="C907" s="3"/>
      <c r="D907" s="1"/>
      <c r="E907" s="2"/>
      <c r="F907" s="3"/>
      <c r="G907" s="3"/>
      <c r="H907" s="3"/>
      <c r="I907" s="3"/>
      <c r="J907" s="3"/>
      <c r="K907" s="4"/>
      <c r="L907" s="3"/>
      <c r="M907" s="3"/>
      <c r="N907" s="3"/>
      <c r="O907" s="1"/>
      <c r="P907" s="1"/>
      <c r="Q907" s="1"/>
      <c r="R907" s="1"/>
      <c r="S907" s="1"/>
      <c r="T907" s="1"/>
      <c r="U907" s="1"/>
      <c r="V907" s="1"/>
      <c r="W907" s="1"/>
      <c r="X907" s="1"/>
      <c r="Y907" s="1"/>
      <c r="Z907" s="1"/>
    </row>
    <row r="908" spans="1:26" ht="14.25" customHeight="1" x14ac:dyDescent="0.25">
      <c r="A908" s="1"/>
      <c r="B908" s="2"/>
      <c r="C908" s="3"/>
      <c r="D908" s="1"/>
      <c r="E908" s="2"/>
      <c r="F908" s="3"/>
      <c r="G908" s="3"/>
      <c r="H908" s="3"/>
      <c r="I908" s="3"/>
      <c r="J908" s="3"/>
      <c r="K908" s="4"/>
      <c r="L908" s="3"/>
      <c r="M908" s="3"/>
      <c r="N908" s="3"/>
      <c r="O908" s="1"/>
      <c r="P908" s="1"/>
      <c r="Q908" s="1"/>
      <c r="R908" s="1"/>
      <c r="S908" s="1"/>
      <c r="T908" s="1"/>
      <c r="U908" s="1"/>
      <c r="V908" s="1"/>
      <c r="W908" s="1"/>
      <c r="X908" s="1"/>
      <c r="Y908" s="1"/>
      <c r="Z908" s="1"/>
    </row>
    <row r="909" spans="1:26" ht="14.25" customHeight="1" x14ac:dyDescent="0.25">
      <c r="A909" s="1"/>
      <c r="B909" s="2"/>
      <c r="C909" s="3"/>
      <c r="D909" s="1"/>
      <c r="E909" s="2"/>
      <c r="F909" s="3"/>
      <c r="G909" s="3"/>
      <c r="H909" s="3"/>
      <c r="I909" s="3"/>
      <c r="J909" s="3"/>
      <c r="K909" s="4"/>
      <c r="L909" s="3"/>
      <c r="M909" s="3"/>
      <c r="N909" s="3"/>
      <c r="O909" s="1"/>
      <c r="P909" s="1"/>
      <c r="Q909" s="1"/>
      <c r="R909" s="1"/>
      <c r="S909" s="1"/>
      <c r="T909" s="1"/>
      <c r="U909" s="1"/>
      <c r="V909" s="1"/>
      <c r="W909" s="1"/>
      <c r="X909" s="1"/>
      <c r="Y909" s="1"/>
      <c r="Z909" s="1"/>
    </row>
    <row r="910" spans="1:26" ht="14.25" customHeight="1" x14ac:dyDescent="0.25">
      <c r="A910" s="1"/>
      <c r="B910" s="2"/>
      <c r="C910" s="3"/>
      <c r="D910" s="1"/>
      <c r="E910" s="2"/>
      <c r="F910" s="3"/>
      <c r="G910" s="3"/>
      <c r="H910" s="3"/>
      <c r="I910" s="3"/>
      <c r="J910" s="3"/>
      <c r="K910" s="4"/>
      <c r="L910" s="3"/>
      <c r="M910" s="3"/>
      <c r="N910" s="3"/>
      <c r="O910" s="1"/>
      <c r="P910" s="1"/>
      <c r="Q910" s="1"/>
      <c r="R910" s="1"/>
      <c r="S910" s="1"/>
      <c r="T910" s="1"/>
      <c r="U910" s="1"/>
      <c r="V910" s="1"/>
      <c r="W910" s="1"/>
      <c r="X910" s="1"/>
      <c r="Y910" s="1"/>
      <c r="Z910" s="1"/>
    </row>
    <row r="911" spans="1:26" ht="14.25" customHeight="1" x14ac:dyDescent="0.25">
      <c r="A911" s="1"/>
      <c r="B911" s="2"/>
      <c r="C911" s="3"/>
      <c r="D911" s="1"/>
      <c r="E911" s="2"/>
      <c r="F911" s="3"/>
      <c r="G911" s="3"/>
      <c r="H911" s="3"/>
      <c r="I911" s="3"/>
      <c r="J911" s="3"/>
      <c r="K911" s="4"/>
      <c r="L911" s="3"/>
      <c r="M911" s="3"/>
      <c r="N911" s="3"/>
      <c r="O911" s="1"/>
      <c r="P911" s="1"/>
      <c r="Q911" s="1"/>
      <c r="R911" s="1"/>
      <c r="S911" s="1"/>
      <c r="T911" s="1"/>
      <c r="U911" s="1"/>
      <c r="V911" s="1"/>
      <c r="W911" s="1"/>
      <c r="X911" s="1"/>
      <c r="Y911" s="1"/>
      <c r="Z911" s="1"/>
    </row>
    <row r="912" spans="1:26" ht="14.25" customHeight="1" x14ac:dyDescent="0.25">
      <c r="A912" s="1"/>
      <c r="B912" s="2"/>
      <c r="C912" s="3"/>
      <c r="D912" s="1"/>
      <c r="E912" s="2"/>
      <c r="F912" s="3"/>
      <c r="G912" s="3"/>
      <c r="H912" s="3"/>
      <c r="I912" s="3"/>
      <c r="J912" s="3"/>
      <c r="K912" s="4"/>
      <c r="L912" s="3"/>
      <c r="M912" s="3"/>
      <c r="N912" s="3"/>
      <c r="O912" s="1"/>
      <c r="P912" s="1"/>
      <c r="Q912" s="1"/>
      <c r="R912" s="1"/>
      <c r="S912" s="1"/>
      <c r="T912" s="1"/>
      <c r="U912" s="1"/>
      <c r="V912" s="1"/>
      <c r="W912" s="1"/>
      <c r="X912" s="1"/>
      <c r="Y912" s="1"/>
      <c r="Z912" s="1"/>
    </row>
    <row r="913" spans="1:26" ht="14.25" customHeight="1" x14ac:dyDescent="0.25">
      <c r="A913" s="1"/>
      <c r="B913" s="2"/>
      <c r="C913" s="3"/>
      <c r="D913" s="1"/>
      <c r="E913" s="2"/>
      <c r="F913" s="3"/>
      <c r="G913" s="3"/>
      <c r="H913" s="3"/>
      <c r="I913" s="3"/>
      <c r="J913" s="3"/>
      <c r="K913" s="4"/>
      <c r="L913" s="3"/>
      <c r="M913" s="3"/>
      <c r="N913" s="3"/>
      <c r="O913" s="1"/>
      <c r="P913" s="1"/>
      <c r="Q913" s="1"/>
      <c r="R913" s="1"/>
      <c r="S913" s="1"/>
      <c r="T913" s="1"/>
      <c r="U913" s="1"/>
      <c r="V913" s="1"/>
      <c r="W913" s="1"/>
      <c r="X913" s="1"/>
      <c r="Y913" s="1"/>
      <c r="Z913" s="1"/>
    </row>
    <row r="914" spans="1:26" ht="14.25" customHeight="1" x14ac:dyDescent="0.25">
      <c r="A914" s="1"/>
      <c r="B914" s="2"/>
      <c r="C914" s="3"/>
      <c r="D914" s="1"/>
      <c r="E914" s="2"/>
      <c r="F914" s="3"/>
      <c r="G914" s="3"/>
      <c r="H914" s="3"/>
      <c r="I914" s="3"/>
      <c r="J914" s="3"/>
      <c r="K914" s="4"/>
      <c r="L914" s="3"/>
      <c r="M914" s="3"/>
      <c r="N914" s="3"/>
      <c r="O914" s="1"/>
      <c r="P914" s="1"/>
      <c r="Q914" s="1"/>
      <c r="R914" s="1"/>
      <c r="S914" s="1"/>
      <c r="T914" s="1"/>
      <c r="U914" s="1"/>
      <c r="V914" s="1"/>
      <c r="W914" s="1"/>
      <c r="X914" s="1"/>
      <c r="Y914" s="1"/>
      <c r="Z914" s="1"/>
    </row>
    <row r="915" spans="1:26" ht="14.25" customHeight="1" x14ac:dyDescent="0.25">
      <c r="A915" s="1"/>
      <c r="B915" s="2"/>
      <c r="C915" s="3"/>
      <c r="D915" s="1"/>
      <c r="E915" s="2"/>
      <c r="F915" s="3"/>
      <c r="G915" s="3"/>
      <c r="H915" s="3"/>
      <c r="I915" s="3"/>
      <c r="J915" s="3"/>
      <c r="K915" s="4"/>
      <c r="L915" s="3"/>
      <c r="M915" s="3"/>
      <c r="N915" s="3"/>
      <c r="O915" s="1"/>
      <c r="P915" s="1"/>
      <c r="Q915" s="1"/>
      <c r="R915" s="1"/>
      <c r="S915" s="1"/>
      <c r="T915" s="1"/>
      <c r="U915" s="1"/>
      <c r="V915" s="1"/>
      <c r="W915" s="1"/>
      <c r="X915" s="1"/>
      <c r="Y915" s="1"/>
      <c r="Z915" s="1"/>
    </row>
    <row r="916" spans="1:26" ht="14.25" customHeight="1" x14ac:dyDescent="0.25">
      <c r="A916" s="1"/>
      <c r="B916" s="2"/>
      <c r="C916" s="3"/>
      <c r="D916" s="1"/>
      <c r="E916" s="2"/>
      <c r="F916" s="3"/>
      <c r="G916" s="3"/>
      <c r="H916" s="3"/>
      <c r="I916" s="3"/>
      <c r="J916" s="3"/>
      <c r="K916" s="4"/>
      <c r="L916" s="3"/>
      <c r="M916" s="3"/>
      <c r="N916" s="3"/>
      <c r="O916" s="1"/>
      <c r="P916" s="1"/>
      <c r="Q916" s="1"/>
      <c r="R916" s="1"/>
      <c r="S916" s="1"/>
      <c r="T916" s="1"/>
      <c r="U916" s="1"/>
      <c r="V916" s="1"/>
      <c r="W916" s="1"/>
      <c r="X916" s="1"/>
      <c r="Y916" s="1"/>
      <c r="Z916" s="1"/>
    </row>
    <row r="917" spans="1:26" ht="14.25" customHeight="1" x14ac:dyDescent="0.25">
      <c r="A917" s="1"/>
      <c r="B917" s="2"/>
      <c r="C917" s="3"/>
      <c r="D917" s="1"/>
      <c r="E917" s="2"/>
      <c r="F917" s="3"/>
      <c r="G917" s="3"/>
      <c r="H917" s="3"/>
      <c r="I917" s="3"/>
      <c r="J917" s="3"/>
      <c r="K917" s="4"/>
      <c r="L917" s="3"/>
      <c r="M917" s="3"/>
      <c r="N917" s="3"/>
      <c r="O917" s="1"/>
      <c r="P917" s="1"/>
      <c r="Q917" s="1"/>
      <c r="R917" s="1"/>
      <c r="S917" s="1"/>
      <c r="T917" s="1"/>
      <c r="U917" s="1"/>
      <c r="V917" s="1"/>
      <c r="W917" s="1"/>
      <c r="X917" s="1"/>
      <c r="Y917" s="1"/>
      <c r="Z917" s="1"/>
    </row>
    <row r="918" spans="1:26" ht="14.25" customHeight="1" x14ac:dyDescent="0.25">
      <c r="A918" s="1"/>
      <c r="B918" s="2"/>
      <c r="C918" s="3"/>
      <c r="D918" s="1"/>
      <c r="E918" s="2"/>
      <c r="F918" s="3"/>
      <c r="G918" s="3"/>
      <c r="H918" s="3"/>
      <c r="I918" s="3"/>
      <c r="J918" s="3"/>
      <c r="K918" s="4"/>
      <c r="L918" s="3"/>
      <c r="M918" s="3"/>
      <c r="N918" s="3"/>
      <c r="O918" s="1"/>
      <c r="P918" s="1"/>
      <c r="Q918" s="1"/>
      <c r="R918" s="1"/>
      <c r="S918" s="1"/>
      <c r="T918" s="1"/>
      <c r="U918" s="1"/>
      <c r="V918" s="1"/>
      <c r="W918" s="1"/>
      <c r="X918" s="1"/>
      <c r="Y918" s="1"/>
      <c r="Z918" s="1"/>
    </row>
    <row r="919" spans="1:26" ht="14.25" customHeight="1" x14ac:dyDescent="0.25">
      <c r="A919" s="1"/>
      <c r="B919" s="2"/>
      <c r="C919" s="3"/>
      <c r="D919" s="1"/>
      <c r="E919" s="2"/>
      <c r="F919" s="3"/>
      <c r="G919" s="3"/>
      <c r="H919" s="3"/>
      <c r="I919" s="3"/>
      <c r="J919" s="3"/>
      <c r="K919" s="4"/>
      <c r="L919" s="3"/>
      <c r="M919" s="3"/>
      <c r="N919" s="3"/>
      <c r="O919" s="1"/>
      <c r="P919" s="1"/>
      <c r="Q919" s="1"/>
      <c r="R919" s="1"/>
      <c r="S919" s="1"/>
      <c r="T919" s="1"/>
      <c r="U919" s="1"/>
      <c r="V919" s="1"/>
      <c r="W919" s="1"/>
      <c r="X919" s="1"/>
      <c r="Y919" s="1"/>
      <c r="Z919" s="1"/>
    </row>
    <row r="920" spans="1:26" ht="14.25" customHeight="1" x14ac:dyDescent="0.25">
      <c r="A920" s="1"/>
      <c r="B920" s="2"/>
      <c r="C920" s="3"/>
      <c r="D920" s="1"/>
      <c r="E920" s="2"/>
      <c r="F920" s="3"/>
      <c r="G920" s="3"/>
      <c r="H920" s="3"/>
      <c r="I920" s="3"/>
      <c r="J920" s="3"/>
      <c r="K920" s="4"/>
      <c r="L920" s="3"/>
      <c r="M920" s="3"/>
      <c r="N920" s="3"/>
      <c r="O920" s="1"/>
      <c r="P920" s="1"/>
      <c r="Q920" s="1"/>
      <c r="R920" s="1"/>
      <c r="S920" s="1"/>
      <c r="T920" s="1"/>
      <c r="U920" s="1"/>
      <c r="V920" s="1"/>
      <c r="W920" s="1"/>
      <c r="X920" s="1"/>
      <c r="Y920" s="1"/>
      <c r="Z920" s="1"/>
    </row>
    <row r="921" spans="1:26" ht="14.25" customHeight="1" x14ac:dyDescent="0.25">
      <c r="A921" s="1"/>
      <c r="B921" s="2"/>
      <c r="C921" s="3"/>
      <c r="D921" s="1"/>
      <c r="E921" s="2"/>
      <c r="F921" s="3"/>
      <c r="G921" s="3"/>
      <c r="H921" s="3"/>
      <c r="I921" s="3"/>
      <c r="J921" s="3"/>
      <c r="K921" s="4"/>
      <c r="L921" s="3"/>
      <c r="M921" s="3"/>
      <c r="N921" s="3"/>
      <c r="O921" s="1"/>
      <c r="P921" s="1"/>
      <c r="Q921" s="1"/>
      <c r="R921" s="1"/>
      <c r="S921" s="1"/>
      <c r="T921" s="1"/>
      <c r="U921" s="1"/>
      <c r="V921" s="1"/>
      <c r="W921" s="1"/>
      <c r="X921" s="1"/>
      <c r="Y921" s="1"/>
      <c r="Z921" s="1"/>
    </row>
    <row r="922" spans="1:26" ht="14.25" customHeight="1" x14ac:dyDescent="0.25">
      <c r="A922" s="1"/>
      <c r="B922" s="2"/>
      <c r="C922" s="3"/>
      <c r="D922" s="1"/>
      <c r="E922" s="2"/>
      <c r="F922" s="3"/>
      <c r="G922" s="3"/>
      <c r="H922" s="3"/>
      <c r="I922" s="3"/>
      <c r="J922" s="3"/>
      <c r="K922" s="4"/>
      <c r="L922" s="3"/>
      <c r="M922" s="3"/>
      <c r="N922" s="3"/>
      <c r="O922" s="1"/>
      <c r="P922" s="1"/>
      <c r="Q922" s="1"/>
      <c r="R922" s="1"/>
      <c r="S922" s="1"/>
      <c r="T922" s="1"/>
      <c r="U922" s="1"/>
      <c r="V922" s="1"/>
      <c r="W922" s="1"/>
      <c r="X922" s="1"/>
      <c r="Y922" s="1"/>
      <c r="Z922" s="1"/>
    </row>
    <row r="923" spans="1:26" ht="14.25" customHeight="1" x14ac:dyDescent="0.25">
      <c r="A923" s="1"/>
      <c r="B923" s="2"/>
      <c r="C923" s="3"/>
      <c r="D923" s="1"/>
      <c r="E923" s="2"/>
      <c r="F923" s="3"/>
      <c r="G923" s="3"/>
      <c r="H923" s="3"/>
      <c r="I923" s="3"/>
      <c r="J923" s="3"/>
      <c r="K923" s="4"/>
      <c r="L923" s="3"/>
      <c r="M923" s="3"/>
      <c r="N923" s="3"/>
      <c r="O923" s="1"/>
      <c r="P923" s="1"/>
      <c r="Q923" s="1"/>
      <c r="R923" s="1"/>
      <c r="S923" s="1"/>
      <c r="T923" s="1"/>
      <c r="U923" s="1"/>
      <c r="V923" s="1"/>
      <c r="W923" s="1"/>
      <c r="X923" s="1"/>
      <c r="Y923" s="1"/>
      <c r="Z923" s="1"/>
    </row>
    <row r="924" spans="1:26" ht="14.25" customHeight="1" x14ac:dyDescent="0.25">
      <c r="A924" s="1"/>
      <c r="B924" s="2"/>
      <c r="C924" s="3"/>
      <c r="D924" s="1"/>
      <c r="E924" s="2"/>
      <c r="F924" s="3"/>
      <c r="G924" s="3"/>
      <c r="H924" s="3"/>
      <c r="I924" s="3"/>
      <c r="J924" s="3"/>
      <c r="K924" s="4"/>
      <c r="L924" s="3"/>
      <c r="M924" s="3"/>
      <c r="N924" s="3"/>
      <c r="O924" s="1"/>
      <c r="P924" s="1"/>
      <c r="Q924" s="1"/>
      <c r="R924" s="1"/>
      <c r="S924" s="1"/>
      <c r="T924" s="1"/>
      <c r="U924" s="1"/>
      <c r="V924" s="1"/>
      <c r="W924" s="1"/>
      <c r="X924" s="1"/>
      <c r="Y924" s="1"/>
      <c r="Z924" s="1"/>
    </row>
    <row r="925" spans="1:26" ht="14.25" customHeight="1" x14ac:dyDescent="0.25">
      <c r="A925" s="1"/>
      <c r="B925" s="2"/>
      <c r="C925" s="3"/>
      <c r="D925" s="1"/>
      <c r="E925" s="2"/>
      <c r="F925" s="3"/>
      <c r="G925" s="3"/>
      <c r="H925" s="3"/>
      <c r="I925" s="3"/>
      <c r="J925" s="3"/>
      <c r="K925" s="4"/>
      <c r="L925" s="3"/>
      <c r="M925" s="3"/>
      <c r="N925" s="3"/>
      <c r="O925" s="1"/>
      <c r="P925" s="1"/>
      <c r="Q925" s="1"/>
      <c r="R925" s="1"/>
      <c r="S925" s="1"/>
      <c r="T925" s="1"/>
      <c r="U925" s="1"/>
      <c r="V925" s="1"/>
      <c r="W925" s="1"/>
      <c r="X925" s="1"/>
      <c r="Y925" s="1"/>
      <c r="Z925" s="1"/>
    </row>
    <row r="926" spans="1:26" ht="14.25" customHeight="1" x14ac:dyDescent="0.25">
      <c r="A926" s="1"/>
      <c r="B926" s="2"/>
      <c r="C926" s="3"/>
      <c r="D926" s="1"/>
      <c r="E926" s="2"/>
      <c r="F926" s="3"/>
      <c r="G926" s="3"/>
      <c r="H926" s="3"/>
      <c r="I926" s="3"/>
      <c r="J926" s="3"/>
      <c r="K926" s="4"/>
      <c r="L926" s="3"/>
      <c r="M926" s="3"/>
      <c r="N926" s="3"/>
      <c r="O926" s="1"/>
      <c r="P926" s="1"/>
      <c r="Q926" s="1"/>
      <c r="R926" s="1"/>
      <c r="S926" s="1"/>
      <c r="T926" s="1"/>
      <c r="U926" s="1"/>
      <c r="V926" s="1"/>
      <c r="W926" s="1"/>
      <c r="X926" s="1"/>
      <c r="Y926" s="1"/>
      <c r="Z926" s="1"/>
    </row>
    <row r="927" spans="1:26" ht="14.25" customHeight="1" x14ac:dyDescent="0.25">
      <c r="A927" s="1"/>
      <c r="B927" s="2"/>
      <c r="C927" s="3"/>
      <c r="D927" s="1"/>
      <c r="E927" s="2"/>
      <c r="F927" s="3"/>
      <c r="G927" s="3"/>
      <c r="H927" s="3"/>
      <c r="I927" s="3"/>
      <c r="J927" s="3"/>
      <c r="K927" s="4"/>
      <c r="L927" s="3"/>
      <c r="M927" s="3"/>
      <c r="N927" s="3"/>
      <c r="O927" s="1"/>
      <c r="P927" s="1"/>
      <c r="Q927" s="1"/>
      <c r="R927" s="1"/>
      <c r="S927" s="1"/>
      <c r="T927" s="1"/>
      <c r="U927" s="1"/>
      <c r="V927" s="1"/>
      <c r="W927" s="1"/>
      <c r="X927" s="1"/>
      <c r="Y927" s="1"/>
      <c r="Z927" s="1"/>
    </row>
    <row r="928" spans="1:26" ht="14.25" customHeight="1" x14ac:dyDescent="0.25">
      <c r="A928" s="1"/>
      <c r="B928" s="2"/>
      <c r="C928" s="3"/>
      <c r="D928" s="1"/>
      <c r="E928" s="2"/>
      <c r="F928" s="3"/>
      <c r="G928" s="3"/>
      <c r="H928" s="3"/>
      <c r="I928" s="3"/>
      <c r="J928" s="3"/>
      <c r="K928" s="4"/>
      <c r="L928" s="3"/>
      <c r="M928" s="3"/>
      <c r="N928" s="3"/>
      <c r="O928" s="1"/>
      <c r="P928" s="1"/>
      <c r="Q928" s="1"/>
      <c r="R928" s="1"/>
      <c r="S928" s="1"/>
      <c r="T928" s="1"/>
      <c r="U928" s="1"/>
      <c r="V928" s="1"/>
      <c r="W928" s="1"/>
      <c r="X928" s="1"/>
      <c r="Y928" s="1"/>
      <c r="Z928" s="1"/>
    </row>
    <row r="929" spans="1:26" ht="14.25" customHeight="1" x14ac:dyDescent="0.25">
      <c r="A929" s="1"/>
      <c r="B929" s="2"/>
      <c r="C929" s="3"/>
      <c r="D929" s="1"/>
      <c r="E929" s="2"/>
      <c r="F929" s="3"/>
      <c r="G929" s="3"/>
      <c r="H929" s="3"/>
      <c r="I929" s="3"/>
      <c r="J929" s="3"/>
      <c r="K929" s="4"/>
      <c r="L929" s="3"/>
      <c r="M929" s="3"/>
      <c r="N929" s="3"/>
      <c r="O929" s="1"/>
      <c r="P929" s="1"/>
      <c r="Q929" s="1"/>
      <c r="R929" s="1"/>
      <c r="S929" s="1"/>
      <c r="T929" s="1"/>
      <c r="U929" s="1"/>
      <c r="V929" s="1"/>
      <c r="W929" s="1"/>
      <c r="X929" s="1"/>
      <c r="Y929" s="1"/>
      <c r="Z929" s="1"/>
    </row>
    <row r="930" spans="1:26" ht="14.25" customHeight="1" x14ac:dyDescent="0.25">
      <c r="A930" s="1"/>
      <c r="B930" s="2"/>
      <c r="C930" s="3"/>
      <c r="D930" s="1"/>
      <c r="E930" s="2"/>
      <c r="F930" s="3"/>
      <c r="G930" s="3"/>
      <c r="H930" s="3"/>
      <c r="I930" s="3"/>
      <c r="J930" s="3"/>
      <c r="K930" s="4"/>
      <c r="L930" s="3"/>
      <c r="M930" s="3"/>
      <c r="N930" s="3"/>
      <c r="O930" s="1"/>
      <c r="P930" s="1"/>
      <c r="Q930" s="1"/>
      <c r="R930" s="1"/>
      <c r="S930" s="1"/>
      <c r="T930" s="1"/>
      <c r="U930" s="1"/>
      <c r="V930" s="1"/>
      <c r="W930" s="1"/>
      <c r="X930" s="1"/>
      <c r="Y930" s="1"/>
      <c r="Z930" s="1"/>
    </row>
    <row r="931" spans="1:26" ht="14.25" customHeight="1" x14ac:dyDescent="0.25">
      <c r="A931" s="1"/>
      <c r="B931" s="2"/>
      <c r="C931" s="3"/>
      <c r="D931" s="1"/>
      <c r="E931" s="2"/>
      <c r="F931" s="3"/>
      <c r="G931" s="3"/>
      <c r="H931" s="3"/>
      <c r="I931" s="3"/>
      <c r="J931" s="3"/>
      <c r="K931" s="4"/>
      <c r="L931" s="3"/>
      <c r="M931" s="3"/>
      <c r="N931" s="3"/>
      <c r="O931" s="1"/>
      <c r="P931" s="1"/>
      <c r="Q931" s="1"/>
      <c r="R931" s="1"/>
      <c r="S931" s="1"/>
      <c r="T931" s="1"/>
      <c r="U931" s="1"/>
      <c r="V931" s="1"/>
      <c r="W931" s="1"/>
      <c r="X931" s="1"/>
      <c r="Y931" s="1"/>
      <c r="Z931" s="1"/>
    </row>
    <row r="932" spans="1:26" ht="14.25" customHeight="1" x14ac:dyDescent="0.25">
      <c r="A932" s="1"/>
      <c r="B932" s="2"/>
      <c r="C932" s="3"/>
      <c r="D932" s="1"/>
      <c r="E932" s="2"/>
      <c r="F932" s="3"/>
      <c r="G932" s="3"/>
      <c r="H932" s="3"/>
      <c r="I932" s="3"/>
      <c r="J932" s="3"/>
      <c r="K932" s="4"/>
      <c r="L932" s="3"/>
      <c r="M932" s="3"/>
      <c r="N932" s="3"/>
      <c r="O932" s="1"/>
      <c r="P932" s="1"/>
      <c r="Q932" s="1"/>
      <c r="R932" s="1"/>
      <c r="S932" s="1"/>
      <c r="T932" s="1"/>
      <c r="U932" s="1"/>
      <c r="V932" s="1"/>
      <c r="W932" s="1"/>
      <c r="X932" s="1"/>
      <c r="Y932" s="1"/>
      <c r="Z932" s="1"/>
    </row>
    <row r="933" spans="1:26" ht="14.25" customHeight="1" x14ac:dyDescent="0.25">
      <c r="A933" s="1"/>
      <c r="B933" s="2"/>
      <c r="C933" s="3"/>
      <c r="D933" s="1"/>
      <c r="E933" s="2"/>
      <c r="F933" s="3"/>
      <c r="G933" s="3"/>
      <c r="H933" s="3"/>
      <c r="I933" s="3"/>
      <c r="J933" s="3"/>
      <c r="K933" s="4"/>
      <c r="L933" s="3"/>
      <c r="M933" s="3"/>
      <c r="N933" s="3"/>
      <c r="O933" s="1"/>
      <c r="P933" s="1"/>
      <c r="Q933" s="1"/>
      <c r="R933" s="1"/>
      <c r="S933" s="1"/>
      <c r="T933" s="1"/>
      <c r="U933" s="1"/>
      <c r="V933" s="1"/>
      <c r="W933" s="1"/>
      <c r="X933" s="1"/>
      <c r="Y933" s="1"/>
      <c r="Z933" s="1"/>
    </row>
    <row r="934" spans="1:26" ht="14.25" customHeight="1" x14ac:dyDescent="0.25">
      <c r="A934" s="1"/>
      <c r="B934" s="2"/>
      <c r="C934" s="3"/>
      <c r="D934" s="1"/>
      <c r="E934" s="2"/>
      <c r="F934" s="3"/>
      <c r="G934" s="3"/>
      <c r="H934" s="3"/>
      <c r="I934" s="3"/>
      <c r="J934" s="3"/>
      <c r="K934" s="4"/>
      <c r="L934" s="3"/>
      <c r="M934" s="3"/>
      <c r="N934" s="3"/>
      <c r="O934" s="1"/>
      <c r="P934" s="1"/>
      <c r="Q934" s="1"/>
      <c r="R934" s="1"/>
      <c r="S934" s="1"/>
      <c r="T934" s="1"/>
      <c r="U934" s="1"/>
      <c r="V934" s="1"/>
      <c r="W934" s="1"/>
      <c r="X934" s="1"/>
      <c r="Y934" s="1"/>
      <c r="Z934" s="1"/>
    </row>
    <row r="935" spans="1:26" ht="14.25" customHeight="1" x14ac:dyDescent="0.25">
      <c r="A935" s="1"/>
      <c r="B935" s="2"/>
      <c r="C935" s="3"/>
      <c r="D935" s="1"/>
      <c r="E935" s="2"/>
      <c r="F935" s="3"/>
      <c r="G935" s="3"/>
      <c r="H935" s="3"/>
      <c r="I935" s="3"/>
      <c r="J935" s="3"/>
      <c r="K935" s="4"/>
      <c r="L935" s="3"/>
      <c r="M935" s="3"/>
      <c r="N935" s="3"/>
      <c r="O935" s="1"/>
      <c r="P935" s="1"/>
      <c r="Q935" s="1"/>
      <c r="R935" s="1"/>
      <c r="S935" s="1"/>
      <c r="T935" s="1"/>
      <c r="U935" s="1"/>
      <c r="V935" s="1"/>
      <c r="W935" s="1"/>
      <c r="X935" s="1"/>
      <c r="Y935" s="1"/>
      <c r="Z935" s="1"/>
    </row>
    <row r="936" spans="1:26" ht="14.25" customHeight="1" x14ac:dyDescent="0.25">
      <c r="A936" s="1"/>
      <c r="B936" s="2"/>
      <c r="C936" s="3"/>
      <c r="D936" s="1"/>
      <c r="E936" s="2"/>
      <c r="F936" s="3"/>
      <c r="G936" s="3"/>
      <c r="H936" s="3"/>
      <c r="I936" s="3"/>
      <c r="J936" s="3"/>
      <c r="K936" s="4"/>
      <c r="L936" s="3"/>
      <c r="M936" s="3"/>
      <c r="N936" s="3"/>
      <c r="O936" s="1"/>
      <c r="P936" s="1"/>
      <c r="Q936" s="1"/>
      <c r="R936" s="1"/>
      <c r="S936" s="1"/>
      <c r="T936" s="1"/>
      <c r="U936" s="1"/>
      <c r="V936" s="1"/>
      <c r="W936" s="1"/>
      <c r="X936" s="1"/>
      <c r="Y936" s="1"/>
      <c r="Z936" s="1"/>
    </row>
    <row r="937" spans="1:26" ht="14.25" customHeight="1" x14ac:dyDescent="0.25">
      <c r="A937" s="1"/>
      <c r="B937" s="2"/>
      <c r="C937" s="3"/>
      <c r="D937" s="1"/>
      <c r="E937" s="2"/>
      <c r="F937" s="3"/>
      <c r="G937" s="3"/>
      <c r="H937" s="3"/>
      <c r="I937" s="3"/>
      <c r="J937" s="3"/>
      <c r="K937" s="4"/>
      <c r="L937" s="3"/>
      <c r="M937" s="3"/>
      <c r="N937" s="3"/>
      <c r="O937" s="1"/>
      <c r="P937" s="1"/>
      <c r="Q937" s="1"/>
      <c r="R937" s="1"/>
      <c r="S937" s="1"/>
      <c r="T937" s="1"/>
      <c r="U937" s="1"/>
      <c r="V937" s="1"/>
      <c r="W937" s="1"/>
      <c r="X937" s="1"/>
      <c r="Y937" s="1"/>
      <c r="Z937" s="1"/>
    </row>
    <row r="938" spans="1:26" ht="14.25" customHeight="1" x14ac:dyDescent="0.25">
      <c r="A938" s="1"/>
      <c r="B938" s="2"/>
      <c r="C938" s="3"/>
      <c r="D938" s="1"/>
      <c r="E938" s="2"/>
      <c r="F938" s="3"/>
      <c r="G938" s="3"/>
      <c r="H938" s="3"/>
      <c r="I938" s="3"/>
      <c r="J938" s="3"/>
      <c r="K938" s="4"/>
      <c r="L938" s="3"/>
      <c r="M938" s="3"/>
      <c r="N938" s="3"/>
      <c r="O938" s="1"/>
      <c r="P938" s="1"/>
      <c r="Q938" s="1"/>
      <c r="R938" s="1"/>
      <c r="S938" s="1"/>
      <c r="T938" s="1"/>
      <c r="U938" s="1"/>
      <c r="V938" s="1"/>
      <c r="W938" s="1"/>
      <c r="X938" s="1"/>
      <c r="Y938" s="1"/>
      <c r="Z938" s="1"/>
    </row>
    <row r="939" spans="1:26" ht="14.25" customHeight="1" x14ac:dyDescent="0.25">
      <c r="A939" s="1"/>
      <c r="B939" s="2"/>
      <c r="C939" s="3"/>
      <c r="D939" s="1"/>
      <c r="E939" s="2"/>
      <c r="F939" s="3"/>
      <c r="G939" s="3"/>
      <c r="H939" s="3"/>
      <c r="I939" s="3"/>
      <c r="J939" s="3"/>
      <c r="K939" s="4"/>
      <c r="L939" s="3"/>
      <c r="M939" s="3"/>
      <c r="N939" s="3"/>
      <c r="O939" s="1"/>
      <c r="P939" s="1"/>
      <c r="Q939" s="1"/>
      <c r="R939" s="1"/>
      <c r="S939" s="1"/>
      <c r="T939" s="1"/>
      <c r="U939" s="1"/>
      <c r="V939" s="1"/>
      <c r="W939" s="1"/>
      <c r="X939" s="1"/>
      <c r="Y939" s="1"/>
      <c r="Z939" s="1"/>
    </row>
    <row r="940" spans="1:26" ht="14.25" customHeight="1" x14ac:dyDescent="0.25">
      <c r="A940" s="1"/>
      <c r="B940" s="2"/>
      <c r="C940" s="3"/>
      <c r="D940" s="1"/>
      <c r="E940" s="2"/>
      <c r="F940" s="3"/>
      <c r="G940" s="3"/>
      <c r="H940" s="3"/>
      <c r="I940" s="3"/>
      <c r="J940" s="3"/>
      <c r="K940" s="4"/>
      <c r="L940" s="3"/>
      <c r="M940" s="3"/>
      <c r="N940" s="3"/>
      <c r="O940" s="1"/>
      <c r="P940" s="1"/>
      <c r="Q940" s="1"/>
      <c r="R940" s="1"/>
      <c r="S940" s="1"/>
      <c r="T940" s="1"/>
      <c r="U940" s="1"/>
      <c r="V940" s="1"/>
      <c r="W940" s="1"/>
      <c r="X940" s="1"/>
      <c r="Y940" s="1"/>
      <c r="Z940" s="1"/>
    </row>
    <row r="941" spans="1:26" ht="14.25" customHeight="1" x14ac:dyDescent="0.25">
      <c r="A941" s="1"/>
      <c r="B941" s="2"/>
      <c r="C941" s="3"/>
      <c r="D941" s="1"/>
      <c r="E941" s="2"/>
      <c r="F941" s="3"/>
      <c r="G941" s="3"/>
      <c r="H941" s="3"/>
      <c r="I941" s="3"/>
      <c r="J941" s="3"/>
      <c r="K941" s="4"/>
      <c r="L941" s="3"/>
      <c r="M941" s="3"/>
      <c r="N941" s="3"/>
      <c r="O941" s="1"/>
      <c r="P941" s="1"/>
      <c r="Q941" s="1"/>
      <c r="R941" s="1"/>
      <c r="S941" s="1"/>
      <c r="T941" s="1"/>
      <c r="U941" s="1"/>
      <c r="V941" s="1"/>
      <c r="W941" s="1"/>
      <c r="X941" s="1"/>
      <c r="Y941" s="1"/>
      <c r="Z941" s="1"/>
    </row>
    <row r="942" spans="1:26" ht="14.25" customHeight="1" x14ac:dyDescent="0.25">
      <c r="A942" s="1"/>
      <c r="B942" s="2"/>
      <c r="C942" s="3"/>
      <c r="D942" s="1"/>
      <c r="E942" s="2"/>
      <c r="F942" s="3"/>
      <c r="G942" s="3"/>
      <c r="H942" s="3"/>
      <c r="I942" s="3"/>
      <c r="J942" s="3"/>
      <c r="K942" s="4"/>
      <c r="L942" s="3"/>
      <c r="M942" s="3"/>
      <c r="N942" s="3"/>
      <c r="O942" s="1"/>
      <c r="P942" s="1"/>
      <c r="Q942" s="1"/>
      <c r="R942" s="1"/>
      <c r="S942" s="1"/>
      <c r="T942" s="1"/>
      <c r="U942" s="1"/>
      <c r="V942" s="1"/>
      <c r="W942" s="1"/>
      <c r="X942" s="1"/>
      <c r="Y942" s="1"/>
      <c r="Z942" s="1"/>
    </row>
    <row r="943" spans="1:26" ht="14.25" customHeight="1" x14ac:dyDescent="0.25">
      <c r="A943" s="1"/>
      <c r="B943" s="2"/>
      <c r="C943" s="3"/>
      <c r="D943" s="1"/>
      <c r="E943" s="2"/>
      <c r="F943" s="3"/>
      <c r="G943" s="3"/>
      <c r="H943" s="3"/>
      <c r="I943" s="3"/>
      <c r="J943" s="3"/>
      <c r="K943" s="4"/>
      <c r="L943" s="3"/>
      <c r="M943" s="3"/>
      <c r="N943" s="3"/>
      <c r="O943" s="1"/>
      <c r="P943" s="1"/>
      <c r="Q943" s="1"/>
      <c r="R943" s="1"/>
      <c r="S943" s="1"/>
      <c r="T943" s="1"/>
      <c r="U943" s="1"/>
      <c r="V943" s="1"/>
      <c r="W943" s="1"/>
      <c r="X943" s="1"/>
      <c r="Y943" s="1"/>
      <c r="Z943" s="1"/>
    </row>
    <row r="944" spans="1:26" ht="14.25" customHeight="1" x14ac:dyDescent="0.25">
      <c r="A944" s="1"/>
      <c r="B944" s="2"/>
      <c r="C944" s="3"/>
      <c r="D944" s="1"/>
      <c r="E944" s="2"/>
      <c r="F944" s="3"/>
      <c r="G944" s="3"/>
      <c r="H944" s="3"/>
      <c r="I944" s="3"/>
      <c r="J944" s="3"/>
      <c r="K944" s="4"/>
      <c r="L944" s="3"/>
      <c r="M944" s="3"/>
      <c r="N944" s="3"/>
      <c r="O944" s="1"/>
      <c r="P944" s="1"/>
      <c r="Q944" s="1"/>
      <c r="R944" s="1"/>
      <c r="S944" s="1"/>
      <c r="T944" s="1"/>
      <c r="U944" s="1"/>
      <c r="V944" s="1"/>
      <c r="W944" s="1"/>
      <c r="X944" s="1"/>
      <c r="Y944" s="1"/>
      <c r="Z944" s="1"/>
    </row>
    <row r="945" spans="1:26" ht="14.25" customHeight="1" x14ac:dyDescent="0.25">
      <c r="A945" s="1"/>
      <c r="B945" s="2"/>
      <c r="C945" s="3"/>
      <c r="D945" s="1"/>
      <c r="E945" s="2"/>
      <c r="F945" s="3"/>
      <c r="G945" s="3"/>
      <c r="H945" s="3"/>
      <c r="I945" s="3"/>
      <c r="J945" s="3"/>
      <c r="K945" s="4"/>
      <c r="L945" s="3"/>
      <c r="M945" s="3"/>
      <c r="N945" s="3"/>
      <c r="O945" s="1"/>
      <c r="P945" s="1"/>
      <c r="Q945" s="1"/>
      <c r="R945" s="1"/>
      <c r="S945" s="1"/>
      <c r="T945" s="1"/>
      <c r="U945" s="1"/>
      <c r="V945" s="1"/>
      <c r="W945" s="1"/>
      <c r="X945" s="1"/>
      <c r="Y945" s="1"/>
      <c r="Z945" s="1"/>
    </row>
    <row r="946" spans="1:26" ht="14.25" customHeight="1" x14ac:dyDescent="0.25">
      <c r="A946" s="1"/>
      <c r="B946" s="2"/>
      <c r="C946" s="3"/>
      <c r="D946" s="1"/>
      <c r="E946" s="2"/>
      <c r="F946" s="3"/>
      <c r="G946" s="3"/>
      <c r="H946" s="3"/>
      <c r="I946" s="3"/>
      <c r="J946" s="3"/>
      <c r="K946" s="4"/>
      <c r="L946" s="3"/>
      <c r="M946" s="3"/>
      <c r="N946" s="3"/>
      <c r="O946" s="1"/>
      <c r="P946" s="1"/>
      <c r="Q946" s="1"/>
      <c r="R946" s="1"/>
      <c r="S946" s="1"/>
      <c r="T946" s="1"/>
      <c r="U946" s="1"/>
      <c r="V946" s="1"/>
      <c r="W946" s="1"/>
      <c r="X946" s="1"/>
      <c r="Y946" s="1"/>
      <c r="Z946" s="1"/>
    </row>
    <row r="947" spans="1:26" ht="14.25" customHeight="1" x14ac:dyDescent="0.25">
      <c r="A947" s="1"/>
      <c r="B947" s="2"/>
      <c r="C947" s="3"/>
      <c r="D947" s="1"/>
      <c r="E947" s="2"/>
      <c r="F947" s="3"/>
      <c r="G947" s="3"/>
      <c r="H947" s="3"/>
      <c r="I947" s="3"/>
      <c r="J947" s="3"/>
      <c r="K947" s="4"/>
      <c r="L947" s="3"/>
      <c r="M947" s="3"/>
      <c r="N947" s="3"/>
      <c r="O947" s="1"/>
      <c r="P947" s="1"/>
      <c r="Q947" s="1"/>
      <c r="R947" s="1"/>
      <c r="S947" s="1"/>
      <c r="T947" s="1"/>
      <c r="U947" s="1"/>
      <c r="V947" s="1"/>
      <c r="W947" s="1"/>
      <c r="X947" s="1"/>
      <c r="Y947" s="1"/>
      <c r="Z947" s="1"/>
    </row>
    <row r="948" spans="1:26" ht="14.25" customHeight="1" x14ac:dyDescent="0.25">
      <c r="A948" s="1"/>
      <c r="B948" s="2"/>
      <c r="C948" s="3"/>
      <c r="D948" s="1"/>
      <c r="E948" s="2"/>
      <c r="F948" s="3"/>
      <c r="G948" s="3"/>
      <c r="H948" s="3"/>
      <c r="I948" s="3"/>
      <c r="J948" s="3"/>
      <c r="K948" s="4"/>
      <c r="L948" s="3"/>
      <c r="M948" s="3"/>
      <c r="N948" s="3"/>
      <c r="O948" s="1"/>
      <c r="P948" s="1"/>
      <c r="Q948" s="1"/>
      <c r="R948" s="1"/>
      <c r="S948" s="1"/>
      <c r="T948" s="1"/>
      <c r="U948" s="1"/>
      <c r="V948" s="1"/>
      <c r="W948" s="1"/>
      <c r="X948" s="1"/>
      <c r="Y948" s="1"/>
      <c r="Z948" s="1"/>
    </row>
    <row r="949" spans="1:26" ht="14.25" customHeight="1" x14ac:dyDescent="0.25">
      <c r="A949" s="1"/>
      <c r="B949" s="2"/>
      <c r="C949" s="3"/>
      <c r="D949" s="1"/>
      <c r="E949" s="2"/>
      <c r="F949" s="3"/>
      <c r="G949" s="3"/>
      <c r="H949" s="3"/>
      <c r="I949" s="3"/>
      <c r="J949" s="3"/>
      <c r="K949" s="4"/>
      <c r="L949" s="3"/>
      <c r="M949" s="3"/>
      <c r="N949" s="3"/>
      <c r="O949" s="1"/>
      <c r="P949" s="1"/>
      <c r="Q949" s="1"/>
      <c r="R949" s="1"/>
      <c r="S949" s="1"/>
      <c r="T949" s="1"/>
      <c r="U949" s="1"/>
      <c r="V949" s="1"/>
      <c r="W949" s="1"/>
      <c r="X949" s="1"/>
      <c r="Y949" s="1"/>
      <c r="Z949" s="1"/>
    </row>
    <row r="950" spans="1:26" ht="14.25" customHeight="1" x14ac:dyDescent="0.25">
      <c r="A950" s="1"/>
      <c r="B950" s="2"/>
      <c r="C950" s="3"/>
      <c r="D950" s="1"/>
      <c r="E950" s="2"/>
      <c r="F950" s="3"/>
      <c r="G950" s="3"/>
      <c r="H950" s="3"/>
      <c r="I950" s="3"/>
      <c r="J950" s="3"/>
      <c r="K950" s="4"/>
      <c r="L950" s="3"/>
      <c r="M950" s="3"/>
      <c r="N950" s="3"/>
      <c r="O950" s="1"/>
      <c r="P950" s="1"/>
      <c r="Q950" s="1"/>
      <c r="R950" s="1"/>
      <c r="S950" s="1"/>
      <c r="T950" s="1"/>
      <c r="U950" s="1"/>
      <c r="V950" s="1"/>
      <c r="W950" s="1"/>
      <c r="X950" s="1"/>
      <c r="Y950" s="1"/>
      <c r="Z950" s="1"/>
    </row>
    <row r="951" spans="1:26" ht="14.25" customHeight="1" x14ac:dyDescent="0.25">
      <c r="A951" s="1"/>
      <c r="B951" s="2"/>
      <c r="C951" s="3"/>
      <c r="D951" s="1"/>
      <c r="E951" s="2"/>
      <c r="F951" s="3"/>
      <c r="G951" s="3"/>
      <c r="H951" s="3"/>
      <c r="I951" s="3"/>
      <c r="J951" s="3"/>
      <c r="K951" s="4"/>
      <c r="L951" s="3"/>
      <c r="M951" s="3"/>
      <c r="N951" s="3"/>
      <c r="O951" s="1"/>
      <c r="P951" s="1"/>
      <c r="Q951" s="1"/>
      <c r="R951" s="1"/>
      <c r="S951" s="1"/>
      <c r="T951" s="1"/>
      <c r="U951" s="1"/>
      <c r="V951" s="1"/>
      <c r="W951" s="1"/>
      <c r="X951" s="1"/>
      <c r="Y951" s="1"/>
      <c r="Z951" s="1"/>
    </row>
    <row r="952" spans="1:26" ht="14.25" customHeight="1" x14ac:dyDescent="0.25">
      <c r="A952" s="1"/>
      <c r="B952" s="2"/>
      <c r="C952" s="3"/>
      <c r="D952" s="1"/>
      <c r="E952" s="2"/>
      <c r="F952" s="3"/>
      <c r="G952" s="3"/>
      <c r="H952" s="3"/>
      <c r="I952" s="3"/>
      <c r="J952" s="3"/>
      <c r="K952" s="4"/>
      <c r="L952" s="3"/>
      <c r="M952" s="3"/>
      <c r="N952" s="3"/>
      <c r="O952" s="1"/>
      <c r="P952" s="1"/>
      <c r="Q952" s="1"/>
      <c r="R952" s="1"/>
      <c r="S952" s="1"/>
      <c r="T952" s="1"/>
      <c r="U952" s="1"/>
      <c r="V952" s="1"/>
      <c r="W952" s="1"/>
      <c r="X952" s="1"/>
      <c r="Y952" s="1"/>
      <c r="Z952" s="1"/>
    </row>
    <row r="953" spans="1:26" ht="14.25" customHeight="1" x14ac:dyDescent="0.25">
      <c r="A953" s="1"/>
      <c r="B953" s="2"/>
      <c r="C953" s="3"/>
      <c r="D953" s="1"/>
      <c r="E953" s="2"/>
      <c r="F953" s="3"/>
      <c r="G953" s="3"/>
      <c r="H953" s="3"/>
      <c r="I953" s="3"/>
      <c r="J953" s="3"/>
      <c r="K953" s="4"/>
      <c r="L953" s="3"/>
      <c r="M953" s="3"/>
      <c r="N953" s="3"/>
      <c r="O953" s="1"/>
      <c r="P953" s="1"/>
      <c r="Q953" s="1"/>
      <c r="R953" s="1"/>
      <c r="S953" s="1"/>
      <c r="T953" s="1"/>
      <c r="U953" s="1"/>
      <c r="V953" s="1"/>
      <c r="W953" s="1"/>
      <c r="X953" s="1"/>
      <c r="Y953" s="1"/>
      <c r="Z953" s="1"/>
    </row>
    <row r="954" spans="1:26" ht="14.25" customHeight="1" x14ac:dyDescent="0.25">
      <c r="A954" s="1"/>
      <c r="B954" s="2"/>
      <c r="C954" s="3"/>
      <c r="D954" s="1"/>
      <c r="E954" s="2"/>
      <c r="F954" s="3"/>
      <c r="G954" s="3"/>
      <c r="H954" s="3"/>
      <c r="I954" s="3"/>
      <c r="J954" s="3"/>
      <c r="K954" s="4"/>
      <c r="L954" s="3"/>
      <c r="M954" s="3"/>
      <c r="N954" s="3"/>
      <c r="O954" s="1"/>
      <c r="P954" s="1"/>
      <c r="Q954" s="1"/>
      <c r="R954" s="1"/>
      <c r="S954" s="1"/>
      <c r="T954" s="1"/>
      <c r="U954" s="1"/>
      <c r="V954" s="1"/>
      <c r="W954" s="1"/>
      <c r="X954" s="1"/>
      <c r="Y954" s="1"/>
      <c r="Z954" s="1"/>
    </row>
    <row r="955" spans="1:26" ht="14.25" customHeight="1" x14ac:dyDescent="0.25">
      <c r="A955" s="1"/>
      <c r="B955" s="2"/>
      <c r="C955" s="3"/>
      <c r="D955" s="1"/>
      <c r="E955" s="2"/>
      <c r="F955" s="3"/>
      <c r="G955" s="3"/>
      <c r="H955" s="3"/>
      <c r="I955" s="3"/>
      <c r="J955" s="3"/>
      <c r="K955" s="4"/>
      <c r="L955" s="3"/>
      <c r="M955" s="3"/>
      <c r="N955" s="3"/>
      <c r="O955" s="1"/>
      <c r="P955" s="1"/>
      <c r="Q955" s="1"/>
      <c r="R955" s="1"/>
      <c r="S955" s="1"/>
      <c r="T955" s="1"/>
      <c r="U955" s="1"/>
      <c r="V955" s="1"/>
      <c r="W955" s="1"/>
      <c r="X955" s="1"/>
      <c r="Y955" s="1"/>
      <c r="Z955" s="1"/>
    </row>
    <row r="956" spans="1:26" ht="14.25" customHeight="1" x14ac:dyDescent="0.25">
      <c r="A956" s="1"/>
      <c r="B956" s="2"/>
      <c r="C956" s="3"/>
      <c r="D956" s="1"/>
      <c r="E956" s="2"/>
      <c r="F956" s="3"/>
      <c r="G956" s="3"/>
      <c r="H956" s="3"/>
      <c r="I956" s="3"/>
      <c r="J956" s="3"/>
      <c r="K956" s="4"/>
      <c r="L956" s="3"/>
      <c r="M956" s="3"/>
      <c r="N956" s="3"/>
      <c r="O956" s="1"/>
      <c r="P956" s="1"/>
      <c r="Q956" s="1"/>
      <c r="R956" s="1"/>
      <c r="S956" s="1"/>
      <c r="T956" s="1"/>
      <c r="U956" s="1"/>
      <c r="V956" s="1"/>
      <c r="W956" s="1"/>
      <c r="X956" s="1"/>
      <c r="Y956" s="1"/>
      <c r="Z956" s="1"/>
    </row>
    <row r="957" spans="1:26" ht="14.25" customHeight="1" x14ac:dyDescent="0.25">
      <c r="A957" s="1"/>
      <c r="B957" s="2"/>
      <c r="C957" s="3"/>
      <c r="D957" s="1"/>
      <c r="E957" s="2"/>
      <c r="F957" s="3"/>
      <c r="G957" s="3"/>
      <c r="H957" s="3"/>
      <c r="I957" s="3"/>
      <c r="J957" s="3"/>
      <c r="K957" s="4"/>
      <c r="L957" s="3"/>
      <c r="M957" s="3"/>
      <c r="N957" s="3"/>
      <c r="O957" s="1"/>
      <c r="P957" s="1"/>
      <c r="Q957" s="1"/>
      <c r="R957" s="1"/>
      <c r="S957" s="1"/>
      <c r="T957" s="1"/>
      <c r="U957" s="1"/>
      <c r="V957" s="1"/>
      <c r="W957" s="1"/>
      <c r="X957" s="1"/>
      <c r="Y957" s="1"/>
      <c r="Z957" s="1"/>
    </row>
    <row r="958" spans="1:26" ht="14.25" customHeight="1" x14ac:dyDescent="0.25">
      <c r="A958" s="1"/>
      <c r="B958" s="2"/>
      <c r="C958" s="3"/>
      <c r="D958" s="1"/>
      <c r="E958" s="2"/>
      <c r="F958" s="3"/>
      <c r="G958" s="3"/>
      <c r="H958" s="3"/>
      <c r="I958" s="3"/>
      <c r="J958" s="3"/>
      <c r="K958" s="4"/>
      <c r="L958" s="3"/>
      <c r="M958" s="3"/>
      <c r="N958" s="3"/>
      <c r="O958" s="1"/>
      <c r="P958" s="1"/>
      <c r="Q958" s="1"/>
      <c r="R958" s="1"/>
      <c r="S958" s="1"/>
      <c r="T958" s="1"/>
      <c r="U958" s="1"/>
      <c r="V958" s="1"/>
      <c r="W958" s="1"/>
      <c r="X958" s="1"/>
      <c r="Y958" s="1"/>
      <c r="Z958" s="1"/>
    </row>
    <row r="959" spans="1:26" ht="14.25" customHeight="1" x14ac:dyDescent="0.25">
      <c r="A959" s="1"/>
      <c r="B959" s="2"/>
      <c r="C959" s="3"/>
      <c r="D959" s="1"/>
      <c r="E959" s="2"/>
      <c r="F959" s="3"/>
      <c r="G959" s="3"/>
      <c r="H959" s="3"/>
      <c r="I959" s="3"/>
      <c r="J959" s="3"/>
      <c r="K959" s="4"/>
      <c r="L959" s="3"/>
      <c r="M959" s="3"/>
      <c r="N959" s="3"/>
      <c r="O959" s="1"/>
      <c r="P959" s="1"/>
      <c r="Q959" s="1"/>
      <c r="R959" s="1"/>
      <c r="S959" s="1"/>
      <c r="T959" s="1"/>
      <c r="U959" s="1"/>
      <c r="V959" s="1"/>
      <c r="W959" s="1"/>
      <c r="X959" s="1"/>
      <c r="Y959" s="1"/>
      <c r="Z959" s="1"/>
    </row>
    <row r="960" spans="1:26" ht="14.25" customHeight="1" x14ac:dyDescent="0.25">
      <c r="A960" s="1"/>
      <c r="B960" s="2"/>
      <c r="C960" s="3"/>
      <c r="D960" s="1"/>
      <c r="E960" s="2"/>
      <c r="F960" s="3"/>
      <c r="G960" s="3"/>
      <c r="H960" s="3"/>
      <c r="I960" s="3"/>
      <c r="J960" s="3"/>
      <c r="K960" s="4"/>
      <c r="L960" s="3"/>
      <c r="M960" s="3"/>
      <c r="N960" s="3"/>
      <c r="O960" s="1"/>
      <c r="P960" s="1"/>
      <c r="Q960" s="1"/>
      <c r="R960" s="1"/>
      <c r="S960" s="1"/>
      <c r="T960" s="1"/>
      <c r="U960" s="1"/>
      <c r="V960" s="1"/>
      <c r="W960" s="1"/>
      <c r="X960" s="1"/>
      <c r="Y960" s="1"/>
      <c r="Z960" s="1"/>
    </row>
    <row r="961" spans="1:26" ht="14.25" customHeight="1" x14ac:dyDescent="0.25">
      <c r="A961" s="1"/>
      <c r="B961" s="2"/>
      <c r="C961" s="3"/>
      <c r="D961" s="1"/>
      <c r="E961" s="2"/>
      <c r="F961" s="3"/>
      <c r="G961" s="3"/>
      <c r="H961" s="3"/>
      <c r="I961" s="3"/>
      <c r="J961" s="3"/>
      <c r="K961" s="4"/>
      <c r="L961" s="3"/>
      <c r="M961" s="3"/>
      <c r="N961" s="3"/>
      <c r="O961" s="1"/>
      <c r="P961" s="1"/>
      <c r="Q961" s="1"/>
      <c r="R961" s="1"/>
      <c r="S961" s="1"/>
      <c r="T961" s="1"/>
      <c r="U961" s="1"/>
      <c r="V961" s="1"/>
      <c r="W961" s="1"/>
      <c r="X961" s="1"/>
      <c r="Y961" s="1"/>
      <c r="Z961" s="1"/>
    </row>
    <row r="962" spans="1:26" ht="14.25" customHeight="1" x14ac:dyDescent="0.25">
      <c r="A962" s="1"/>
      <c r="B962" s="2"/>
      <c r="C962" s="3"/>
      <c r="D962" s="1"/>
      <c r="E962" s="2"/>
      <c r="F962" s="3"/>
      <c r="G962" s="3"/>
      <c r="H962" s="3"/>
      <c r="I962" s="3"/>
      <c r="J962" s="3"/>
      <c r="K962" s="4"/>
      <c r="L962" s="3"/>
      <c r="M962" s="3"/>
      <c r="N962" s="3"/>
      <c r="O962" s="1"/>
      <c r="P962" s="1"/>
      <c r="Q962" s="1"/>
      <c r="R962" s="1"/>
      <c r="S962" s="1"/>
      <c r="T962" s="1"/>
      <c r="U962" s="1"/>
      <c r="V962" s="1"/>
      <c r="W962" s="1"/>
      <c r="X962" s="1"/>
      <c r="Y962" s="1"/>
      <c r="Z962" s="1"/>
    </row>
    <row r="963" spans="1:26" ht="14.25" customHeight="1" x14ac:dyDescent="0.25">
      <c r="A963" s="1"/>
      <c r="B963" s="2"/>
      <c r="C963" s="3"/>
      <c r="D963" s="1"/>
      <c r="E963" s="2"/>
      <c r="F963" s="3"/>
      <c r="G963" s="3"/>
      <c r="H963" s="3"/>
      <c r="I963" s="3"/>
      <c r="J963" s="3"/>
      <c r="K963" s="4"/>
      <c r="L963" s="3"/>
      <c r="M963" s="3"/>
      <c r="N963" s="3"/>
      <c r="O963" s="1"/>
      <c r="P963" s="1"/>
      <c r="Q963" s="1"/>
      <c r="R963" s="1"/>
      <c r="S963" s="1"/>
      <c r="T963" s="1"/>
      <c r="U963" s="1"/>
      <c r="V963" s="1"/>
      <c r="W963" s="1"/>
      <c r="X963" s="1"/>
      <c r="Y963" s="1"/>
      <c r="Z963" s="1"/>
    </row>
    <row r="964" spans="1:26" ht="14.25" customHeight="1" x14ac:dyDescent="0.25">
      <c r="A964" s="1"/>
      <c r="B964" s="2"/>
      <c r="C964" s="3"/>
      <c r="D964" s="1"/>
      <c r="E964" s="2"/>
      <c r="F964" s="3"/>
      <c r="G964" s="3"/>
      <c r="H964" s="3"/>
      <c r="I964" s="3"/>
      <c r="J964" s="3"/>
      <c r="K964" s="4"/>
      <c r="L964" s="3"/>
      <c r="M964" s="3"/>
      <c r="N964" s="3"/>
      <c r="O964" s="1"/>
      <c r="P964" s="1"/>
      <c r="Q964" s="1"/>
      <c r="R964" s="1"/>
      <c r="S964" s="1"/>
      <c r="T964" s="1"/>
      <c r="U964" s="1"/>
      <c r="V964" s="1"/>
      <c r="W964" s="1"/>
      <c r="X964" s="1"/>
      <c r="Y964" s="1"/>
      <c r="Z964" s="1"/>
    </row>
    <row r="965" spans="1:26" ht="14.25" customHeight="1" x14ac:dyDescent="0.25">
      <c r="A965" s="1"/>
      <c r="B965" s="2"/>
      <c r="C965" s="3"/>
      <c r="D965" s="1"/>
      <c r="E965" s="2"/>
      <c r="F965" s="3"/>
      <c r="G965" s="3"/>
      <c r="H965" s="3"/>
      <c r="I965" s="3"/>
      <c r="J965" s="3"/>
      <c r="K965" s="4"/>
      <c r="L965" s="3"/>
      <c r="M965" s="3"/>
      <c r="N965" s="3"/>
      <c r="O965" s="1"/>
      <c r="P965" s="1"/>
      <c r="Q965" s="1"/>
      <c r="R965" s="1"/>
      <c r="S965" s="1"/>
      <c r="T965" s="1"/>
      <c r="U965" s="1"/>
      <c r="V965" s="1"/>
      <c r="W965" s="1"/>
      <c r="X965" s="1"/>
      <c r="Y965" s="1"/>
      <c r="Z965" s="1"/>
    </row>
    <row r="966" spans="1:26" ht="14.25" customHeight="1" x14ac:dyDescent="0.25">
      <c r="A966" s="1"/>
      <c r="B966" s="2"/>
      <c r="C966" s="3"/>
      <c r="D966" s="1"/>
      <c r="E966" s="2"/>
      <c r="F966" s="3"/>
      <c r="G966" s="3"/>
      <c r="H966" s="3"/>
      <c r="I966" s="3"/>
      <c r="J966" s="3"/>
      <c r="K966" s="4"/>
      <c r="L966" s="3"/>
      <c r="M966" s="3"/>
      <c r="N966" s="3"/>
      <c r="O966" s="1"/>
      <c r="P966" s="1"/>
      <c r="Q966" s="1"/>
      <c r="R966" s="1"/>
      <c r="S966" s="1"/>
      <c r="T966" s="1"/>
      <c r="U966" s="1"/>
      <c r="V966" s="1"/>
      <c r="W966" s="1"/>
      <c r="X966" s="1"/>
      <c r="Y966" s="1"/>
      <c r="Z966" s="1"/>
    </row>
    <row r="967" spans="1:26" ht="14.25" customHeight="1" x14ac:dyDescent="0.25">
      <c r="A967" s="1"/>
      <c r="B967" s="2"/>
      <c r="C967" s="3"/>
      <c r="D967" s="1"/>
      <c r="E967" s="2"/>
      <c r="F967" s="3"/>
      <c r="G967" s="3"/>
      <c r="H967" s="3"/>
      <c r="I967" s="3"/>
      <c r="J967" s="3"/>
      <c r="K967" s="4"/>
      <c r="L967" s="3"/>
      <c r="M967" s="3"/>
      <c r="N967" s="3"/>
      <c r="O967" s="1"/>
      <c r="P967" s="1"/>
      <c r="Q967" s="1"/>
      <c r="R967" s="1"/>
      <c r="S967" s="1"/>
      <c r="T967" s="1"/>
      <c r="U967" s="1"/>
      <c r="V967" s="1"/>
      <c r="W967" s="1"/>
      <c r="X967" s="1"/>
      <c r="Y967" s="1"/>
      <c r="Z967" s="1"/>
    </row>
    <row r="968" spans="1:26" ht="14.25" customHeight="1" x14ac:dyDescent="0.25">
      <c r="A968" s="1"/>
      <c r="B968" s="2"/>
      <c r="C968" s="3"/>
      <c r="D968" s="1"/>
      <c r="E968" s="2"/>
      <c r="F968" s="3"/>
      <c r="G968" s="3"/>
      <c r="H968" s="3"/>
      <c r="I968" s="3"/>
      <c r="J968" s="3"/>
      <c r="K968" s="4"/>
      <c r="L968" s="3"/>
      <c r="M968" s="3"/>
      <c r="N968" s="3"/>
      <c r="O968" s="1"/>
      <c r="P968" s="1"/>
      <c r="Q968" s="1"/>
      <c r="R968" s="1"/>
      <c r="S968" s="1"/>
      <c r="T968" s="1"/>
      <c r="U968" s="1"/>
      <c r="V968" s="1"/>
      <c r="W968" s="1"/>
      <c r="X968" s="1"/>
      <c r="Y968" s="1"/>
      <c r="Z968" s="1"/>
    </row>
    <row r="969" spans="1:26" ht="14.25" customHeight="1" x14ac:dyDescent="0.25">
      <c r="A969" s="1"/>
      <c r="B969" s="2"/>
      <c r="C969" s="3"/>
      <c r="D969" s="1"/>
      <c r="E969" s="2"/>
      <c r="F969" s="3"/>
      <c r="G969" s="3"/>
      <c r="H969" s="3"/>
      <c r="I969" s="3"/>
      <c r="J969" s="3"/>
      <c r="K969" s="4"/>
      <c r="L969" s="3"/>
      <c r="M969" s="3"/>
      <c r="N969" s="3"/>
      <c r="O969" s="1"/>
      <c r="P969" s="1"/>
      <c r="Q969" s="1"/>
      <c r="R969" s="1"/>
      <c r="S969" s="1"/>
      <c r="T969" s="1"/>
      <c r="U969" s="1"/>
      <c r="V969" s="1"/>
      <c r="W969" s="1"/>
      <c r="X969" s="1"/>
      <c r="Y969" s="1"/>
      <c r="Z969" s="1"/>
    </row>
    <row r="970" spans="1:26" ht="14.25" customHeight="1" x14ac:dyDescent="0.25">
      <c r="A970" s="1"/>
      <c r="B970" s="2"/>
      <c r="C970" s="3"/>
      <c r="D970" s="1"/>
      <c r="E970" s="2"/>
      <c r="F970" s="3"/>
      <c r="G970" s="3"/>
      <c r="H970" s="3"/>
      <c r="I970" s="3"/>
      <c r="J970" s="3"/>
      <c r="K970" s="4"/>
      <c r="L970" s="3"/>
      <c r="M970" s="3"/>
      <c r="N970" s="3"/>
      <c r="O970" s="1"/>
      <c r="P970" s="1"/>
      <c r="Q970" s="1"/>
      <c r="R970" s="1"/>
      <c r="S970" s="1"/>
      <c r="T970" s="1"/>
      <c r="U970" s="1"/>
      <c r="V970" s="1"/>
      <c r="W970" s="1"/>
      <c r="X970" s="1"/>
      <c r="Y970" s="1"/>
      <c r="Z970" s="1"/>
    </row>
    <row r="971" spans="1:26" ht="14.25" customHeight="1" x14ac:dyDescent="0.25">
      <c r="A971" s="1"/>
      <c r="B971" s="2"/>
      <c r="C971" s="3"/>
      <c r="D971" s="1"/>
      <c r="E971" s="2"/>
      <c r="F971" s="3"/>
      <c r="G971" s="3"/>
      <c r="H971" s="3"/>
      <c r="I971" s="3"/>
      <c r="J971" s="3"/>
      <c r="K971" s="4"/>
      <c r="L971" s="3"/>
      <c r="M971" s="3"/>
      <c r="N971" s="3"/>
      <c r="O971" s="1"/>
      <c r="P971" s="1"/>
      <c r="Q971" s="1"/>
      <c r="R971" s="1"/>
      <c r="S971" s="1"/>
      <c r="T971" s="1"/>
      <c r="U971" s="1"/>
      <c r="V971" s="1"/>
      <c r="W971" s="1"/>
      <c r="X971" s="1"/>
      <c r="Y971" s="1"/>
      <c r="Z971" s="1"/>
    </row>
    <row r="972" spans="1:26" ht="14.25" customHeight="1" x14ac:dyDescent="0.25">
      <c r="A972" s="1"/>
      <c r="B972" s="2"/>
      <c r="C972" s="3"/>
      <c r="D972" s="1"/>
      <c r="E972" s="2"/>
      <c r="F972" s="3"/>
      <c r="G972" s="3"/>
      <c r="H972" s="3"/>
      <c r="I972" s="3"/>
      <c r="J972" s="3"/>
      <c r="K972" s="4"/>
      <c r="L972" s="3"/>
      <c r="M972" s="3"/>
      <c r="N972" s="3"/>
      <c r="O972" s="1"/>
      <c r="P972" s="1"/>
      <c r="Q972" s="1"/>
      <c r="R972" s="1"/>
      <c r="S972" s="1"/>
      <c r="T972" s="1"/>
      <c r="U972" s="1"/>
      <c r="V972" s="1"/>
      <c r="W972" s="1"/>
      <c r="X972" s="1"/>
      <c r="Y972" s="1"/>
      <c r="Z972" s="1"/>
    </row>
    <row r="973" spans="1:26" ht="14.25" customHeight="1" x14ac:dyDescent="0.25">
      <c r="A973" s="1"/>
      <c r="B973" s="2"/>
      <c r="C973" s="3"/>
      <c r="D973" s="1"/>
      <c r="E973" s="2"/>
      <c r="F973" s="3"/>
      <c r="G973" s="3"/>
      <c r="H973" s="3"/>
      <c r="I973" s="3"/>
      <c r="J973" s="3"/>
      <c r="K973" s="4"/>
      <c r="L973" s="3"/>
      <c r="M973" s="3"/>
      <c r="N973" s="3"/>
      <c r="O973" s="1"/>
      <c r="P973" s="1"/>
      <c r="Q973" s="1"/>
      <c r="R973" s="1"/>
      <c r="S973" s="1"/>
      <c r="T973" s="1"/>
      <c r="U973" s="1"/>
      <c r="V973" s="1"/>
      <c r="W973" s="1"/>
      <c r="X973" s="1"/>
      <c r="Y973" s="1"/>
      <c r="Z973" s="1"/>
    </row>
    <row r="974" spans="1:26" ht="14.25" customHeight="1" x14ac:dyDescent="0.25">
      <c r="A974" s="1"/>
      <c r="B974" s="2"/>
      <c r="C974" s="3"/>
      <c r="D974" s="1"/>
      <c r="E974" s="2"/>
      <c r="F974" s="3"/>
      <c r="G974" s="3"/>
      <c r="H974" s="3"/>
      <c r="I974" s="3"/>
      <c r="J974" s="3"/>
      <c r="K974" s="4"/>
      <c r="L974" s="3"/>
      <c r="M974" s="3"/>
      <c r="N974" s="3"/>
      <c r="O974" s="1"/>
      <c r="P974" s="1"/>
      <c r="Q974" s="1"/>
      <c r="R974" s="1"/>
      <c r="S974" s="1"/>
      <c r="T974" s="1"/>
      <c r="U974" s="1"/>
      <c r="V974" s="1"/>
      <c r="W974" s="1"/>
      <c r="X974" s="1"/>
      <c r="Y974" s="1"/>
      <c r="Z974" s="1"/>
    </row>
    <row r="975" spans="1:26" ht="14.25" customHeight="1" x14ac:dyDescent="0.25">
      <c r="A975" s="1"/>
      <c r="B975" s="2"/>
      <c r="C975" s="3"/>
      <c r="D975" s="1"/>
      <c r="E975" s="2"/>
      <c r="F975" s="3"/>
      <c r="G975" s="3"/>
      <c r="H975" s="3"/>
      <c r="I975" s="3"/>
      <c r="J975" s="3"/>
      <c r="K975" s="4"/>
      <c r="L975" s="3"/>
      <c r="M975" s="3"/>
      <c r="N975" s="3"/>
      <c r="O975" s="1"/>
      <c r="P975" s="1"/>
      <c r="Q975" s="1"/>
      <c r="R975" s="1"/>
      <c r="S975" s="1"/>
      <c r="T975" s="1"/>
      <c r="U975" s="1"/>
      <c r="V975" s="1"/>
      <c r="W975" s="1"/>
      <c r="X975" s="1"/>
      <c r="Y975" s="1"/>
      <c r="Z975" s="1"/>
    </row>
    <row r="976" spans="1:26" ht="14.25" customHeight="1" x14ac:dyDescent="0.25">
      <c r="A976" s="1"/>
      <c r="B976" s="2"/>
      <c r="C976" s="3"/>
      <c r="D976" s="1"/>
      <c r="E976" s="2"/>
      <c r="F976" s="3"/>
      <c r="G976" s="3"/>
      <c r="H976" s="3"/>
      <c r="I976" s="3"/>
      <c r="J976" s="3"/>
      <c r="K976" s="4"/>
      <c r="L976" s="3"/>
      <c r="M976" s="3"/>
      <c r="N976" s="3"/>
      <c r="O976" s="1"/>
      <c r="P976" s="1"/>
      <c r="Q976" s="1"/>
      <c r="R976" s="1"/>
      <c r="S976" s="1"/>
      <c r="T976" s="1"/>
      <c r="U976" s="1"/>
      <c r="V976" s="1"/>
      <c r="W976" s="1"/>
      <c r="X976" s="1"/>
      <c r="Y976" s="1"/>
      <c r="Z976" s="1"/>
    </row>
    <row r="977" spans="1:26" ht="14.25" customHeight="1" x14ac:dyDescent="0.25">
      <c r="A977" s="1"/>
      <c r="B977" s="2"/>
      <c r="C977" s="3"/>
      <c r="D977" s="1"/>
      <c r="E977" s="2"/>
      <c r="F977" s="3"/>
      <c r="G977" s="3"/>
      <c r="H977" s="3"/>
      <c r="I977" s="3"/>
      <c r="J977" s="3"/>
      <c r="K977" s="4"/>
      <c r="L977" s="3"/>
      <c r="M977" s="3"/>
      <c r="N977" s="3"/>
      <c r="O977" s="1"/>
      <c r="P977" s="1"/>
      <c r="Q977" s="1"/>
      <c r="R977" s="1"/>
      <c r="S977" s="1"/>
      <c r="T977" s="1"/>
      <c r="U977" s="1"/>
      <c r="V977" s="1"/>
      <c r="W977" s="1"/>
      <c r="X977" s="1"/>
      <c r="Y977" s="1"/>
      <c r="Z977" s="1"/>
    </row>
    <row r="978" spans="1:26" ht="14.25" customHeight="1" x14ac:dyDescent="0.25">
      <c r="A978" s="1"/>
      <c r="B978" s="2"/>
      <c r="C978" s="3"/>
      <c r="D978" s="1"/>
      <c r="E978" s="2"/>
      <c r="F978" s="3"/>
      <c r="G978" s="3"/>
      <c r="H978" s="3"/>
      <c r="I978" s="3"/>
      <c r="J978" s="3"/>
      <c r="K978" s="4"/>
      <c r="L978" s="3"/>
      <c r="M978" s="3"/>
      <c r="N978" s="3"/>
      <c r="O978" s="1"/>
      <c r="P978" s="1"/>
      <c r="Q978" s="1"/>
      <c r="R978" s="1"/>
      <c r="S978" s="1"/>
      <c r="T978" s="1"/>
      <c r="U978" s="1"/>
      <c r="V978" s="1"/>
      <c r="W978" s="1"/>
      <c r="X978" s="1"/>
      <c r="Y978" s="1"/>
      <c r="Z978" s="1"/>
    </row>
    <row r="979" spans="1:26" ht="14.25" customHeight="1" x14ac:dyDescent="0.25">
      <c r="A979" s="1"/>
      <c r="B979" s="2"/>
      <c r="C979" s="3"/>
      <c r="D979" s="1"/>
      <c r="E979" s="2"/>
      <c r="F979" s="3"/>
      <c r="G979" s="3"/>
      <c r="H979" s="3"/>
      <c r="I979" s="3"/>
      <c r="J979" s="3"/>
      <c r="K979" s="4"/>
      <c r="L979" s="3"/>
      <c r="M979" s="3"/>
      <c r="N979" s="3"/>
      <c r="O979" s="1"/>
      <c r="P979" s="1"/>
      <c r="Q979" s="1"/>
      <c r="R979" s="1"/>
      <c r="S979" s="1"/>
      <c r="T979" s="1"/>
      <c r="U979" s="1"/>
      <c r="V979" s="1"/>
      <c r="W979" s="1"/>
      <c r="X979" s="1"/>
      <c r="Y979" s="1"/>
      <c r="Z979" s="1"/>
    </row>
    <row r="980" spans="1:26" ht="14.25" customHeight="1" x14ac:dyDescent="0.25">
      <c r="A980" s="1"/>
      <c r="B980" s="2"/>
      <c r="C980" s="3"/>
      <c r="D980" s="1"/>
      <c r="E980" s="2"/>
      <c r="F980" s="3"/>
      <c r="G980" s="3"/>
      <c r="H980" s="3"/>
      <c r="I980" s="3"/>
      <c r="J980" s="3"/>
      <c r="K980" s="4"/>
      <c r="L980" s="3"/>
      <c r="M980" s="3"/>
      <c r="N980" s="3"/>
      <c r="O980" s="1"/>
      <c r="P980" s="1"/>
      <c r="Q980" s="1"/>
      <c r="R980" s="1"/>
      <c r="S980" s="1"/>
      <c r="T980" s="1"/>
      <c r="U980" s="1"/>
      <c r="V980" s="1"/>
      <c r="W980" s="1"/>
      <c r="X980" s="1"/>
      <c r="Y980" s="1"/>
      <c r="Z980" s="1"/>
    </row>
    <row r="981" spans="1:26" ht="14.25" customHeight="1" x14ac:dyDescent="0.25">
      <c r="A981" s="1"/>
      <c r="B981" s="2"/>
      <c r="C981" s="3"/>
      <c r="D981" s="1"/>
      <c r="E981" s="2"/>
      <c r="F981" s="3"/>
      <c r="G981" s="3"/>
      <c r="H981" s="3"/>
      <c r="I981" s="3"/>
      <c r="J981" s="3"/>
      <c r="K981" s="4"/>
      <c r="L981" s="3"/>
      <c r="M981" s="3"/>
      <c r="N981" s="3"/>
      <c r="O981" s="1"/>
      <c r="P981" s="1"/>
      <c r="Q981" s="1"/>
      <c r="R981" s="1"/>
      <c r="S981" s="1"/>
      <c r="T981" s="1"/>
      <c r="U981" s="1"/>
      <c r="V981" s="1"/>
      <c r="W981" s="1"/>
      <c r="X981" s="1"/>
      <c r="Y981" s="1"/>
      <c r="Z981" s="1"/>
    </row>
    <row r="982" spans="1:26" ht="14.25" customHeight="1" x14ac:dyDescent="0.25">
      <c r="A982" s="1"/>
      <c r="B982" s="2"/>
      <c r="C982" s="3"/>
      <c r="D982" s="1"/>
      <c r="E982" s="2"/>
      <c r="F982" s="3"/>
      <c r="G982" s="3"/>
      <c r="H982" s="3"/>
      <c r="I982" s="3"/>
      <c r="J982" s="3"/>
      <c r="K982" s="4"/>
      <c r="L982" s="3"/>
      <c r="M982" s="3"/>
      <c r="N982" s="3"/>
      <c r="O982" s="1"/>
      <c r="P982" s="1"/>
      <c r="Q982" s="1"/>
      <c r="R982" s="1"/>
      <c r="S982" s="1"/>
      <c r="T982" s="1"/>
      <c r="U982" s="1"/>
      <c r="V982" s="1"/>
      <c r="W982" s="1"/>
      <c r="X982" s="1"/>
      <c r="Y982" s="1"/>
      <c r="Z982" s="1"/>
    </row>
    <row r="983" spans="1:26" ht="14.25" customHeight="1" x14ac:dyDescent="0.25">
      <c r="A983" s="1"/>
      <c r="B983" s="2"/>
      <c r="C983" s="3"/>
      <c r="D983" s="1"/>
      <c r="E983" s="2"/>
      <c r="F983" s="3"/>
      <c r="G983" s="3"/>
      <c r="H983" s="3"/>
      <c r="I983" s="3"/>
      <c r="J983" s="3"/>
      <c r="K983" s="4"/>
      <c r="L983" s="3"/>
      <c r="M983" s="3"/>
      <c r="N983" s="3"/>
      <c r="O983" s="1"/>
      <c r="P983" s="1"/>
      <c r="Q983" s="1"/>
      <c r="R983" s="1"/>
      <c r="S983" s="1"/>
      <c r="T983" s="1"/>
      <c r="U983" s="1"/>
      <c r="V983" s="1"/>
      <c r="W983" s="1"/>
      <c r="X983" s="1"/>
      <c r="Y983" s="1"/>
      <c r="Z983" s="1"/>
    </row>
    <row r="984" spans="1:26" ht="14.25" customHeight="1" x14ac:dyDescent="0.25">
      <c r="A984" s="1"/>
      <c r="B984" s="2"/>
      <c r="C984" s="3"/>
      <c r="D984" s="1"/>
      <c r="E984" s="2"/>
      <c r="F984" s="3"/>
      <c r="G984" s="3"/>
      <c r="H984" s="3"/>
      <c r="I984" s="3"/>
      <c r="J984" s="3"/>
      <c r="K984" s="4"/>
      <c r="L984" s="3"/>
      <c r="M984" s="3"/>
      <c r="N984" s="3"/>
      <c r="O984" s="1"/>
      <c r="P984" s="1"/>
      <c r="Q984" s="1"/>
      <c r="R984" s="1"/>
      <c r="S984" s="1"/>
      <c r="T984" s="1"/>
      <c r="U984" s="1"/>
      <c r="V984" s="1"/>
      <c r="W984" s="1"/>
      <c r="X984" s="1"/>
      <c r="Y984" s="1"/>
      <c r="Z984" s="1"/>
    </row>
    <row r="985" spans="1:26" ht="14.25" customHeight="1" x14ac:dyDescent="0.25">
      <c r="A985" s="1"/>
      <c r="B985" s="2"/>
      <c r="C985" s="3"/>
      <c r="D985" s="1"/>
      <c r="E985" s="2"/>
      <c r="F985" s="3"/>
      <c r="G985" s="3"/>
      <c r="H985" s="3"/>
      <c r="I985" s="3"/>
      <c r="J985" s="3"/>
      <c r="K985" s="4"/>
      <c r="L985" s="3"/>
      <c r="M985" s="3"/>
      <c r="N985" s="3"/>
      <c r="O985" s="1"/>
      <c r="P985" s="1"/>
      <c r="Q985" s="1"/>
      <c r="R985" s="1"/>
      <c r="S985" s="1"/>
      <c r="T985" s="1"/>
      <c r="U985" s="1"/>
      <c r="V985" s="1"/>
      <c r="W985" s="1"/>
      <c r="X985" s="1"/>
      <c r="Y985" s="1"/>
      <c r="Z985" s="1"/>
    </row>
    <row r="986" spans="1:26" ht="14.25" customHeight="1" x14ac:dyDescent="0.25">
      <c r="A986" s="1"/>
      <c r="B986" s="2"/>
      <c r="C986" s="3"/>
      <c r="D986" s="1"/>
      <c r="E986" s="2"/>
      <c r="F986" s="3"/>
      <c r="G986" s="3"/>
      <c r="H986" s="3"/>
      <c r="I986" s="3"/>
      <c r="J986" s="3"/>
      <c r="K986" s="4"/>
      <c r="L986" s="3"/>
      <c r="M986" s="3"/>
      <c r="N986" s="3"/>
      <c r="O986" s="1"/>
      <c r="P986" s="1"/>
      <c r="Q986" s="1"/>
      <c r="R986" s="1"/>
      <c r="S986" s="1"/>
      <c r="T986" s="1"/>
      <c r="U986" s="1"/>
      <c r="V986" s="1"/>
      <c r="W986" s="1"/>
      <c r="X986" s="1"/>
      <c r="Y986" s="1"/>
      <c r="Z986" s="1"/>
    </row>
    <row r="987" spans="1:26" ht="14.25" customHeight="1" x14ac:dyDescent="0.25">
      <c r="A987" s="1"/>
      <c r="B987" s="2"/>
      <c r="C987" s="3"/>
      <c r="D987" s="1"/>
      <c r="E987" s="2"/>
      <c r="F987" s="3"/>
      <c r="G987" s="3"/>
      <c r="H987" s="3"/>
      <c r="I987" s="3"/>
      <c r="J987" s="3"/>
      <c r="K987" s="4"/>
      <c r="L987" s="3"/>
      <c r="M987" s="3"/>
      <c r="N987" s="3"/>
      <c r="O987" s="1"/>
      <c r="P987" s="1"/>
      <c r="Q987" s="1"/>
      <c r="R987" s="1"/>
      <c r="S987" s="1"/>
      <c r="T987" s="1"/>
      <c r="U987" s="1"/>
      <c r="V987" s="1"/>
      <c r="W987" s="1"/>
      <c r="X987" s="1"/>
      <c r="Y987" s="1"/>
      <c r="Z987" s="1"/>
    </row>
    <row r="988" spans="1:26" ht="14.25" customHeight="1" x14ac:dyDescent="0.25">
      <c r="A988" s="1"/>
      <c r="B988" s="2"/>
      <c r="C988" s="3"/>
      <c r="D988" s="1"/>
      <c r="E988" s="2"/>
      <c r="F988" s="3"/>
      <c r="G988" s="3"/>
      <c r="H988" s="3"/>
      <c r="I988" s="3"/>
      <c r="J988" s="3"/>
      <c r="K988" s="4"/>
      <c r="L988" s="3"/>
      <c r="M988" s="3"/>
      <c r="N988" s="3"/>
      <c r="O988" s="1"/>
      <c r="P988" s="1"/>
      <c r="Q988" s="1"/>
      <c r="R988" s="1"/>
      <c r="S988" s="1"/>
      <c r="T988" s="1"/>
      <c r="U988" s="1"/>
      <c r="V988" s="1"/>
      <c r="W988" s="1"/>
      <c r="X988" s="1"/>
      <c r="Y988" s="1"/>
      <c r="Z988" s="1"/>
    </row>
    <row r="989" spans="1:26" ht="14.25" customHeight="1" x14ac:dyDescent="0.25">
      <c r="A989" s="1"/>
      <c r="B989" s="2"/>
      <c r="C989" s="3"/>
      <c r="D989" s="1"/>
      <c r="E989" s="2"/>
      <c r="F989" s="3"/>
      <c r="G989" s="3"/>
      <c r="H989" s="3"/>
      <c r="I989" s="3"/>
      <c r="J989" s="3"/>
      <c r="K989" s="4"/>
      <c r="L989" s="3"/>
      <c r="M989" s="3"/>
      <c r="N989" s="3"/>
      <c r="O989" s="1"/>
      <c r="P989" s="1"/>
      <c r="Q989" s="1"/>
      <c r="R989" s="1"/>
      <c r="S989" s="1"/>
      <c r="T989" s="1"/>
      <c r="U989" s="1"/>
      <c r="V989" s="1"/>
      <c r="W989" s="1"/>
      <c r="X989" s="1"/>
      <c r="Y989" s="1"/>
      <c r="Z989" s="1"/>
    </row>
    <row r="990" spans="1:26" ht="14.25" customHeight="1" x14ac:dyDescent="0.25">
      <c r="A990" s="1"/>
      <c r="B990" s="2"/>
      <c r="C990" s="3"/>
      <c r="D990" s="1"/>
      <c r="E990" s="2"/>
      <c r="F990" s="3"/>
      <c r="G990" s="3"/>
      <c r="H990" s="3"/>
      <c r="I990" s="3"/>
      <c r="J990" s="3"/>
      <c r="K990" s="4"/>
      <c r="L990" s="3"/>
      <c r="M990" s="3"/>
      <c r="N990" s="3"/>
      <c r="O990" s="1"/>
      <c r="P990" s="1"/>
      <c r="Q990" s="1"/>
      <c r="R990" s="1"/>
      <c r="S990" s="1"/>
      <c r="T990" s="1"/>
      <c r="U990" s="1"/>
      <c r="V990" s="1"/>
      <c r="W990" s="1"/>
      <c r="X990" s="1"/>
      <c r="Y990" s="1"/>
      <c r="Z990" s="1"/>
    </row>
    <row r="991" spans="1:26" ht="14.25" customHeight="1" x14ac:dyDescent="0.25">
      <c r="A991" s="1"/>
      <c r="B991" s="2"/>
      <c r="C991" s="3"/>
      <c r="D991" s="1"/>
      <c r="E991" s="2"/>
      <c r="F991" s="3"/>
      <c r="G991" s="3"/>
      <c r="H991" s="3"/>
      <c r="I991" s="3"/>
      <c r="J991" s="3"/>
      <c r="K991" s="4"/>
      <c r="L991" s="3"/>
      <c r="M991" s="3"/>
      <c r="N991" s="3"/>
      <c r="O991" s="1"/>
      <c r="P991" s="1"/>
      <c r="Q991" s="1"/>
      <c r="R991" s="1"/>
      <c r="S991" s="1"/>
      <c r="T991" s="1"/>
      <c r="U991" s="1"/>
      <c r="V991" s="1"/>
      <c r="W991" s="1"/>
      <c r="X991" s="1"/>
      <c r="Y991" s="1"/>
      <c r="Z991" s="1"/>
    </row>
    <row r="992" spans="1:26" ht="14.25" customHeight="1" x14ac:dyDescent="0.25">
      <c r="A992" s="1"/>
      <c r="B992" s="2"/>
      <c r="C992" s="3"/>
      <c r="D992" s="1"/>
      <c r="E992" s="2"/>
      <c r="F992" s="3"/>
      <c r="G992" s="3"/>
      <c r="H992" s="3"/>
      <c r="I992" s="3"/>
      <c r="J992" s="3"/>
      <c r="K992" s="4"/>
      <c r="L992" s="3"/>
      <c r="M992" s="3"/>
      <c r="N992" s="3"/>
      <c r="O992" s="1"/>
      <c r="P992" s="1"/>
      <c r="Q992" s="1"/>
      <c r="R992" s="1"/>
      <c r="S992" s="1"/>
      <c r="T992" s="1"/>
      <c r="U992" s="1"/>
      <c r="V992" s="1"/>
      <c r="W992" s="1"/>
      <c r="X992" s="1"/>
      <c r="Y992" s="1"/>
      <c r="Z992" s="1"/>
    </row>
    <row r="993" spans="1:26" ht="14.25" customHeight="1" x14ac:dyDescent="0.25">
      <c r="A993" s="1"/>
      <c r="B993" s="2"/>
      <c r="C993" s="3"/>
      <c r="D993" s="1"/>
      <c r="E993" s="2"/>
      <c r="F993" s="3"/>
      <c r="G993" s="3"/>
      <c r="H993" s="3"/>
      <c r="I993" s="3"/>
      <c r="J993" s="3"/>
      <c r="K993" s="4"/>
      <c r="L993" s="3"/>
      <c r="M993" s="3"/>
      <c r="N993" s="3"/>
      <c r="O993" s="1"/>
      <c r="P993" s="1"/>
      <c r="Q993" s="1"/>
      <c r="R993" s="1"/>
      <c r="S993" s="1"/>
      <c r="T993" s="1"/>
      <c r="U993" s="1"/>
      <c r="V993" s="1"/>
      <c r="W993" s="1"/>
      <c r="X993" s="1"/>
      <c r="Y993" s="1"/>
      <c r="Z993" s="1"/>
    </row>
    <row r="994" spans="1:26" ht="14.25" customHeight="1" x14ac:dyDescent="0.25">
      <c r="A994" s="1"/>
      <c r="B994" s="2"/>
      <c r="C994" s="3"/>
      <c r="D994" s="1"/>
      <c r="E994" s="2"/>
      <c r="F994" s="3"/>
      <c r="G994" s="3"/>
      <c r="H994" s="3"/>
      <c r="I994" s="3"/>
      <c r="J994" s="3"/>
      <c r="K994" s="4"/>
      <c r="L994" s="3"/>
      <c r="M994" s="3"/>
      <c r="N994" s="3"/>
      <c r="O994" s="1"/>
      <c r="P994" s="1"/>
      <c r="Q994" s="1"/>
      <c r="R994" s="1"/>
      <c r="S994" s="1"/>
      <c r="T994" s="1"/>
      <c r="U994" s="1"/>
      <c r="V994" s="1"/>
      <c r="W994" s="1"/>
      <c r="X994" s="1"/>
      <c r="Y994" s="1"/>
      <c r="Z994" s="1"/>
    </row>
    <row r="995" spans="1:26" ht="14.25" customHeight="1" x14ac:dyDescent="0.25">
      <c r="A995" s="1"/>
      <c r="B995" s="2"/>
      <c r="C995" s="3"/>
      <c r="D995" s="1"/>
      <c r="E995" s="2"/>
      <c r="F995" s="3"/>
      <c r="G995" s="3"/>
      <c r="H995" s="3"/>
      <c r="I995" s="3"/>
      <c r="J995" s="3"/>
      <c r="K995" s="4"/>
      <c r="L995" s="3"/>
      <c r="M995" s="3"/>
      <c r="N995" s="3"/>
      <c r="O995" s="1"/>
      <c r="P995" s="1"/>
      <c r="Q995" s="1"/>
      <c r="R995" s="1"/>
      <c r="S995" s="1"/>
      <c r="T995" s="1"/>
      <c r="U995" s="1"/>
      <c r="V995" s="1"/>
      <c r="W995" s="1"/>
      <c r="X995" s="1"/>
      <c r="Y995" s="1"/>
      <c r="Z995" s="1"/>
    </row>
    <row r="996" spans="1:26" ht="14.25" customHeight="1" x14ac:dyDescent="0.25">
      <c r="A996" s="1"/>
      <c r="B996" s="2"/>
      <c r="C996" s="3"/>
      <c r="D996" s="1"/>
      <c r="E996" s="2"/>
      <c r="F996" s="3"/>
      <c r="G996" s="3"/>
      <c r="H996" s="3"/>
      <c r="I996" s="3"/>
      <c r="J996" s="3"/>
      <c r="K996" s="4"/>
      <c r="L996" s="3"/>
      <c r="M996" s="3"/>
      <c r="N996" s="3"/>
      <c r="O996" s="1"/>
      <c r="P996" s="1"/>
      <c r="Q996" s="1"/>
      <c r="R996" s="1"/>
      <c r="S996" s="1"/>
      <c r="T996" s="1"/>
      <c r="U996" s="1"/>
      <c r="V996" s="1"/>
      <c r="W996" s="1"/>
      <c r="X996" s="1"/>
      <c r="Y996" s="1"/>
      <c r="Z996" s="1"/>
    </row>
    <row r="997" spans="1:26" ht="14.25" customHeight="1" x14ac:dyDescent="0.25">
      <c r="A997" s="1"/>
      <c r="B997" s="2"/>
      <c r="C997" s="3"/>
      <c r="D997" s="1"/>
      <c r="E997" s="2"/>
      <c r="F997" s="3"/>
      <c r="G997" s="3"/>
      <c r="H997" s="3"/>
      <c r="I997" s="3"/>
      <c r="J997" s="3"/>
      <c r="K997" s="4"/>
      <c r="L997" s="3"/>
      <c r="M997" s="3"/>
      <c r="N997" s="3"/>
      <c r="O997" s="1"/>
      <c r="P997" s="1"/>
      <c r="Q997" s="1"/>
      <c r="R997" s="1"/>
      <c r="S997" s="1"/>
      <c r="T997" s="1"/>
      <c r="U997" s="1"/>
      <c r="V997" s="1"/>
      <c r="W997" s="1"/>
      <c r="X997" s="1"/>
      <c r="Y997" s="1"/>
      <c r="Z997" s="1"/>
    </row>
    <row r="998" spans="1:26" ht="14.25" customHeight="1" x14ac:dyDescent="0.25">
      <c r="A998" s="1"/>
      <c r="B998" s="2"/>
      <c r="C998" s="3"/>
      <c r="D998" s="1"/>
      <c r="E998" s="2"/>
      <c r="F998" s="3"/>
      <c r="G998" s="3"/>
      <c r="H998" s="3"/>
      <c r="I998" s="3"/>
      <c r="J998" s="3"/>
      <c r="K998" s="4"/>
      <c r="L998" s="3"/>
      <c r="M998" s="3"/>
      <c r="N998" s="3"/>
      <c r="O998" s="1"/>
      <c r="P998" s="1"/>
      <c r="Q998" s="1"/>
      <c r="R998" s="1"/>
      <c r="S998" s="1"/>
      <c r="T998" s="1"/>
      <c r="U998" s="1"/>
      <c r="V998" s="1"/>
      <c r="W998" s="1"/>
      <c r="X998" s="1"/>
      <c r="Y998" s="1"/>
      <c r="Z998" s="1"/>
    </row>
    <row r="999" spans="1:26" ht="14.25" customHeight="1" x14ac:dyDescent="0.25">
      <c r="A999" s="1"/>
      <c r="B999" s="2"/>
      <c r="C999" s="3"/>
      <c r="D999" s="1"/>
      <c r="E999" s="2"/>
      <c r="F999" s="3"/>
      <c r="G999" s="3"/>
      <c r="H999" s="3"/>
      <c r="I999" s="3"/>
      <c r="J999" s="3"/>
      <c r="K999" s="4"/>
      <c r="L999" s="3"/>
      <c r="M999" s="3"/>
      <c r="N999" s="3"/>
      <c r="O999" s="1"/>
      <c r="P999" s="1"/>
      <c r="Q999" s="1"/>
      <c r="R999" s="1"/>
      <c r="S999" s="1"/>
      <c r="T999" s="1"/>
      <c r="U999" s="1"/>
      <c r="V999" s="1"/>
      <c r="W999" s="1"/>
      <c r="X999" s="1"/>
      <c r="Y999" s="1"/>
      <c r="Z999" s="1"/>
    </row>
    <row r="1000" spans="1:26" ht="14.25" customHeight="1" x14ac:dyDescent="0.25">
      <c r="A1000" s="1"/>
      <c r="B1000" s="2"/>
      <c r="C1000" s="3"/>
      <c r="D1000" s="1"/>
      <c r="E1000" s="2"/>
      <c r="F1000" s="3"/>
      <c r="G1000" s="3"/>
      <c r="H1000" s="3"/>
      <c r="I1000" s="3"/>
      <c r="J1000" s="3"/>
      <c r="K1000" s="4"/>
      <c r="L1000" s="3"/>
      <c r="M1000" s="3"/>
      <c r="N1000" s="3"/>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G22" sqref="G22"/>
    </sheetView>
  </sheetViews>
  <sheetFormatPr defaultColWidth="14.42578125" defaultRowHeight="15" customHeight="1" x14ac:dyDescent="0.25"/>
  <cols>
    <col min="1" max="1" width="8.7109375" customWidth="1"/>
    <col min="2" max="2" width="47.140625" customWidth="1"/>
    <col min="3" max="3" width="40.7109375" customWidth="1"/>
    <col min="4" max="4" width="10.7109375" customWidth="1"/>
    <col min="5" max="26" width="9.140625" customWidth="1"/>
  </cols>
  <sheetData>
    <row r="1" spans="1:26" ht="90" customHeight="1" x14ac:dyDescent="0.25">
      <c r="A1" s="32"/>
      <c r="B1" s="32"/>
      <c r="C1" s="594" t="s">
        <v>103</v>
      </c>
      <c r="D1" s="595"/>
      <c r="E1" s="32"/>
      <c r="F1" s="32"/>
      <c r="G1" s="32"/>
      <c r="H1" s="32"/>
      <c r="I1" s="32"/>
      <c r="J1" s="32"/>
      <c r="K1" s="32"/>
      <c r="L1" s="32"/>
      <c r="M1" s="32"/>
      <c r="N1" s="32"/>
      <c r="O1" s="32"/>
      <c r="P1" s="32"/>
      <c r="Q1" s="32"/>
      <c r="R1" s="32"/>
      <c r="S1" s="32"/>
      <c r="T1" s="32"/>
      <c r="U1" s="32"/>
      <c r="V1" s="32"/>
      <c r="W1" s="32"/>
      <c r="X1" s="32"/>
      <c r="Y1" s="32"/>
      <c r="Z1" s="32"/>
    </row>
    <row r="2" spans="1:26" ht="14.25" customHeight="1" x14ac:dyDescent="0.25">
      <c r="A2" s="32"/>
      <c r="B2" s="32"/>
      <c r="C2" s="33"/>
      <c r="D2" s="33"/>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32"/>
      <c r="B3" s="596" t="s">
        <v>104</v>
      </c>
      <c r="C3" s="595"/>
      <c r="D3" s="595"/>
      <c r="E3" s="32"/>
      <c r="F3" s="32"/>
      <c r="G3" s="32"/>
      <c r="H3" s="32"/>
      <c r="I3" s="32"/>
      <c r="J3" s="32"/>
      <c r="K3" s="32"/>
      <c r="L3" s="32"/>
      <c r="M3" s="32"/>
      <c r="N3" s="32"/>
      <c r="O3" s="32"/>
      <c r="P3" s="32"/>
      <c r="Q3" s="32"/>
      <c r="R3" s="32"/>
      <c r="S3" s="32"/>
      <c r="T3" s="32"/>
      <c r="U3" s="32"/>
      <c r="V3" s="32"/>
      <c r="W3" s="32"/>
      <c r="X3" s="32"/>
      <c r="Y3" s="32"/>
      <c r="Z3" s="32"/>
    </row>
    <row r="4" spans="1:26" ht="14.25" customHeight="1" x14ac:dyDescent="0.25">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35">
      <c r="A5" s="34" t="s">
        <v>105</v>
      </c>
      <c r="B5" s="35" t="s">
        <v>106</v>
      </c>
      <c r="C5" s="36"/>
      <c r="D5" s="34"/>
      <c r="E5" s="37"/>
      <c r="F5" s="34"/>
      <c r="G5" s="34"/>
      <c r="H5" s="34"/>
      <c r="I5" s="34"/>
      <c r="J5" s="34"/>
      <c r="K5" s="34"/>
      <c r="L5" s="34"/>
      <c r="M5" s="34"/>
      <c r="N5" s="34"/>
      <c r="O5" s="34"/>
      <c r="P5" s="34"/>
      <c r="Q5" s="34"/>
      <c r="R5" s="34"/>
      <c r="S5" s="34"/>
      <c r="T5" s="34"/>
      <c r="U5" s="34"/>
      <c r="V5" s="34"/>
      <c r="W5" s="34"/>
      <c r="X5" s="34"/>
      <c r="Y5" s="34"/>
      <c r="Z5" s="34"/>
    </row>
    <row r="6" spans="1:26" ht="14.25" customHeight="1" x14ac:dyDescent="0.25">
      <c r="C6" s="17"/>
      <c r="D6" s="32"/>
      <c r="E6" s="32"/>
      <c r="F6" s="32"/>
      <c r="G6" s="32"/>
      <c r="H6" s="32"/>
      <c r="I6" s="32"/>
      <c r="J6" s="32"/>
      <c r="K6" s="32"/>
      <c r="L6" s="32"/>
      <c r="M6" s="32"/>
      <c r="N6" s="32"/>
      <c r="O6" s="32"/>
      <c r="P6" s="32"/>
      <c r="Q6" s="32"/>
      <c r="R6" s="32"/>
      <c r="S6" s="32"/>
      <c r="T6" s="32"/>
      <c r="U6" s="32"/>
      <c r="V6" s="32"/>
      <c r="W6" s="32"/>
      <c r="X6" s="32"/>
      <c r="Y6" s="32"/>
      <c r="Z6" s="32"/>
    </row>
    <row r="7" spans="1:26" ht="14.25" customHeight="1" x14ac:dyDescent="0.25">
      <c r="A7" s="38" t="s">
        <v>107</v>
      </c>
      <c r="B7" s="39" t="s">
        <v>108</v>
      </c>
      <c r="C7" s="40" t="s">
        <v>109</v>
      </c>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25">
      <c r="A8" s="38" t="s">
        <v>110</v>
      </c>
      <c r="B8" s="41" t="s">
        <v>111</v>
      </c>
      <c r="C8" s="42" t="s">
        <v>112</v>
      </c>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25">
      <c r="A9" s="38" t="s">
        <v>113</v>
      </c>
      <c r="B9" s="41" t="s">
        <v>114</v>
      </c>
      <c r="C9" s="42">
        <v>9</v>
      </c>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25">
      <c r="A10" s="38" t="s">
        <v>115</v>
      </c>
      <c r="B10" s="43" t="s">
        <v>116</v>
      </c>
      <c r="C10" s="44">
        <v>754</v>
      </c>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C11" s="17"/>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38" t="s">
        <v>117</v>
      </c>
      <c r="B12" s="45" t="s">
        <v>118</v>
      </c>
      <c r="C12" s="46" t="s">
        <v>119</v>
      </c>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38" t="s">
        <v>120</v>
      </c>
      <c r="B13" s="47" t="s">
        <v>121</v>
      </c>
      <c r="C13" s="48">
        <f>COUNTA('3'!$C$7:$C$26)</f>
        <v>6</v>
      </c>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38" t="s">
        <v>122</v>
      </c>
      <c r="B14" s="47" t="s">
        <v>123</v>
      </c>
      <c r="C14" s="48">
        <f>COUNTIFS('5'!$D$8:$D$19,"taip")</f>
        <v>4</v>
      </c>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38" t="s">
        <v>124</v>
      </c>
      <c r="B15" s="49" t="s">
        <v>125</v>
      </c>
      <c r="C15" s="50">
        <f>COUNTA('7'!$C$7:$C$26)</f>
        <v>3</v>
      </c>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5">
      <c r="B16" s="51"/>
      <c r="C16" s="5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38" t="s">
        <v>126</v>
      </c>
      <c r="B17" s="53" t="s">
        <v>127</v>
      </c>
      <c r="C17" s="54" t="s">
        <v>128</v>
      </c>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8" t="s">
        <v>129</v>
      </c>
      <c r="B18" s="55" t="str">
        <f>'6'!C8</f>
        <v>Žemės ūkio sektoriaus skaitmeninimas. Ūkių, pagal BŽŪP gaunančių paramą skaitmeninėms ūkininkavimo technologijoms plėtoti, skaičius</v>
      </c>
      <c r="C18" s="56">
        <f>'6'!D8</f>
        <v>0</v>
      </c>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8" t="s">
        <v>130</v>
      </c>
      <c r="B19" s="57" t="s">
        <v>131</v>
      </c>
      <c r="C19" s="58">
        <f>C18/C32*100</f>
        <v>0</v>
      </c>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B20" s="51"/>
      <c r="C20" s="59"/>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38" t="s">
        <v>132</v>
      </c>
      <c r="B21" s="60" t="str">
        <f>'6'!C9</f>
        <v>Ekonomikos augimas ir darbo vietų kūrimas kaimo vietovėse. BŽŪP projektais remiamas naujų darbo vietų kūrimas</v>
      </c>
      <c r="C21" s="61">
        <f>'6'!D9</f>
        <v>18</v>
      </c>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B22" s="51"/>
      <c r="C22" s="59"/>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38" t="s">
        <v>133</v>
      </c>
      <c r="B23" s="60" t="str">
        <f>'6'!C10</f>
        <v>Kaimo ekonomikos plėtojimas. Kaimo verslo įmonių, įskaitant bioekonomikos įmones, kuriamų naudojantis pagal BŽŪP skiriama parama, skaičius</v>
      </c>
      <c r="C23" s="61">
        <f>'6'!D10</f>
        <v>6</v>
      </c>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B24" s="51"/>
      <c r="C24" s="59"/>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8" t="s">
        <v>134</v>
      </c>
      <c r="B25" s="55" t="str">
        <f>'6'!C11</f>
        <v>Europos kaimo tinklų kūrimas. Kaimo gyventojų, kuriems, naudojantis BŽŪP parama, sudarytos palankesnės sąlygos naudotis paslaugomis ir infrastruktūra, skaičius</v>
      </c>
      <c r="C25" s="591">
        <v>600</v>
      </c>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8" t="s">
        <v>135</v>
      </c>
      <c r="B26" s="57" t="s">
        <v>136</v>
      </c>
      <c r="C26" s="592">
        <f>C25/$C$33*100</f>
        <v>3.7612838515546643</v>
      </c>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B27" s="51"/>
      <c r="C27" s="593"/>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8" t="s">
        <v>137</v>
      </c>
      <c r="B28" s="55" t="str">
        <f>'6'!C12</f>
        <v>Socialinės įtraukties skatinimas. Asmenų, kuriems taikomi remiami socialinės įtraukties projektai, skaičius</v>
      </c>
      <c r="C28" s="591">
        <v>100</v>
      </c>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8" t="s">
        <v>138</v>
      </c>
      <c r="B29" s="57" t="s">
        <v>136</v>
      </c>
      <c r="C29" s="592">
        <f>C28/$C$33*100</f>
        <v>0.6268806419257773</v>
      </c>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B30" s="51"/>
      <c r="C30" s="587"/>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8" t="s">
        <v>139</v>
      </c>
      <c r="B31" s="62" t="s">
        <v>140</v>
      </c>
      <c r="C31" s="63" t="s">
        <v>141</v>
      </c>
      <c r="D31" s="64" t="s">
        <v>142</v>
      </c>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8" t="s">
        <v>143</v>
      </c>
      <c r="B32" s="65" t="s">
        <v>144</v>
      </c>
      <c r="C32" s="66">
        <v>3603</v>
      </c>
      <c r="D32" s="67">
        <v>2020</v>
      </c>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8" t="s">
        <v>145</v>
      </c>
      <c r="B33" s="68" t="s">
        <v>146</v>
      </c>
      <c r="C33" s="69">
        <v>15952</v>
      </c>
      <c r="D33" s="44">
        <v>2023</v>
      </c>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70"/>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B36" s="71" t="s">
        <v>147</v>
      </c>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1">
        <v>1</v>
      </c>
      <c r="B37" s="72" t="s">
        <v>148</v>
      </c>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1">
        <v>2</v>
      </c>
      <c r="B38" s="72" t="s">
        <v>149</v>
      </c>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1">
        <v>3</v>
      </c>
      <c r="B39" s="72" t="s">
        <v>150</v>
      </c>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1">
        <v>4</v>
      </c>
      <c r="B40" s="72" t="s">
        <v>151</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2">
        <v>5</v>
      </c>
      <c r="B41" s="72" t="s">
        <v>152</v>
      </c>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C1:D1"/>
    <mergeCell ref="B3:D3"/>
  </mergeCells>
  <pageMargins left="0.7" right="0.7" top="0.75" bottom="0.75" header="0" footer="0"/>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C13" zoomScale="94" zoomScaleNormal="94" workbookViewId="0">
      <selection activeCell="C8" sqref="C8:E16"/>
    </sheetView>
  </sheetViews>
  <sheetFormatPr defaultColWidth="14.42578125" defaultRowHeight="15" customHeight="1" x14ac:dyDescent="0.25"/>
  <cols>
    <col min="1" max="1" width="8.7109375" customWidth="1"/>
    <col min="2" max="2" width="10.7109375" customWidth="1"/>
    <col min="3" max="3" width="80.7109375" customWidth="1"/>
    <col min="4" max="4" width="20.7109375" customWidth="1"/>
    <col min="5" max="5" width="12.7109375" customWidth="1"/>
    <col min="6" max="25" width="15.7109375" customWidth="1"/>
    <col min="26" max="26" width="9.140625" customWidth="1"/>
  </cols>
  <sheetData>
    <row r="1" spans="1:26" ht="14.25" customHeight="1" x14ac:dyDescent="0.25">
      <c r="A1" s="73" t="s">
        <v>153</v>
      </c>
      <c r="B1" s="73" t="s">
        <v>154</v>
      </c>
      <c r="C1" s="74"/>
      <c r="D1" s="75"/>
      <c r="E1" s="75"/>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32"/>
      <c r="D2" s="32"/>
      <c r="E2" s="3"/>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3"/>
      <c r="E3" s="3"/>
      <c r="F3" s="1"/>
      <c r="G3" s="1"/>
      <c r="H3" s="1"/>
      <c r="I3" s="1"/>
      <c r="J3" s="1"/>
      <c r="K3" s="1"/>
      <c r="L3" s="1"/>
      <c r="M3" s="1"/>
      <c r="N3" s="1"/>
      <c r="O3" s="1"/>
      <c r="P3" s="1"/>
      <c r="Q3" s="1"/>
      <c r="R3" s="1"/>
      <c r="S3" s="1"/>
      <c r="T3" s="1"/>
      <c r="U3" s="1"/>
      <c r="V3" s="1"/>
      <c r="W3" s="1"/>
      <c r="X3" s="1"/>
      <c r="Y3" s="1"/>
      <c r="Z3" s="1"/>
    </row>
    <row r="4" spans="1:26" ht="14.25" customHeight="1" x14ac:dyDescent="0.25">
      <c r="A4" s="1"/>
      <c r="B4" s="1"/>
      <c r="C4" s="32"/>
      <c r="D4" s="32"/>
      <c r="E4" s="3"/>
      <c r="F4" s="1"/>
      <c r="G4" s="1"/>
      <c r="H4" s="1"/>
      <c r="I4" s="1"/>
      <c r="J4" s="1"/>
      <c r="K4" s="1"/>
      <c r="L4" s="1"/>
      <c r="M4" s="1"/>
      <c r="N4" s="1"/>
      <c r="O4" s="1"/>
      <c r="P4" s="1"/>
      <c r="Q4" s="1"/>
      <c r="R4" s="1"/>
      <c r="S4" s="1"/>
      <c r="T4" s="1"/>
      <c r="U4" s="1"/>
      <c r="V4" s="1"/>
      <c r="W4" s="1"/>
      <c r="X4" s="1"/>
      <c r="Y4" s="1"/>
      <c r="Z4" s="1"/>
    </row>
    <row r="5" spans="1:26" ht="14.25" customHeight="1" x14ac:dyDescent="0.25">
      <c r="A5" s="3"/>
      <c r="B5" s="9">
        <v>1</v>
      </c>
      <c r="C5" s="78">
        <v>2</v>
      </c>
      <c r="D5" s="78">
        <v>3</v>
      </c>
      <c r="E5" s="78">
        <v>4</v>
      </c>
      <c r="F5" s="78">
        <v>5</v>
      </c>
      <c r="G5" s="78">
        <v>6</v>
      </c>
      <c r="H5" s="78">
        <v>7</v>
      </c>
      <c r="I5" s="78">
        <v>8</v>
      </c>
      <c r="J5" s="78">
        <v>9</v>
      </c>
      <c r="K5" s="78">
        <v>10</v>
      </c>
      <c r="L5" s="78">
        <v>11</v>
      </c>
      <c r="M5" s="78">
        <v>12</v>
      </c>
      <c r="N5" s="78">
        <v>13</v>
      </c>
      <c r="O5" s="78">
        <v>14</v>
      </c>
      <c r="P5" s="78">
        <v>15</v>
      </c>
      <c r="Q5" s="78">
        <v>16</v>
      </c>
      <c r="R5" s="78">
        <v>17</v>
      </c>
      <c r="S5" s="78">
        <v>18</v>
      </c>
      <c r="T5" s="78">
        <v>19</v>
      </c>
      <c r="U5" s="78">
        <v>20</v>
      </c>
      <c r="V5" s="78">
        <v>21</v>
      </c>
      <c r="W5" s="78">
        <v>22</v>
      </c>
      <c r="X5" s="78">
        <v>23</v>
      </c>
      <c r="Y5" s="78">
        <v>24</v>
      </c>
      <c r="Z5" s="3"/>
    </row>
    <row r="6" spans="1:26" ht="14.25" customHeight="1" x14ac:dyDescent="0.25">
      <c r="A6" s="1"/>
      <c r="B6" s="79"/>
      <c r="C6" s="80"/>
      <c r="D6" s="81"/>
      <c r="E6" s="81"/>
      <c r="F6" s="21" t="s">
        <v>156</v>
      </c>
      <c r="G6" s="21" t="s">
        <v>157</v>
      </c>
      <c r="H6" s="21" t="s">
        <v>158</v>
      </c>
      <c r="I6" s="21" t="s">
        <v>159</v>
      </c>
      <c r="J6" s="21" t="s">
        <v>160</v>
      </c>
      <c r="K6" s="21" t="s">
        <v>161</v>
      </c>
      <c r="L6" s="21" t="s">
        <v>162</v>
      </c>
      <c r="M6" s="21" t="s">
        <v>163</v>
      </c>
      <c r="N6" s="21" t="s">
        <v>164</v>
      </c>
      <c r="O6" s="21" t="s">
        <v>165</v>
      </c>
      <c r="P6" s="21" t="s">
        <v>166</v>
      </c>
      <c r="Q6" s="21" t="s">
        <v>167</v>
      </c>
      <c r="R6" s="21" t="s">
        <v>168</v>
      </c>
      <c r="S6" s="21" t="s">
        <v>169</v>
      </c>
      <c r="T6" s="21" t="s">
        <v>170</v>
      </c>
      <c r="U6" s="21" t="s">
        <v>171</v>
      </c>
      <c r="V6" s="21" t="s">
        <v>172</v>
      </c>
      <c r="W6" s="21" t="s">
        <v>173</v>
      </c>
      <c r="X6" s="21" t="s">
        <v>174</v>
      </c>
      <c r="Y6" s="21" t="s">
        <v>175</v>
      </c>
      <c r="Z6" s="1"/>
    </row>
    <row r="7" spans="1:26" ht="120" customHeight="1" x14ac:dyDescent="0.25">
      <c r="A7" s="1" t="s">
        <v>176</v>
      </c>
      <c r="B7" s="82"/>
      <c r="C7" s="83" t="s">
        <v>177</v>
      </c>
      <c r="D7" s="84" t="s">
        <v>178</v>
      </c>
      <c r="E7" s="85" t="s">
        <v>179</v>
      </c>
      <c r="F7" s="86" t="str">
        <f>'3'!C7</f>
        <v>g3 Skatinti verslų kūrimąsi kaime, žemės ūkio veiklos įvairinimą</v>
      </c>
      <c r="G7" s="86" t="str">
        <f>'3'!C8</f>
        <v>h1 Skatinti kaimo gyventojų ir kaimo bendruomenių verslo iniciatyvas</v>
      </c>
      <c r="H7" s="86" t="str">
        <f>'3'!C9</f>
        <v>h2 Didinti kaimo gyventojų užimtumą ir socialinę įtrauktį</v>
      </c>
      <c r="I7" s="86" t="str">
        <f>'3'!C10</f>
        <v>h4 Modernizuoti kaimo vietoves didinant gyvenimo sąlygų jose patrauklumą</v>
      </c>
      <c r="J7" s="86" t="str">
        <f>'3'!C11</f>
        <v>p1 Gerinti sąlygas atokiose teritorijose</v>
      </c>
      <c r="K7" s="86" t="str">
        <f>'3'!C12</f>
        <v>p2 Skatinti darbo vietas jauniems žmonėms</v>
      </c>
      <c r="L7" s="86">
        <f>'3'!C13</f>
        <v>0</v>
      </c>
      <c r="M7" s="86">
        <f>'3'!C14</f>
        <v>0</v>
      </c>
      <c r="N7" s="86">
        <f>'3'!C15</f>
        <v>0</v>
      </c>
      <c r="O7" s="86">
        <f>'3'!C16</f>
        <v>0</v>
      </c>
      <c r="P7" s="86">
        <f>'3'!C17</f>
        <v>0</v>
      </c>
      <c r="Q7" s="86">
        <f>'3'!C18</f>
        <v>0</v>
      </c>
      <c r="R7" s="86">
        <f>'3'!C19</f>
        <v>0</v>
      </c>
      <c r="S7" s="86">
        <f>'3'!C20</f>
        <v>0</v>
      </c>
      <c r="T7" s="86">
        <f>'3'!C21</f>
        <v>0</v>
      </c>
      <c r="U7" s="86">
        <f>'3'!C22</f>
        <v>0</v>
      </c>
      <c r="V7" s="86">
        <f>'3'!C23</f>
        <v>0</v>
      </c>
      <c r="W7" s="86">
        <f>'3'!C24</f>
        <v>0</v>
      </c>
      <c r="X7" s="86">
        <f>'3'!C25</f>
        <v>0</v>
      </c>
      <c r="Y7" s="87">
        <f>'3'!C26</f>
        <v>0</v>
      </c>
      <c r="Z7" s="1"/>
    </row>
    <row r="8" spans="1:26" ht="14.25" customHeight="1" x14ac:dyDescent="0.25">
      <c r="A8" s="1" t="s">
        <v>180</v>
      </c>
      <c r="B8" s="88" t="s">
        <v>181</v>
      </c>
      <c r="C8" s="89" t="s">
        <v>1799</v>
      </c>
      <c r="D8" s="571" t="s">
        <v>1815</v>
      </c>
      <c r="E8" s="91">
        <f t="shared" ref="E8:E17" si="0">COUNTIFS($F8:$Y8,"taip")</f>
        <v>5</v>
      </c>
      <c r="F8" s="92" t="s">
        <v>119</v>
      </c>
      <c r="G8" s="92" t="s">
        <v>182</v>
      </c>
      <c r="H8" s="92" t="s">
        <v>119</v>
      </c>
      <c r="I8" s="92" t="s">
        <v>119</v>
      </c>
      <c r="J8" s="92" t="s">
        <v>119</v>
      </c>
      <c r="K8" s="92" t="s">
        <v>119</v>
      </c>
      <c r="L8" s="92" t="s">
        <v>182</v>
      </c>
      <c r="M8" s="92" t="s">
        <v>182</v>
      </c>
      <c r="N8" s="92" t="s">
        <v>182</v>
      </c>
      <c r="O8" s="92" t="s">
        <v>182</v>
      </c>
      <c r="P8" s="92" t="s">
        <v>182</v>
      </c>
      <c r="Q8" s="92" t="s">
        <v>182</v>
      </c>
      <c r="R8" s="92" t="s">
        <v>182</v>
      </c>
      <c r="S8" s="92" t="s">
        <v>182</v>
      </c>
      <c r="T8" s="92" t="s">
        <v>182</v>
      </c>
      <c r="U8" s="92" t="s">
        <v>182</v>
      </c>
      <c r="V8" s="92" t="s">
        <v>182</v>
      </c>
      <c r="W8" s="92" t="s">
        <v>182</v>
      </c>
      <c r="X8" s="92" t="s">
        <v>182</v>
      </c>
      <c r="Y8" s="93" t="s">
        <v>182</v>
      </c>
      <c r="Z8" s="1"/>
    </row>
    <row r="9" spans="1:26" ht="14.25" customHeight="1" x14ac:dyDescent="0.25">
      <c r="A9" s="1" t="s">
        <v>183</v>
      </c>
      <c r="B9" s="88" t="s">
        <v>184</v>
      </c>
      <c r="C9" s="94" t="s">
        <v>1798</v>
      </c>
      <c r="D9" s="571" t="s">
        <v>1813</v>
      </c>
      <c r="E9" s="91">
        <f t="shared" si="0"/>
        <v>4</v>
      </c>
      <c r="F9" s="92" t="s">
        <v>119</v>
      </c>
      <c r="G9" s="92" t="s">
        <v>119</v>
      </c>
      <c r="H9" s="92" t="s">
        <v>119</v>
      </c>
      <c r="I9" s="92" t="s">
        <v>182</v>
      </c>
      <c r="J9" s="92" t="s">
        <v>182</v>
      </c>
      <c r="K9" s="92" t="s">
        <v>119</v>
      </c>
      <c r="L9" s="92" t="s">
        <v>182</v>
      </c>
      <c r="M9" s="92" t="s">
        <v>182</v>
      </c>
      <c r="N9" s="92" t="s">
        <v>182</v>
      </c>
      <c r="O9" s="92" t="s">
        <v>182</v>
      </c>
      <c r="P9" s="92" t="s">
        <v>182</v>
      </c>
      <c r="Q9" s="92" t="s">
        <v>182</v>
      </c>
      <c r="R9" s="92" t="s">
        <v>182</v>
      </c>
      <c r="S9" s="92" t="s">
        <v>182</v>
      </c>
      <c r="T9" s="92" t="s">
        <v>182</v>
      </c>
      <c r="U9" s="92" t="s">
        <v>182</v>
      </c>
      <c r="V9" s="92" t="s">
        <v>182</v>
      </c>
      <c r="W9" s="92" t="s">
        <v>182</v>
      </c>
      <c r="X9" s="92" t="s">
        <v>182</v>
      </c>
      <c r="Y9" s="93" t="s">
        <v>182</v>
      </c>
      <c r="Z9" s="1"/>
    </row>
    <row r="10" spans="1:26" ht="14.25" customHeight="1" x14ac:dyDescent="0.25">
      <c r="A10" s="1" t="s">
        <v>185</v>
      </c>
      <c r="B10" s="88" t="s">
        <v>186</v>
      </c>
      <c r="C10" s="94" t="s">
        <v>1795</v>
      </c>
      <c r="D10" s="90" t="s">
        <v>1816</v>
      </c>
      <c r="E10" s="91">
        <f t="shared" si="0"/>
        <v>4</v>
      </c>
      <c r="F10" s="92" t="s">
        <v>119</v>
      </c>
      <c r="G10" s="92" t="s">
        <v>119</v>
      </c>
      <c r="H10" s="92" t="s">
        <v>182</v>
      </c>
      <c r="I10" s="92" t="s">
        <v>182</v>
      </c>
      <c r="J10" s="92" t="s">
        <v>119</v>
      </c>
      <c r="K10" s="92" t="s">
        <v>119</v>
      </c>
      <c r="L10" s="92" t="s">
        <v>182</v>
      </c>
      <c r="M10" s="92" t="s">
        <v>182</v>
      </c>
      <c r="N10" s="92" t="s">
        <v>182</v>
      </c>
      <c r="O10" s="92" t="s">
        <v>182</v>
      </c>
      <c r="P10" s="92" t="s">
        <v>182</v>
      </c>
      <c r="Q10" s="92" t="s">
        <v>182</v>
      </c>
      <c r="R10" s="92" t="s">
        <v>182</v>
      </c>
      <c r="S10" s="92" t="s">
        <v>182</v>
      </c>
      <c r="T10" s="92" t="s">
        <v>182</v>
      </c>
      <c r="U10" s="92" t="s">
        <v>182</v>
      </c>
      <c r="V10" s="92" t="s">
        <v>182</v>
      </c>
      <c r="W10" s="92" t="s">
        <v>182</v>
      </c>
      <c r="X10" s="92" t="s">
        <v>182</v>
      </c>
      <c r="Y10" s="93" t="s">
        <v>182</v>
      </c>
      <c r="Z10" s="1"/>
    </row>
    <row r="11" spans="1:26" ht="14.25" customHeight="1" x14ac:dyDescent="0.25">
      <c r="A11" s="1" t="s">
        <v>187</v>
      </c>
      <c r="B11" s="88" t="s">
        <v>188</v>
      </c>
      <c r="C11" s="94" t="s">
        <v>1796</v>
      </c>
      <c r="D11" s="90" t="s">
        <v>1828</v>
      </c>
      <c r="E11" s="91">
        <f t="shared" si="0"/>
        <v>4</v>
      </c>
      <c r="F11" s="92" t="s">
        <v>119</v>
      </c>
      <c r="G11" s="92" t="s">
        <v>119</v>
      </c>
      <c r="H11" s="92" t="s">
        <v>119</v>
      </c>
      <c r="I11" s="92" t="s">
        <v>182</v>
      </c>
      <c r="J11" s="92" t="s">
        <v>182</v>
      </c>
      <c r="K11" s="92" t="s">
        <v>119</v>
      </c>
      <c r="L11" s="92" t="s">
        <v>182</v>
      </c>
      <c r="M11" s="92" t="s">
        <v>182</v>
      </c>
      <c r="N11" s="92" t="s">
        <v>182</v>
      </c>
      <c r="O11" s="92" t="s">
        <v>182</v>
      </c>
      <c r="P11" s="92" t="s">
        <v>182</v>
      </c>
      <c r="Q11" s="92" t="s">
        <v>182</v>
      </c>
      <c r="R11" s="92" t="s">
        <v>182</v>
      </c>
      <c r="S11" s="92" t="s">
        <v>182</v>
      </c>
      <c r="T11" s="92" t="s">
        <v>182</v>
      </c>
      <c r="U11" s="92" t="s">
        <v>182</v>
      </c>
      <c r="V11" s="92" t="s">
        <v>182</v>
      </c>
      <c r="W11" s="92" t="s">
        <v>182</v>
      </c>
      <c r="X11" s="92" t="s">
        <v>182</v>
      </c>
      <c r="Y11" s="93" t="s">
        <v>182</v>
      </c>
      <c r="Z11" s="1"/>
    </row>
    <row r="12" spans="1:26" ht="14.25" customHeight="1" x14ac:dyDescent="0.25">
      <c r="A12" s="1" t="s">
        <v>189</v>
      </c>
      <c r="B12" s="88" t="s">
        <v>190</v>
      </c>
      <c r="C12" s="569" t="s">
        <v>1797</v>
      </c>
      <c r="D12" s="571" t="s">
        <v>1830</v>
      </c>
      <c r="E12" s="91">
        <f t="shared" si="0"/>
        <v>4</v>
      </c>
      <c r="F12" s="92" t="s">
        <v>182</v>
      </c>
      <c r="G12" s="92" t="s">
        <v>119</v>
      </c>
      <c r="H12" s="92" t="s">
        <v>119</v>
      </c>
      <c r="I12" s="92" t="s">
        <v>119</v>
      </c>
      <c r="J12" s="92" t="s">
        <v>119</v>
      </c>
      <c r="K12" s="92" t="s">
        <v>182</v>
      </c>
      <c r="L12" s="92" t="s">
        <v>182</v>
      </c>
      <c r="M12" s="92" t="s">
        <v>182</v>
      </c>
      <c r="N12" s="92" t="s">
        <v>182</v>
      </c>
      <c r="O12" s="92" t="s">
        <v>182</v>
      </c>
      <c r="P12" s="92" t="s">
        <v>182</v>
      </c>
      <c r="Q12" s="92" t="s">
        <v>182</v>
      </c>
      <c r="R12" s="92" t="s">
        <v>182</v>
      </c>
      <c r="S12" s="92" t="s">
        <v>182</v>
      </c>
      <c r="T12" s="92" t="s">
        <v>182</v>
      </c>
      <c r="U12" s="92" t="s">
        <v>182</v>
      </c>
      <c r="V12" s="92" t="s">
        <v>182</v>
      </c>
      <c r="W12" s="92" t="s">
        <v>182</v>
      </c>
      <c r="X12" s="92" t="s">
        <v>182</v>
      </c>
      <c r="Y12" s="93" t="s">
        <v>182</v>
      </c>
      <c r="Z12" s="1"/>
    </row>
    <row r="13" spans="1:26" ht="14.25" customHeight="1" x14ac:dyDescent="0.25">
      <c r="A13" s="1" t="s">
        <v>191</v>
      </c>
      <c r="B13" s="88" t="s">
        <v>192</v>
      </c>
      <c r="C13" s="569" t="s">
        <v>195</v>
      </c>
      <c r="D13" s="571" t="s">
        <v>1835</v>
      </c>
      <c r="E13" s="91">
        <f t="shared" si="0"/>
        <v>2</v>
      </c>
      <c r="F13" s="92" t="s">
        <v>182</v>
      </c>
      <c r="G13" s="92" t="s">
        <v>119</v>
      </c>
      <c r="H13" s="92" t="s">
        <v>119</v>
      </c>
      <c r="I13" s="92" t="s">
        <v>182</v>
      </c>
      <c r="J13" s="92" t="s">
        <v>182</v>
      </c>
      <c r="K13" s="92" t="s">
        <v>182</v>
      </c>
      <c r="L13" s="92" t="s">
        <v>182</v>
      </c>
      <c r="M13" s="92" t="s">
        <v>182</v>
      </c>
      <c r="N13" s="92" t="s">
        <v>182</v>
      </c>
      <c r="O13" s="92" t="s">
        <v>182</v>
      </c>
      <c r="P13" s="92" t="s">
        <v>182</v>
      </c>
      <c r="Q13" s="92" t="s">
        <v>182</v>
      </c>
      <c r="R13" s="92" t="s">
        <v>182</v>
      </c>
      <c r="S13" s="92" t="s">
        <v>182</v>
      </c>
      <c r="T13" s="92" t="s">
        <v>182</v>
      </c>
      <c r="U13" s="92" t="s">
        <v>182</v>
      </c>
      <c r="V13" s="92" t="s">
        <v>182</v>
      </c>
      <c r="W13" s="92" t="s">
        <v>182</v>
      </c>
      <c r="X13" s="92" t="s">
        <v>182</v>
      </c>
      <c r="Y13" s="93" t="s">
        <v>182</v>
      </c>
      <c r="Z13" s="1"/>
    </row>
    <row r="14" spans="1:26" ht="14.25" customHeight="1" x14ac:dyDescent="0.25">
      <c r="A14" s="1" t="s">
        <v>193</v>
      </c>
      <c r="B14" s="88" t="s">
        <v>194</v>
      </c>
      <c r="C14" s="569" t="s">
        <v>1800</v>
      </c>
      <c r="D14" s="571" t="s">
        <v>1833</v>
      </c>
      <c r="E14" s="91">
        <f t="shared" si="0"/>
        <v>6</v>
      </c>
      <c r="F14" s="92" t="s">
        <v>119</v>
      </c>
      <c r="G14" s="92" t="s">
        <v>119</v>
      </c>
      <c r="H14" s="92" t="s">
        <v>119</v>
      </c>
      <c r="I14" s="92" t="s">
        <v>119</v>
      </c>
      <c r="J14" s="92" t="s">
        <v>119</v>
      </c>
      <c r="K14" s="92" t="s">
        <v>119</v>
      </c>
      <c r="L14" s="92" t="s">
        <v>182</v>
      </c>
      <c r="M14" s="92" t="s">
        <v>182</v>
      </c>
      <c r="N14" s="92" t="s">
        <v>182</v>
      </c>
      <c r="O14" s="92" t="s">
        <v>182</v>
      </c>
      <c r="P14" s="92" t="s">
        <v>182</v>
      </c>
      <c r="Q14" s="92" t="s">
        <v>182</v>
      </c>
      <c r="R14" s="92" t="s">
        <v>182</v>
      </c>
      <c r="S14" s="92" t="s">
        <v>182</v>
      </c>
      <c r="T14" s="92" t="s">
        <v>182</v>
      </c>
      <c r="U14" s="92" t="s">
        <v>182</v>
      </c>
      <c r="V14" s="92" t="s">
        <v>182</v>
      </c>
      <c r="W14" s="92" t="s">
        <v>182</v>
      </c>
      <c r="X14" s="92" t="s">
        <v>182</v>
      </c>
      <c r="Y14" s="93" t="s">
        <v>182</v>
      </c>
      <c r="Z14" s="1"/>
    </row>
    <row r="15" spans="1:26" ht="14.25" customHeight="1" x14ac:dyDescent="0.25">
      <c r="A15" s="1" t="s">
        <v>196</v>
      </c>
      <c r="B15" s="88" t="s">
        <v>197</v>
      </c>
      <c r="C15" s="569" t="s">
        <v>1841</v>
      </c>
      <c r="D15" s="574" t="s">
        <v>1834</v>
      </c>
      <c r="E15" s="91">
        <f t="shared" si="0"/>
        <v>4</v>
      </c>
      <c r="F15" s="92" t="s">
        <v>182</v>
      </c>
      <c r="G15" s="92" t="s">
        <v>119</v>
      </c>
      <c r="H15" s="92" t="s">
        <v>119</v>
      </c>
      <c r="I15" s="92" t="s">
        <v>119</v>
      </c>
      <c r="J15" s="92" t="s">
        <v>119</v>
      </c>
      <c r="K15" s="92" t="s">
        <v>182</v>
      </c>
      <c r="L15" s="92" t="s">
        <v>182</v>
      </c>
      <c r="M15" s="92" t="s">
        <v>182</v>
      </c>
      <c r="N15" s="92" t="s">
        <v>182</v>
      </c>
      <c r="O15" s="92" t="s">
        <v>182</v>
      </c>
      <c r="P15" s="92" t="s">
        <v>182</v>
      </c>
      <c r="Q15" s="92" t="s">
        <v>182</v>
      </c>
      <c r="R15" s="92" t="s">
        <v>182</v>
      </c>
      <c r="S15" s="92" t="s">
        <v>182</v>
      </c>
      <c r="T15" s="92" t="s">
        <v>182</v>
      </c>
      <c r="U15" s="92" t="s">
        <v>182</v>
      </c>
      <c r="V15" s="92" t="s">
        <v>182</v>
      </c>
      <c r="W15" s="92" t="s">
        <v>182</v>
      </c>
      <c r="X15" s="92" t="s">
        <v>182</v>
      </c>
      <c r="Y15" s="93" t="s">
        <v>182</v>
      </c>
      <c r="Z15" s="1"/>
    </row>
    <row r="16" spans="1:26" ht="14.25" customHeight="1" x14ac:dyDescent="0.25">
      <c r="A16" s="1" t="s">
        <v>198</v>
      </c>
      <c r="B16" s="88" t="s">
        <v>199</v>
      </c>
      <c r="C16" s="574" t="s">
        <v>202</v>
      </c>
      <c r="D16" s="571" t="s">
        <v>1810</v>
      </c>
      <c r="E16" s="91">
        <f t="shared" si="0"/>
        <v>4</v>
      </c>
      <c r="F16" s="92" t="s">
        <v>182</v>
      </c>
      <c r="G16" s="92" t="s">
        <v>119</v>
      </c>
      <c r="H16" s="92" t="s">
        <v>119</v>
      </c>
      <c r="I16" s="92" t="s">
        <v>119</v>
      </c>
      <c r="J16" s="92" t="s">
        <v>119</v>
      </c>
      <c r="K16" s="92" t="s">
        <v>182</v>
      </c>
      <c r="L16" s="92" t="s">
        <v>182</v>
      </c>
      <c r="M16" s="92" t="s">
        <v>182</v>
      </c>
      <c r="N16" s="92" t="s">
        <v>182</v>
      </c>
      <c r="O16" s="92" t="s">
        <v>182</v>
      </c>
      <c r="P16" s="92" t="s">
        <v>182</v>
      </c>
      <c r="Q16" s="92" t="s">
        <v>182</v>
      </c>
      <c r="R16" s="92" t="s">
        <v>182</v>
      </c>
      <c r="S16" s="92" t="s">
        <v>182</v>
      </c>
      <c r="T16" s="92" t="s">
        <v>182</v>
      </c>
      <c r="U16" s="92" t="s">
        <v>182</v>
      </c>
      <c r="V16" s="92" t="s">
        <v>182</v>
      </c>
      <c r="W16" s="92" t="s">
        <v>182</v>
      </c>
      <c r="X16" s="92" t="s">
        <v>182</v>
      </c>
      <c r="Y16" s="93" t="s">
        <v>182</v>
      </c>
      <c r="Z16" s="1"/>
    </row>
    <row r="17" spans="1:26" ht="14.25" customHeight="1" x14ac:dyDescent="0.25">
      <c r="A17" s="1" t="s">
        <v>200</v>
      </c>
      <c r="B17" s="88" t="s">
        <v>201</v>
      </c>
      <c r="C17" s="94"/>
      <c r="D17" s="571"/>
      <c r="E17" s="91">
        <f t="shared" si="0"/>
        <v>0</v>
      </c>
      <c r="F17" s="92" t="s">
        <v>182</v>
      </c>
      <c r="G17" s="92" t="s">
        <v>182</v>
      </c>
      <c r="H17" s="92" t="s">
        <v>182</v>
      </c>
      <c r="I17" s="92" t="s">
        <v>182</v>
      </c>
      <c r="J17" s="92" t="s">
        <v>182</v>
      </c>
      <c r="K17" s="92" t="s">
        <v>182</v>
      </c>
      <c r="L17" s="92" t="s">
        <v>182</v>
      </c>
      <c r="M17" s="92" t="s">
        <v>182</v>
      </c>
      <c r="N17" s="92" t="s">
        <v>182</v>
      </c>
      <c r="O17" s="92" t="s">
        <v>182</v>
      </c>
      <c r="P17" s="92" t="s">
        <v>182</v>
      </c>
      <c r="Q17" s="92" t="s">
        <v>182</v>
      </c>
      <c r="R17" s="92" t="s">
        <v>182</v>
      </c>
      <c r="S17" s="92" t="s">
        <v>182</v>
      </c>
      <c r="T17" s="92" t="s">
        <v>182</v>
      </c>
      <c r="U17" s="92" t="s">
        <v>182</v>
      </c>
      <c r="V17" s="92" t="s">
        <v>182</v>
      </c>
      <c r="W17" s="92" t="s">
        <v>182</v>
      </c>
      <c r="X17" s="92" t="s">
        <v>182</v>
      </c>
      <c r="Y17" s="93" t="s">
        <v>182</v>
      </c>
      <c r="Z17" s="1"/>
    </row>
    <row r="18" spans="1:26" ht="14.25" customHeight="1" x14ac:dyDescent="0.25">
      <c r="A18" s="1" t="s">
        <v>203</v>
      </c>
      <c r="B18" s="95"/>
      <c r="C18" s="96" t="s">
        <v>204</v>
      </c>
      <c r="D18" s="97" t="str">
        <f>D7</f>
        <v>Teiginį pagrindžiančio situacijos analizės rodiklio Nr.</v>
      </c>
      <c r="E18" s="98"/>
      <c r="F18" s="99"/>
      <c r="G18" s="99"/>
      <c r="H18" s="99"/>
      <c r="I18" s="99"/>
      <c r="J18" s="99"/>
      <c r="K18" s="99"/>
      <c r="L18" s="99"/>
      <c r="M18" s="99"/>
      <c r="N18" s="99"/>
      <c r="O18" s="99"/>
      <c r="P18" s="99"/>
      <c r="Q18" s="99"/>
      <c r="R18" s="99"/>
      <c r="S18" s="99"/>
      <c r="T18" s="99"/>
      <c r="U18" s="99"/>
      <c r="V18" s="99"/>
      <c r="W18" s="99"/>
      <c r="X18" s="99"/>
      <c r="Y18" s="100"/>
      <c r="Z18" s="1"/>
    </row>
    <row r="19" spans="1:26" ht="14.25" customHeight="1" x14ac:dyDescent="0.25">
      <c r="A19" s="1" t="s">
        <v>205</v>
      </c>
      <c r="B19" s="88" t="s">
        <v>206</v>
      </c>
      <c r="C19" s="569" t="s">
        <v>1809</v>
      </c>
      <c r="D19" s="571" t="s">
        <v>1812</v>
      </c>
      <c r="E19" s="91">
        <f t="shared" ref="E19:E28" si="1">COUNTIFS($F19:$Y19,"taip")</f>
        <v>4</v>
      </c>
      <c r="F19" s="92" t="s">
        <v>119</v>
      </c>
      <c r="G19" s="92" t="s">
        <v>119</v>
      </c>
      <c r="H19" s="92" t="s">
        <v>119</v>
      </c>
      <c r="I19" s="92" t="s">
        <v>182</v>
      </c>
      <c r="J19" s="92" t="s">
        <v>182</v>
      </c>
      <c r="K19" s="92" t="s">
        <v>119</v>
      </c>
      <c r="L19" s="92" t="s">
        <v>182</v>
      </c>
      <c r="M19" s="92" t="s">
        <v>182</v>
      </c>
      <c r="N19" s="92" t="s">
        <v>182</v>
      </c>
      <c r="O19" s="92" t="s">
        <v>182</v>
      </c>
      <c r="P19" s="92" t="s">
        <v>182</v>
      </c>
      <c r="Q19" s="92" t="s">
        <v>182</v>
      </c>
      <c r="R19" s="92" t="s">
        <v>182</v>
      </c>
      <c r="S19" s="92" t="s">
        <v>182</v>
      </c>
      <c r="T19" s="92" t="s">
        <v>182</v>
      </c>
      <c r="U19" s="92" t="s">
        <v>182</v>
      </c>
      <c r="V19" s="92" t="s">
        <v>182</v>
      </c>
      <c r="W19" s="92" t="s">
        <v>182</v>
      </c>
      <c r="X19" s="92" t="s">
        <v>182</v>
      </c>
      <c r="Y19" s="93" t="s">
        <v>182</v>
      </c>
      <c r="Z19" s="1"/>
    </row>
    <row r="20" spans="1:26" ht="14.25" customHeight="1" x14ac:dyDescent="0.25">
      <c r="A20" s="1" t="s">
        <v>207</v>
      </c>
      <c r="B20" s="88" t="s">
        <v>208</v>
      </c>
      <c r="C20" s="94" t="s">
        <v>1801</v>
      </c>
      <c r="D20" s="571" t="s">
        <v>1832</v>
      </c>
      <c r="E20" s="91">
        <f t="shared" si="1"/>
        <v>4</v>
      </c>
      <c r="F20" s="92" t="s">
        <v>182</v>
      </c>
      <c r="G20" s="92" t="s">
        <v>119</v>
      </c>
      <c r="H20" s="92" t="s">
        <v>119</v>
      </c>
      <c r="I20" s="92" t="s">
        <v>119</v>
      </c>
      <c r="J20" s="92" t="s">
        <v>119</v>
      </c>
      <c r="K20" s="92" t="s">
        <v>182</v>
      </c>
      <c r="L20" s="92" t="s">
        <v>182</v>
      </c>
      <c r="M20" s="92" t="s">
        <v>182</v>
      </c>
      <c r="N20" s="92" t="s">
        <v>182</v>
      </c>
      <c r="O20" s="92" t="s">
        <v>182</v>
      </c>
      <c r="P20" s="92" t="s">
        <v>182</v>
      </c>
      <c r="Q20" s="92" t="s">
        <v>182</v>
      </c>
      <c r="R20" s="92" t="s">
        <v>182</v>
      </c>
      <c r="S20" s="92" t="s">
        <v>182</v>
      </c>
      <c r="T20" s="92" t="s">
        <v>182</v>
      </c>
      <c r="U20" s="92" t="s">
        <v>182</v>
      </c>
      <c r="V20" s="92" t="s">
        <v>182</v>
      </c>
      <c r="W20" s="92" t="s">
        <v>182</v>
      </c>
      <c r="X20" s="92" t="s">
        <v>182</v>
      </c>
      <c r="Y20" s="93" t="s">
        <v>182</v>
      </c>
      <c r="Z20" s="1"/>
    </row>
    <row r="21" spans="1:26" ht="14.25" customHeight="1" x14ac:dyDescent="0.25">
      <c r="A21" s="1" t="s">
        <v>209</v>
      </c>
      <c r="B21" s="88" t="s">
        <v>210</v>
      </c>
      <c r="C21" s="94" t="s">
        <v>1802</v>
      </c>
      <c r="D21" s="571" t="s">
        <v>1811</v>
      </c>
      <c r="E21" s="91">
        <f t="shared" si="1"/>
        <v>6</v>
      </c>
      <c r="F21" s="92" t="s">
        <v>119</v>
      </c>
      <c r="G21" s="92" t="s">
        <v>119</v>
      </c>
      <c r="H21" s="92" t="s">
        <v>119</v>
      </c>
      <c r="I21" s="92" t="s">
        <v>119</v>
      </c>
      <c r="J21" s="92" t="s">
        <v>119</v>
      </c>
      <c r="K21" s="92" t="s">
        <v>119</v>
      </c>
      <c r="L21" s="92" t="s">
        <v>182</v>
      </c>
      <c r="M21" s="92" t="s">
        <v>182</v>
      </c>
      <c r="N21" s="92" t="s">
        <v>182</v>
      </c>
      <c r="O21" s="92" t="s">
        <v>182</v>
      </c>
      <c r="P21" s="92" t="s">
        <v>182</v>
      </c>
      <c r="Q21" s="92" t="s">
        <v>182</v>
      </c>
      <c r="R21" s="92" t="s">
        <v>182</v>
      </c>
      <c r="S21" s="92" t="s">
        <v>182</v>
      </c>
      <c r="T21" s="92" t="s">
        <v>182</v>
      </c>
      <c r="U21" s="92" t="s">
        <v>182</v>
      </c>
      <c r="V21" s="92" t="s">
        <v>182</v>
      </c>
      <c r="W21" s="92" t="s">
        <v>182</v>
      </c>
      <c r="X21" s="92" t="s">
        <v>182</v>
      </c>
      <c r="Y21" s="93" t="s">
        <v>182</v>
      </c>
      <c r="Z21" s="1"/>
    </row>
    <row r="22" spans="1:26" ht="14.25" customHeight="1" x14ac:dyDescent="0.25">
      <c r="A22" s="1" t="s">
        <v>211</v>
      </c>
      <c r="B22" s="88" t="s">
        <v>212</v>
      </c>
      <c r="C22" s="94" t="s">
        <v>213</v>
      </c>
      <c r="D22" s="571" t="s">
        <v>1829</v>
      </c>
      <c r="E22" s="91">
        <f t="shared" si="1"/>
        <v>4</v>
      </c>
      <c r="F22" s="92" t="s">
        <v>182</v>
      </c>
      <c r="G22" s="92" t="s">
        <v>119</v>
      </c>
      <c r="H22" s="92" t="s">
        <v>119</v>
      </c>
      <c r="I22" s="92" t="s">
        <v>119</v>
      </c>
      <c r="J22" s="92" t="s">
        <v>119</v>
      </c>
      <c r="K22" s="92" t="s">
        <v>182</v>
      </c>
      <c r="L22" s="92" t="s">
        <v>182</v>
      </c>
      <c r="M22" s="92" t="s">
        <v>182</v>
      </c>
      <c r="N22" s="92" t="s">
        <v>182</v>
      </c>
      <c r="O22" s="92" t="s">
        <v>182</v>
      </c>
      <c r="P22" s="92" t="s">
        <v>182</v>
      </c>
      <c r="Q22" s="92" t="s">
        <v>182</v>
      </c>
      <c r="R22" s="92" t="s">
        <v>182</v>
      </c>
      <c r="S22" s="92" t="s">
        <v>182</v>
      </c>
      <c r="T22" s="92" t="s">
        <v>182</v>
      </c>
      <c r="U22" s="92" t="s">
        <v>182</v>
      </c>
      <c r="V22" s="92" t="s">
        <v>182</v>
      </c>
      <c r="W22" s="92" t="s">
        <v>182</v>
      </c>
      <c r="X22" s="92" t="s">
        <v>182</v>
      </c>
      <c r="Y22" s="93" t="s">
        <v>182</v>
      </c>
      <c r="Z22" s="1"/>
    </row>
    <row r="23" spans="1:26" ht="14.25" customHeight="1" x14ac:dyDescent="0.25">
      <c r="A23" s="1" t="s">
        <v>214</v>
      </c>
      <c r="B23" s="88" t="s">
        <v>215</v>
      </c>
      <c r="C23" s="94" t="s">
        <v>216</v>
      </c>
      <c r="D23" s="571" t="s">
        <v>1826</v>
      </c>
      <c r="E23" s="91">
        <f t="shared" si="1"/>
        <v>5</v>
      </c>
      <c r="F23" s="92" t="s">
        <v>182</v>
      </c>
      <c r="G23" s="92" t="s">
        <v>119</v>
      </c>
      <c r="H23" s="92" t="s">
        <v>119</v>
      </c>
      <c r="I23" s="92" t="s">
        <v>119</v>
      </c>
      <c r="J23" s="92" t="s">
        <v>119</v>
      </c>
      <c r="K23" s="92" t="s">
        <v>119</v>
      </c>
      <c r="L23" s="92" t="s">
        <v>182</v>
      </c>
      <c r="M23" s="92" t="s">
        <v>182</v>
      </c>
      <c r="N23" s="92" t="s">
        <v>182</v>
      </c>
      <c r="O23" s="92" t="s">
        <v>182</v>
      </c>
      <c r="P23" s="92" t="s">
        <v>182</v>
      </c>
      <c r="Q23" s="92" t="s">
        <v>182</v>
      </c>
      <c r="R23" s="92" t="s">
        <v>182</v>
      </c>
      <c r="S23" s="92" t="s">
        <v>182</v>
      </c>
      <c r="T23" s="92" t="s">
        <v>182</v>
      </c>
      <c r="U23" s="92" t="s">
        <v>182</v>
      </c>
      <c r="V23" s="92" t="s">
        <v>182</v>
      </c>
      <c r="W23" s="92" t="s">
        <v>182</v>
      </c>
      <c r="X23" s="92" t="s">
        <v>182</v>
      </c>
      <c r="Y23" s="93" t="s">
        <v>182</v>
      </c>
      <c r="Z23" s="1"/>
    </row>
    <row r="24" spans="1:26" ht="14.25" customHeight="1" x14ac:dyDescent="0.25">
      <c r="A24" s="1" t="s">
        <v>217</v>
      </c>
      <c r="B24" s="88" t="s">
        <v>218</v>
      </c>
      <c r="C24" s="569" t="s">
        <v>1817</v>
      </c>
      <c r="D24" s="571" t="s">
        <v>1819</v>
      </c>
      <c r="E24" s="91">
        <f t="shared" si="1"/>
        <v>6</v>
      </c>
      <c r="F24" s="92" t="s">
        <v>119</v>
      </c>
      <c r="G24" s="92" t="s">
        <v>119</v>
      </c>
      <c r="H24" s="92" t="s">
        <v>119</v>
      </c>
      <c r="I24" s="92" t="s">
        <v>119</v>
      </c>
      <c r="J24" s="92" t="s">
        <v>119</v>
      </c>
      <c r="K24" s="92" t="s">
        <v>119</v>
      </c>
      <c r="L24" s="92" t="s">
        <v>182</v>
      </c>
      <c r="M24" s="92" t="s">
        <v>182</v>
      </c>
      <c r="N24" s="92" t="s">
        <v>182</v>
      </c>
      <c r="O24" s="92" t="s">
        <v>182</v>
      </c>
      <c r="P24" s="92" t="s">
        <v>182</v>
      </c>
      <c r="Q24" s="92" t="s">
        <v>182</v>
      </c>
      <c r="R24" s="92" t="s">
        <v>182</v>
      </c>
      <c r="S24" s="92" t="s">
        <v>182</v>
      </c>
      <c r="T24" s="92" t="s">
        <v>182</v>
      </c>
      <c r="U24" s="92" t="s">
        <v>182</v>
      </c>
      <c r="V24" s="92" t="s">
        <v>182</v>
      </c>
      <c r="W24" s="92" t="s">
        <v>182</v>
      </c>
      <c r="X24" s="92" t="s">
        <v>182</v>
      </c>
      <c r="Y24" s="93" t="s">
        <v>182</v>
      </c>
      <c r="Z24" s="1"/>
    </row>
    <row r="25" spans="1:26" ht="14.25" customHeight="1" x14ac:dyDescent="0.25">
      <c r="A25" s="1" t="s">
        <v>219</v>
      </c>
      <c r="B25" s="88" t="s">
        <v>220</v>
      </c>
      <c r="C25" s="94" t="s">
        <v>1824</v>
      </c>
      <c r="D25" s="571" t="s">
        <v>1814</v>
      </c>
      <c r="E25" s="91">
        <f t="shared" si="1"/>
        <v>4</v>
      </c>
      <c r="F25" s="92" t="s">
        <v>119</v>
      </c>
      <c r="G25" s="92" t="s">
        <v>119</v>
      </c>
      <c r="H25" s="92" t="s">
        <v>119</v>
      </c>
      <c r="I25" s="92" t="s">
        <v>182</v>
      </c>
      <c r="J25" s="92" t="s">
        <v>182</v>
      </c>
      <c r="K25" s="92" t="s">
        <v>119</v>
      </c>
      <c r="L25" s="92" t="s">
        <v>182</v>
      </c>
      <c r="M25" s="92" t="s">
        <v>182</v>
      </c>
      <c r="N25" s="92" t="s">
        <v>182</v>
      </c>
      <c r="O25" s="92" t="s">
        <v>182</v>
      </c>
      <c r="P25" s="92" t="s">
        <v>182</v>
      </c>
      <c r="Q25" s="92" t="s">
        <v>182</v>
      </c>
      <c r="R25" s="92" t="s">
        <v>182</v>
      </c>
      <c r="S25" s="92" t="s">
        <v>182</v>
      </c>
      <c r="T25" s="92" t="s">
        <v>182</v>
      </c>
      <c r="U25" s="92" t="s">
        <v>182</v>
      </c>
      <c r="V25" s="92" t="s">
        <v>182</v>
      </c>
      <c r="W25" s="92" t="s">
        <v>182</v>
      </c>
      <c r="X25" s="92" t="s">
        <v>182</v>
      </c>
      <c r="Y25" s="93" t="s">
        <v>182</v>
      </c>
      <c r="Z25" s="1"/>
    </row>
    <row r="26" spans="1:26" ht="14.25" customHeight="1" x14ac:dyDescent="0.25">
      <c r="A26" s="1" t="s">
        <v>221</v>
      </c>
      <c r="B26" s="88" t="s">
        <v>222</v>
      </c>
      <c r="C26" s="94" t="s">
        <v>1825</v>
      </c>
      <c r="D26" s="90" t="s">
        <v>1821</v>
      </c>
      <c r="E26" s="91">
        <f t="shared" si="1"/>
        <v>3</v>
      </c>
      <c r="F26" s="92" t="s">
        <v>182</v>
      </c>
      <c r="G26" s="92" t="s">
        <v>119</v>
      </c>
      <c r="H26" s="92" t="s">
        <v>119</v>
      </c>
      <c r="I26" s="92" t="s">
        <v>182</v>
      </c>
      <c r="J26" s="92" t="s">
        <v>119</v>
      </c>
      <c r="K26" s="92" t="s">
        <v>182</v>
      </c>
      <c r="L26" s="92" t="s">
        <v>182</v>
      </c>
      <c r="M26" s="92" t="s">
        <v>182</v>
      </c>
      <c r="N26" s="92" t="s">
        <v>182</v>
      </c>
      <c r="O26" s="92" t="s">
        <v>182</v>
      </c>
      <c r="P26" s="92" t="s">
        <v>182</v>
      </c>
      <c r="Q26" s="92" t="s">
        <v>182</v>
      </c>
      <c r="R26" s="92" t="s">
        <v>182</v>
      </c>
      <c r="S26" s="92" t="s">
        <v>182</v>
      </c>
      <c r="T26" s="92" t="s">
        <v>182</v>
      </c>
      <c r="U26" s="92" t="s">
        <v>182</v>
      </c>
      <c r="V26" s="92" t="s">
        <v>182</v>
      </c>
      <c r="W26" s="92" t="s">
        <v>182</v>
      </c>
      <c r="X26" s="92" t="s">
        <v>182</v>
      </c>
      <c r="Y26" s="93" t="s">
        <v>182</v>
      </c>
      <c r="Z26" s="1"/>
    </row>
    <row r="27" spans="1:26" ht="14.25" customHeight="1" x14ac:dyDescent="0.25">
      <c r="A27" s="1" t="s">
        <v>223</v>
      </c>
      <c r="B27" s="88" t="s">
        <v>224</v>
      </c>
      <c r="C27" s="94" t="s">
        <v>225</v>
      </c>
      <c r="D27" s="572" t="s">
        <v>1827</v>
      </c>
      <c r="E27" s="91">
        <f t="shared" si="1"/>
        <v>4</v>
      </c>
      <c r="F27" s="92" t="s">
        <v>182</v>
      </c>
      <c r="G27" s="92" t="s">
        <v>119</v>
      </c>
      <c r="H27" s="92" t="s">
        <v>119</v>
      </c>
      <c r="I27" s="92" t="s">
        <v>119</v>
      </c>
      <c r="J27" s="92" t="s">
        <v>119</v>
      </c>
      <c r="K27" s="92" t="s">
        <v>182</v>
      </c>
      <c r="L27" s="92" t="s">
        <v>182</v>
      </c>
      <c r="M27" s="92" t="s">
        <v>182</v>
      </c>
      <c r="N27" s="92" t="s">
        <v>182</v>
      </c>
      <c r="O27" s="92" t="s">
        <v>182</v>
      </c>
      <c r="P27" s="92" t="s">
        <v>182</v>
      </c>
      <c r="Q27" s="92" t="s">
        <v>182</v>
      </c>
      <c r="R27" s="92" t="s">
        <v>182</v>
      </c>
      <c r="S27" s="92" t="s">
        <v>182</v>
      </c>
      <c r="T27" s="92" t="s">
        <v>182</v>
      </c>
      <c r="U27" s="92" t="s">
        <v>182</v>
      </c>
      <c r="V27" s="92" t="s">
        <v>182</v>
      </c>
      <c r="W27" s="92" t="s">
        <v>182</v>
      </c>
      <c r="X27" s="92" t="s">
        <v>182</v>
      </c>
      <c r="Y27" s="93" t="s">
        <v>182</v>
      </c>
      <c r="Z27" s="1"/>
    </row>
    <row r="28" spans="1:26" ht="14.25" customHeight="1" x14ac:dyDescent="0.25">
      <c r="A28" s="1" t="s">
        <v>226</v>
      </c>
      <c r="B28" s="88" t="s">
        <v>227</v>
      </c>
      <c r="C28" s="94" t="s">
        <v>1803</v>
      </c>
      <c r="D28" s="571" t="s">
        <v>1838</v>
      </c>
      <c r="E28" s="91">
        <f t="shared" si="1"/>
        <v>3</v>
      </c>
      <c r="F28" s="92" t="s">
        <v>182</v>
      </c>
      <c r="G28" s="92" t="s">
        <v>182</v>
      </c>
      <c r="H28" s="92" t="s">
        <v>119</v>
      </c>
      <c r="I28" s="92" t="s">
        <v>119</v>
      </c>
      <c r="J28" s="92" t="s">
        <v>119</v>
      </c>
      <c r="K28" s="92" t="s">
        <v>182</v>
      </c>
      <c r="L28" s="92" t="s">
        <v>182</v>
      </c>
      <c r="M28" s="92" t="s">
        <v>182</v>
      </c>
      <c r="N28" s="92" t="s">
        <v>182</v>
      </c>
      <c r="O28" s="92" t="s">
        <v>182</v>
      </c>
      <c r="P28" s="92" t="s">
        <v>182</v>
      </c>
      <c r="Q28" s="92" t="s">
        <v>182</v>
      </c>
      <c r="R28" s="92" t="s">
        <v>182</v>
      </c>
      <c r="S28" s="92" t="s">
        <v>182</v>
      </c>
      <c r="T28" s="92" t="s">
        <v>182</v>
      </c>
      <c r="U28" s="92" t="s">
        <v>182</v>
      </c>
      <c r="V28" s="92" t="s">
        <v>182</v>
      </c>
      <c r="W28" s="92" t="s">
        <v>182</v>
      </c>
      <c r="X28" s="92" t="s">
        <v>182</v>
      </c>
      <c r="Y28" s="93" t="s">
        <v>182</v>
      </c>
      <c r="Z28" s="1"/>
    </row>
    <row r="29" spans="1:26" ht="14.25" customHeight="1" x14ac:dyDescent="0.25">
      <c r="A29" s="1" t="s">
        <v>228</v>
      </c>
      <c r="B29" s="95"/>
      <c r="C29" s="96" t="s">
        <v>229</v>
      </c>
      <c r="D29" s="97" t="s">
        <v>230</v>
      </c>
      <c r="E29" s="98"/>
      <c r="F29" s="99"/>
      <c r="G29" s="99"/>
      <c r="H29" s="99"/>
      <c r="I29" s="99"/>
      <c r="J29" s="99"/>
      <c r="K29" s="99"/>
      <c r="L29" s="99"/>
      <c r="M29" s="99"/>
      <c r="N29" s="99"/>
      <c r="O29" s="99"/>
      <c r="P29" s="99"/>
      <c r="Q29" s="99"/>
      <c r="R29" s="99"/>
      <c r="S29" s="99"/>
      <c r="T29" s="99"/>
      <c r="U29" s="99"/>
      <c r="V29" s="99"/>
      <c r="W29" s="99"/>
      <c r="X29" s="99"/>
      <c r="Y29" s="100"/>
      <c r="Z29" s="1"/>
    </row>
    <row r="30" spans="1:26" ht="14.25" customHeight="1" x14ac:dyDescent="0.25">
      <c r="A30" s="1" t="s">
        <v>231</v>
      </c>
      <c r="B30" s="88" t="s">
        <v>232</v>
      </c>
      <c r="C30" s="569" t="s">
        <v>1839</v>
      </c>
      <c r="D30" s="571" t="s">
        <v>1840</v>
      </c>
      <c r="E30" s="91">
        <f t="shared" ref="E30:E39" si="2">COUNTIFS($F30:$Y30,"taip")</f>
        <v>6</v>
      </c>
      <c r="F30" s="92" t="s">
        <v>119</v>
      </c>
      <c r="G30" s="92" t="s">
        <v>119</v>
      </c>
      <c r="H30" s="92" t="s">
        <v>119</v>
      </c>
      <c r="I30" s="92" t="s">
        <v>119</v>
      </c>
      <c r="J30" s="92" t="s">
        <v>119</v>
      </c>
      <c r="K30" s="92" t="s">
        <v>119</v>
      </c>
      <c r="L30" s="92" t="s">
        <v>182</v>
      </c>
      <c r="M30" s="92" t="s">
        <v>182</v>
      </c>
      <c r="N30" s="92" t="s">
        <v>182</v>
      </c>
      <c r="O30" s="92" t="s">
        <v>182</v>
      </c>
      <c r="P30" s="92" t="s">
        <v>182</v>
      </c>
      <c r="Q30" s="92" t="s">
        <v>182</v>
      </c>
      <c r="R30" s="92" t="s">
        <v>182</v>
      </c>
      <c r="S30" s="92" t="s">
        <v>182</v>
      </c>
      <c r="T30" s="92" t="s">
        <v>182</v>
      </c>
      <c r="U30" s="92" t="s">
        <v>182</v>
      </c>
      <c r="V30" s="92" t="s">
        <v>182</v>
      </c>
      <c r="W30" s="92" t="s">
        <v>182</v>
      </c>
      <c r="X30" s="92" t="s">
        <v>182</v>
      </c>
      <c r="Y30" s="93" t="s">
        <v>182</v>
      </c>
      <c r="Z30" s="1"/>
    </row>
    <row r="31" spans="1:26" ht="14.25" customHeight="1" x14ac:dyDescent="0.25">
      <c r="A31" s="1" t="s">
        <v>233</v>
      </c>
      <c r="B31" s="88" t="s">
        <v>234</v>
      </c>
      <c r="C31" s="94" t="s">
        <v>235</v>
      </c>
      <c r="D31" s="90" t="s">
        <v>1823</v>
      </c>
      <c r="E31" s="91">
        <f t="shared" si="2"/>
        <v>4</v>
      </c>
      <c r="F31" s="92" t="s">
        <v>182</v>
      </c>
      <c r="G31" s="92" t="s">
        <v>119</v>
      </c>
      <c r="H31" s="92" t="s">
        <v>119</v>
      </c>
      <c r="I31" s="92" t="s">
        <v>119</v>
      </c>
      <c r="J31" s="92" t="s">
        <v>119</v>
      </c>
      <c r="K31" s="92" t="s">
        <v>182</v>
      </c>
      <c r="L31" s="92" t="s">
        <v>182</v>
      </c>
      <c r="M31" s="92" t="s">
        <v>182</v>
      </c>
      <c r="N31" s="92" t="s">
        <v>182</v>
      </c>
      <c r="O31" s="92" t="s">
        <v>182</v>
      </c>
      <c r="P31" s="92" t="s">
        <v>182</v>
      </c>
      <c r="Q31" s="92" t="s">
        <v>182</v>
      </c>
      <c r="R31" s="92" t="s">
        <v>182</v>
      </c>
      <c r="S31" s="92" t="s">
        <v>182</v>
      </c>
      <c r="T31" s="92" t="s">
        <v>182</v>
      </c>
      <c r="U31" s="92" t="s">
        <v>182</v>
      </c>
      <c r="V31" s="92" t="s">
        <v>182</v>
      </c>
      <c r="W31" s="92" t="s">
        <v>182</v>
      </c>
      <c r="X31" s="92" t="s">
        <v>182</v>
      </c>
      <c r="Y31" s="93" t="s">
        <v>182</v>
      </c>
      <c r="Z31" s="1"/>
    </row>
    <row r="32" spans="1:26" ht="14.25" customHeight="1" x14ac:dyDescent="0.25">
      <c r="A32" s="1" t="s">
        <v>236</v>
      </c>
      <c r="B32" s="88" t="s">
        <v>237</v>
      </c>
      <c r="C32" s="570" t="s">
        <v>1807</v>
      </c>
      <c r="D32" s="571" t="s">
        <v>1842</v>
      </c>
      <c r="E32" s="91">
        <f t="shared" si="2"/>
        <v>4</v>
      </c>
      <c r="F32" s="92" t="s">
        <v>119</v>
      </c>
      <c r="G32" s="92" t="s">
        <v>119</v>
      </c>
      <c r="H32" s="92" t="s">
        <v>119</v>
      </c>
      <c r="I32" s="92" t="s">
        <v>182</v>
      </c>
      <c r="J32" s="92" t="s">
        <v>182</v>
      </c>
      <c r="K32" s="92" t="s">
        <v>119</v>
      </c>
      <c r="L32" s="92" t="s">
        <v>182</v>
      </c>
      <c r="M32" s="92" t="s">
        <v>182</v>
      </c>
      <c r="N32" s="92" t="s">
        <v>182</v>
      </c>
      <c r="O32" s="92" t="s">
        <v>182</v>
      </c>
      <c r="P32" s="92" t="s">
        <v>182</v>
      </c>
      <c r="Q32" s="92" t="s">
        <v>182</v>
      </c>
      <c r="R32" s="92" t="s">
        <v>182</v>
      </c>
      <c r="S32" s="92" t="s">
        <v>182</v>
      </c>
      <c r="T32" s="92" t="s">
        <v>182</v>
      </c>
      <c r="U32" s="92" t="s">
        <v>182</v>
      </c>
      <c r="V32" s="92" t="s">
        <v>182</v>
      </c>
      <c r="W32" s="92" t="s">
        <v>182</v>
      </c>
      <c r="X32" s="92" t="s">
        <v>182</v>
      </c>
      <c r="Y32" s="93" t="s">
        <v>182</v>
      </c>
      <c r="Z32" s="1"/>
    </row>
    <row r="33" spans="1:26" ht="14.25" customHeight="1" x14ac:dyDescent="0.25">
      <c r="A33" s="1" t="s">
        <v>238</v>
      </c>
      <c r="B33" s="88" t="s">
        <v>239</v>
      </c>
      <c r="C33" s="94" t="s">
        <v>240</v>
      </c>
      <c r="D33" s="571" t="s">
        <v>1843</v>
      </c>
      <c r="E33" s="91">
        <f t="shared" si="2"/>
        <v>6</v>
      </c>
      <c r="F33" s="92" t="s">
        <v>119</v>
      </c>
      <c r="G33" s="92" t="s">
        <v>119</v>
      </c>
      <c r="H33" s="92" t="s">
        <v>119</v>
      </c>
      <c r="I33" s="92" t="s">
        <v>119</v>
      </c>
      <c r="J33" s="92" t="s">
        <v>119</v>
      </c>
      <c r="K33" s="92" t="s">
        <v>119</v>
      </c>
      <c r="L33" s="92" t="s">
        <v>182</v>
      </c>
      <c r="M33" s="92" t="s">
        <v>182</v>
      </c>
      <c r="N33" s="92" t="s">
        <v>182</v>
      </c>
      <c r="O33" s="92" t="s">
        <v>182</v>
      </c>
      <c r="P33" s="92" t="s">
        <v>182</v>
      </c>
      <c r="Q33" s="92" t="s">
        <v>182</v>
      </c>
      <c r="R33" s="92" t="s">
        <v>182</v>
      </c>
      <c r="S33" s="92" t="s">
        <v>182</v>
      </c>
      <c r="T33" s="92" t="s">
        <v>182</v>
      </c>
      <c r="U33" s="92" t="s">
        <v>182</v>
      </c>
      <c r="V33" s="92" t="s">
        <v>182</v>
      </c>
      <c r="W33" s="92" t="s">
        <v>182</v>
      </c>
      <c r="X33" s="92" t="s">
        <v>182</v>
      </c>
      <c r="Y33" s="93" t="s">
        <v>182</v>
      </c>
      <c r="Z33" s="1"/>
    </row>
    <row r="34" spans="1:26" ht="14.25" customHeight="1" x14ac:dyDescent="0.25">
      <c r="A34" s="1" t="s">
        <v>241</v>
      </c>
      <c r="B34" s="88" t="s">
        <v>242</v>
      </c>
      <c r="C34" s="569" t="s">
        <v>1831</v>
      </c>
      <c r="D34" s="90" t="s">
        <v>1820</v>
      </c>
      <c r="E34" s="91">
        <f t="shared" si="2"/>
        <v>2</v>
      </c>
      <c r="F34" s="92" t="s">
        <v>182</v>
      </c>
      <c r="G34" s="92" t="s">
        <v>182</v>
      </c>
      <c r="H34" s="92" t="s">
        <v>182</v>
      </c>
      <c r="I34" s="92" t="s">
        <v>119</v>
      </c>
      <c r="J34" s="92" t="s">
        <v>119</v>
      </c>
      <c r="K34" s="92" t="s">
        <v>182</v>
      </c>
      <c r="L34" s="92" t="s">
        <v>182</v>
      </c>
      <c r="M34" s="92" t="s">
        <v>182</v>
      </c>
      <c r="N34" s="92" t="s">
        <v>182</v>
      </c>
      <c r="O34" s="92" t="s">
        <v>182</v>
      </c>
      <c r="P34" s="92" t="s">
        <v>182</v>
      </c>
      <c r="Q34" s="92" t="s">
        <v>182</v>
      </c>
      <c r="R34" s="92" t="s">
        <v>182</v>
      </c>
      <c r="S34" s="92" t="s">
        <v>182</v>
      </c>
      <c r="T34" s="92" t="s">
        <v>182</v>
      </c>
      <c r="U34" s="92" t="s">
        <v>182</v>
      </c>
      <c r="V34" s="92" t="s">
        <v>182</v>
      </c>
      <c r="W34" s="92" t="s">
        <v>182</v>
      </c>
      <c r="X34" s="92" t="s">
        <v>182</v>
      </c>
      <c r="Y34" s="93" t="s">
        <v>182</v>
      </c>
      <c r="Z34" s="1"/>
    </row>
    <row r="35" spans="1:26" ht="14.25" customHeight="1" x14ac:dyDescent="0.25">
      <c r="A35" s="1" t="s">
        <v>243</v>
      </c>
      <c r="B35" s="88" t="s">
        <v>244</v>
      </c>
      <c r="C35" s="569" t="s">
        <v>1808</v>
      </c>
      <c r="D35" s="90" t="s">
        <v>1822</v>
      </c>
      <c r="E35" s="91">
        <f t="shared" si="2"/>
        <v>6</v>
      </c>
      <c r="F35" s="92" t="s">
        <v>119</v>
      </c>
      <c r="G35" s="92" t="s">
        <v>119</v>
      </c>
      <c r="H35" s="92" t="s">
        <v>119</v>
      </c>
      <c r="I35" s="92" t="s">
        <v>119</v>
      </c>
      <c r="J35" s="92" t="s">
        <v>119</v>
      </c>
      <c r="K35" s="92" t="s">
        <v>119</v>
      </c>
      <c r="L35" s="92" t="s">
        <v>182</v>
      </c>
      <c r="M35" s="92" t="s">
        <v>182</v>
      </c>
      <c r="N35" s="92" t="s">
        <v>182</v>
      </c>
      <c r="O35" s="92" t="s">
        <v>182</v>
      </c>
      <c r="P35" s="92" t="s">
        <v>182</v>
      </c>
      <c r="Q35" s="92" t="s">
        <v>182</v>
      </c>
      <c r="R35" s="92" t="s">
        <v>182</v>
      </c>
      <c r="S35" s="92" t="s">
        <v>182</v>
      </c>
      <c r="T35" s="92" t="s">
        <v>182</v>
      </c>
      <c r="U35" s="92" t="s">
        <v>182</v>
      </c>
      <c r="V35" s="92" t="s">
        <v>182</v>
      </c>
      <c r="W35" s="92" t="s">
        <v>182</v>
      </c>
      <c r="X35" s="92" t="s">
        <v>182</v>
      </c>
      <c r="Y35" s="93" t="s">
        <v>182</v>
      </c>
      <c r="Z35" s="1"/>
    </row>
    <row r="36" spans="1:26" ht="14.25" customHeight="1" x14ac:dyDescent="0.25">
      <c r="A36" s="1" t="s">
        <v>245</v>
      </c>
      <c r="B36" s="88" t="s">
        <v>246</v>
      </c>
      <c r="C36" s="569" t="s">
        <v>1837</v>
      </c>
      <c r="D36" s="90" t="s">
        <v>1818</v>
      </c>
      <c r="E36" s="91">
        <f t="shared" si="2"/>
        <v>5</v>
      </c>
      <c r="F36" s="92" t="s">
        <v>119</v>
      </c>
      <c r="G36" s="92" t="s">
        <v>119</v>
      </c>
      <c r="H36" s="92" t="s">
        <v>182</v>
      </c>
      <c r="I36" s="92" t="s">
        <v>119</v>
      </c>
      <c r="J36" s="92" t="s">
        <v>119</v>
      </c>
      <c r="K36" s="92" t="s">
        <v>119</v>
      </c>
      <c r="L36" s="92" t="s">
        <v>182</v>
      </c>
      <c r="M36" s="92" t="s">
        <v>182</v>
      </c>
      <c r="N36" s="92" t="s">
        <v>182</v>
      </c>
      <c r="O36" s="92" t="s">
        <v>182</v>
      </c>
      <c r="P36" s="92" t="s">
        <v>182</v>
      </c>
      <c r="Q36" s="92" t="s">
        <v>182</v>
      </c>
      <c r="R36" s="92" t="s">
        <v>182</v>
      </c>
      <c r="S36" s="92" t="s">
        <v>182</v>
      </c>
      <c r="T36" s="92" t="s">
        <v>182</v>
      </c>
      <c r="U36" s="92" t="s">
        <v>182</v>
      </c>
      <c r="V36" s="92" t="s">
        <v>182</v>
      </c>
      <c r="W36" s="92" t="s">
        <v>182</v>
      </c>
      <c r="X36" s="92" t="s">
        <v>182</v>
      </c>
      <c r="Y36" s="93" t="s">
        <v>182</v>
      </c>
      <c r="Z36" s="1"/>
    </row>
    <row r="37" spans="1:26" ht="14.25" customHeight="1" x14ac:dyDescent="0.25">
      <c r="A37" s="1" t="s">
        <v>247</v>
      </c>
      <c r="B37" s="88" t="s">
        <v>248</v>
      </c>
      <c r="C37" s="94"/>
      <c r="D37" s="90"/>
      <c r="E37" s="91">
        <f t="shared" si="2"/>
        <v>0</v>
      </c>
      <c r="F37" s="92" t="s">
        <v>182</v>
      </c>
      <c r="G37" s="92" t="s">
        <v>182</v>
      </c>
      <c r="H37" s="92" t="s">
        <v>182</v>
      </c>
      <c r="I37" s="92" t="s">
        <v>182</v>
      </c>
      <c r="J37" s="92" t="s">
        <v>182</v>
      </c>
      <c r="K37" s="92" t="s">
        <v>182</v>
      </c>
      <c r="L37" s="92" t="s">
        <v>182</v>
      </c>
      <c r="M37" s="92" t="s">
        <v>182</v>
      </c>
      <c r="N37" s="92" t="s">
        <v>182</v>
      </c>
      <c r="O37" s="92" t="s">
        <v>182</v>
      </c>
      <c r="P37" s="92" t="s">
        <v>182</v>
      </c>
      <c r="Q37" s="92" t="s">
        <v>182</v>
      </c>
      <c r="R37" s="92" t="s">
        <v>182</v>
      </c>
      <c r="S37" s="92" t="s">
        <v>182</v>
      </c>
      <c r="T37" s="92" t="s">
        <v>182</v>
      </c>
      <c r="U37" s="92" t="s">
        <v>182</v>
      </c>
      <c r="V37" s="92" t="s">
        <v>182</v>
      </c>
      <c r="W37" s="92" t="s">
        <v>182</v>
      </c>
      <c r="X37" s="92" t="s">
        <v>182</v>
      </c>
      <c r="Y37" s="93" t="s">
        <v>182</v>
      </c>
      <c r="Z37" s="1"/>
    </row>
    <row r="38" spans="1:26" ht="14.25" customHeight="1" x14ac:dyDescent="0.25">
      <c r="A38" s="1" t="s">
        <v>249</v>
      </c>
      <c r="B38" s="88" t="s">
        <v>250</v>
      </c>
      <c r="C38" s="94"/>
      <c r="D38" s="90"/>
      <c r="E38" s="91">
        <f t="shared" si="2"/>
        <v>0</v>
      </c>
      <c r="F38" s="92" t="s">
        <v>182</v>
      </c>
      <c r="G38" s="92" t="s">
        <v>182</v>
      </c>
      <c r="H38" s="92" t="s">
        <v>182</v>
      </c>
      <c r="I38" s="92" t="s">
        <v>182</v>
      </c>
      <c r="J38" s="92" t="s">
        <v>182</v>
      </c>
      <c r="K38" s="92" t="s">
        <v>182</v>
      </c>
      <c r="L38" s="92" t="s">
        <v>182</v>
      </c>
      <c r="M38" s="92" t="s">
        <v>182</v>
      </c>
      <c r="N38" s="92" t="s">
        <v>182</v>
      </c>
      <c r="O38" s="92" t="s">
        <v>182</v>
      </c>
      <c r="P38" s="92" t="s">
        <v>182</v>
      </c>
      <c r="Q38" s="92" t="s">
        <v>182</v>
      </c>
      <c r="R38" s="92" t="s">
        <v>182</v>
      </c>
      <c r="S38" s="92" t="s">
        <v>182</v>
      </c>
      <c r="T38" s="92" t="s">
        <v>182</v>
      </c>
      <c r="U38" s="92" t="s">
        <v>182</v>
      </c>
      <c r="V38" s="92" t="s">
        <v>182</v>
      </c>
      <c r="W38" s="92" t="s">
        <v>182</v>
      </c>
      <c r="X38" s="92" t="s">
        <v>182</v>
      </c>
      <c r="Y38" s="93" t="s">
        <v>182</v>
      </c>
      <c r="Z38" s="1"/>
    </row>
    <row r="39" spans="1:26" ht="14.25" customHeight="1" x14ac:dyDescent="0.25">
      <c r="A39" s="1" t="s">
        <v>251</v>
      </c>
      <c r="B39" s="88" t="s">
        <v>252</v>
      </c>
      <c r="C39" s="94"/>
      <c r="D39" s="90"/>
      <c r="E39" s="91">
        <f t="shared" si="2"/>
        <v>0</v>
      </c>
      <c r="F39" s="92" t="s">
        <v>182</v>
      </c>
      <c r="G39" s="92" t="s">
        <v>182</v>
      </c>
      <c r="H39" s="92" t="s">
        <v>182</v>
      </c>
      <c r="I39" s="92" t="s">
        <v>182</v>
      </c>
      <c r="J39" s="92" t="s">
        <v>182</v>
      </c>
      <c r="K39" s="92" t="s">
        <v>182</v>
      </c>
      <c r="L39" s="92" t="s">
        <v>182</v>
      </c>
      <c r="M39" s="92" t="s">
        <v>182</v>
      </c>
      <c r="N39" s="92" t="s">
        <v>182</v>
      </c>
      <c r="O39" s="92" t="s">
        <v>182</v>
      </c>
      <c r="P39" s="92" t="s">
        <v>182</v>
      </c>
      <c r="Q39" s="92" t="s">
        <v>182</v>
      </c>
      <c r="R39" s="92" t="s">
        <v>182</v>
      </c>
      <c r="S39" s="92" t="s">
        <v>182</v>
      </c>
      <c r="T39" s="92" t="s">
        <v>182</v>
      </c>
      <c r="U39" s="92" t="s">
        <v>182</v>
      </c>
      <c r="V39" s="92" t="s">
        <v>182</v>
      </c>
      <c r="W39" s="92" t="s">
        <v>182</v>
      </c>
      <c r="X39" s="92" t="s">
        <v>182</v>
      </c>
      <c r="Y39" s="93" t="s">
        <v>182</v>
      </c>
      <c r="Z39" s="1"/>
    </row>
    <row r="40" spans="1:26" ht="14.25" customHeight="1" x14ac:dyDescent="0.25">
      <c r="A40" s="1" t="s">
        <v>253</v>
      </c>
      <c r="B40" s="95"/>
      <c r="C40" s="96" t="s">
        <v>254</v>
      </c>
      <c r="D40" s="97" t="s">
        <v>230</v>
      </c>
      <c r="E40" s="98"/>
      <c r="F40" s="99"/>
      <c r="G40" s="99"/>
      <c r="H40" s="99"/>
      <c r="I40" s="99"/>
      <c r="J40" s="99"/>
      <c r="K40" s="99"/>
      <c r="L40" s="99"/>
      <c r="M40" s="99"/>
      <c r="N40" s="99"/>
      <c r="O40" s="99"/>
      <c r="P40" s="99"/>
      <c r="Q40" s="99"/>
      <c r="R40" s="99"/>
      <c r="S40" s="99"/>
      <c r="T40" s="99"/>
      <c r="U40" s="99"/>
      <c r="V40" s="99"/>
      <c r="W40" s="99"/>
      <c r="X40" s="99"/>
      <c r="Y40" s="100"/>
      <c r="Z40" s="1"/>
    </row>
    <row r="41" spans="1:26" ht="14.25" customHeight="1" x14ac:dyDescent="0.25">
      <c r="A41" s="1" t="s">
        <v>255</v>
      </c>
      <c r="B41" s="101" t="s">
        <v>256</v>
      </c>
      <c r="C41" s="89" t="s">
        <v>257</v>
      </c>
      <c r="D41" s="573" t="s">
        <v>1844</v>
      </c>
      <c r="E41" s="102">
        <f t="shared" ref="E41:E50" si="3">COUNTIFS($F41:$Y41,"taip")</f>
        <v>4</v>
      </c>
      <c r="F41" s="92" t="s">
        <v>182</v>
      </c>
      <c r="G41" s="92" t="s">
        <v>119</v>
      </c>
      <c r="H41" s="92" t="s">
        <v>119</v>
      </c>
      <c r="I41" s="92" t="s">
        <v>119</v>
      </c>
      <c r="J41" s="92" t="s">
        <v>119</v>
      </c>
      <c r="K41" s="92" t="s">
        <v>182</v>
      </c>
      <c r="L41" s="92" t="s">
        <v>182</v>
      </c>
      <c r="M41" s="92" t="s">
        <v>182</v>
      </c>
      <c r="N41" s="92" t="s">
        <v>182</v>
      </c>
      <c r="O41" s="92" t="s">
        <v>182</v>
      </c>
      <c r="P41" s="92" t="s">
        <v>182</v>
      </c>
      <c r="Q41" s="92" t="s">
        <v>182</v>
      </c>
      <c r="R41" s="92" t="s">
        <v>182</v>
      </c>
      <c r="S41" s="92" t="s">
        <v>182</v>
      </c>
      <c r="T41" s="92" t="s">
        <v>182</v>
      </c>
      <c r="U41" s="92" t="s">
        <v>182</v>
      </c>
      <c r="V41" s="92" t="s">
        <v>182</v>
      </c>
      <c r="W41" s="92" t="s">
        <v>182</v>
      </c>
      <c r="X41" s="92" t="s">
        <v>182</v>
      </c>
      <c r="Y41" s="93" t="s">
        <v>182</v>
      </c>
      <c r="Z41" s="1"/>
    </row>
    <row r="42" spans="1:26" ht="14.25" customHeight="1" x14ac:dyDescent="0.25">
      <c r="A42" s="1" t="s">
        <v>258</v>
      </c>
      <c r="B42" s="88" t="s">
        <v>259</v>
      </c>
      <c r="C42" s="94" t="s">
        <v>260</v>
      </c>
      <c r="D42" s="571" t="s">
        <v>1845</v>
      </c>
      <c r="E42" s="91">
        <f t="shared" si="3"/>
        <v>4</v>
      </c>
      <c r="F42" s="92" t="s">
        <v>119</v>
      </c>
      <c r="G42" s="92" t="s">
        <v>182</v>
      </c>
      <c r="H42" s="92" t="s">
        <v>182</v>
      </c>
      <c r="I42" s="92" t="s">
        <v>119</v>
      </c>
      <c r="J42" s="92" t="s">
        <v>119</v>
      </c>
      <c r="K42" s="92" t="s">
        <v>119</v>
      </c>
      <c r="L42" s="92" t="s">
        <v>182</v>
      </c>
      <c r="M42" s="92" t="s">
        <v>182</v>
      </c>
      <c r="N42" s="92" t="s">
        <v>182</v>
      </c>
      <c r="O42" s="92" t="s">
        <v>182</v>
      </c>
      <c r="P42" s="92" t="s">
        <v>182</v>
      </c>
      <c r="Q42" s="92" t="s">
        <v>182</v>
      </c>
      <c r="R42" s="92" t="s">
        <v>182</v>
      </c>
      <c r="S42" s="92" t="s">
        <v>182</v>
      </c>
      <c r="T42" s="92" t="s">
        <v>182</v>
      </c>
      <c r="U42" s="92" t="s">
        <v>182</v>
      </c>
      <c r="V42" s="92" t="s">
        <v>182</v>
      </c>
      <c r="W42" s="92" t="s">
        <v>182</v>
      </c>
      <c r="X42" s="92" t="s">
        <v>182</v>
      </c>
      <c r="Y42" s="93" t="s">
        <v>182</v>
      </c>
      <c r="Z42" s="1"/>
    </row>
    <row r="43" spans="1:26" ht="14.25" customHeight="1" x14ac:dyDescent="0.25">
      <c r="A43" s="1" t="s">
        <v>261</v>
      </c>
      <c r="B43" s="88" t="s">
        <v>262</v>
      </c>
      <c r="C43" s="569" t="s">
        <v>1805</v>
      </c>
      <c r="D43" s="571" t="s">
        <v>1848</v>
      </c>
      <c r="E43" s="91">
        <f t="shared" si="3"/>
        <v>3</v>
      </c>
      <c r="F43" s="92" t="s">
        <v>119</v>
      </c>
      <c r="G43" s="92" t="s">
        <v>119</v>
      </c>
      <c r="H43" s="92" t="s">
        <v>182</v>
      </c>
      <c r="I43" s="92" t="s">
        <v>182</v>
      </c>
      <c r="J43" s="92" t="s">
        <v>182</v>
      </c>
      <c r="K43" s="92" t="s">
        <v>119</v>
      </c>
      <c r="L43" s="92" t="s">
        <v>182</v>
      </c>
      <c r="M43" s="92" t="s">
        <v>182</v>
      </c>
      <c r="N43" s="92" t="s">
        <v>182</v>
      </c>
      <c r="O43" s="92" t="s">
        <v>182</v>
      </c>
      <c r="P43" s="92" t="s">
        <v>182</v>
      </c>
      <c r="Q43" s="92" t="s">
        <v>182</v>
      </c>
      <c r="R43" s="92" t="s">
        <v>182</v>
      </c>
      <c r="S43" s="92" t="s">
        <v>182</v>
      </c>
      <c r="T43" s="92" t="s">
        <v>182</v>
      </c>
      <c r="U43" s="92" t="s">
        <v>182</v>
      </c>
      <c r="V43" s="92" t="s">
        <v>182</v>
      </c>
      <c r="W43" s="92" t="s">
        <v>182</v>
      </c>
      <c r="X43" s="92" t="s">
        <v>182</v>
      </c>
      <c r="Y43" s="93" t="s">
        <v>182</v>
      </c>
      <c r="Z43" s="1"/>
    </row>
    <row r="44" spans="1:26" ht="14.25" customHeight="1" x14ac:dyDescent="0.25">
      <c r="A44" s="1" t="s">
        <v>263</v>
      </c>
      <c r="B44" s="88" t="s">
        <v>264</v>
      </c>
      <c r="C44" s="569" t="s">
        <v>1806</v>
      </c>
      <c r="D44" s="571" t="s">
        <v>1846</v>
      </c>
      <c r="E44" s="91">
        <f t="shared" si="3"/>
        <v>3</v>
      </c>
      <c r="F44" s="92" t="s">
        <v>182</v>
      </c>
      <c r="G44" s="92" t="s">
        <v>182</v>
      </c>
      <c r="H44" s="92" t="s">
        <v>119</v>
      </c>
      <c r="I44" s="92" t="s">
        <v>119</v>
      </c>
      <c r="J44" s="92" t="s">
        <v>119</v>
      </c>
      <c r="K44" s="92" t="s">
        <v>182</v>
      </c>
      <c r="L44" s="92" t="s">
        <v>182</v>
      </c>
      <c r="M44" s="92" t="s">
        <v>182</v>
      </c>
      <c r="N44" s="92" t="s">
        <v>182</v>
      </c>
      <c r="O44" s="92" t="s">
        <v>182</v>
      </c>
      <c r="P44" s="92" t="s">
        <v>182</v>
      </c>
      <c r="Q44" s="92" t="s">
        <v>182</v>
      </c>
      <c r="R44" s="92" t="s">
        <v>182</v>
      </c>
      <c r="S44" s="92" t="s">
        <v>182</v>
      </c>
      <c r="T44" s="92" t="s">
        <v>182</v>
      </c>
      <c r="U44" s="92" t="s">
        <v>182</v>
      </c>
      <c r="V44" s="92" t="s">
        <v>182</v>
      </c>
      <c r="W44" s="92" t="s">
        <v>182</v>
      </c>
      <c r="X44" s="92" t="s">
        <v>182</v>
      </c>
      <c r="Y44" s="93" t="s">
        <v>182</v>
      </c>
      <c r="Z44" s="1"/>
    </row>
    <row r="45" spans="1:26" ht="14.25" customHeight="1" x14ac:dyDescent="0.25">
      <c r="A45" s="1" t="s">
        <v>265</v>
      </c>
      <c r="B45" s="88" t="s">
        <v>266</v>
      </c>
      <c r="C45" s="569" t="s">
        <v>1849</v>
      </c>
      <c r="D45" s="571" t="s">
        <v>1847</v>
      </c>
      <c r="E45" s="91">
        <f t="shared" si="3"/>
        <v>3</v>
      </c>
      <c r="F45" s="92" t="s">
        <v>182</v>
      </c>
      <c r="G45" s="92" t="s">
        <v>182</v>
      </c>
      <c r="H45" s="92" t="s">
        <v>119</v>
      </c>
      <c r="I45" s="92" t="s">
        <v>119</v>
      </c>
      <c r="J45" s="92" t="s">
        <v>119</v>
      </c>
      <c r="K45" s="92" t="s">
        <v>182</v>
      </c>
      <c r="L45" s="92" t="s">
        <v>182</v>
      </c>
      <c r="M45" s="92" t="s">
        <v>182</v>
      </c>
      <c r="N45" s="92" t="s">
        <v>182</v>
      </c>
      <c r="O45" s="92" t="s">
        <v>182</v>
      </c>
      <c r="P45" s="92" t="s">
        <v>182</v>
      </c>
      <c r="Q45" s="92" t="s">
        <v>182</v>
      </c>
      <c r="R45" s="92" t="s">
        <v>182</v>
      </c>
      <c r="S45" s="92" t="s">
        <v>182</v>
      </c>
      <c r="T45" s="92" t="s">
        <v>182</v>
      </c>
      <c r="U45" s="92" t="s">
        <v>182</v>
      </c>
      <c r="V45" s="92" t="s">
        <v>182</v>
      </c>
      <c r="W45" s="92" t="s">
        <v>182</v>
      </c>
      <c r="X45" s="92" t="s">
        <v>182</v>
      </c>
      <c r="Y45" s="93" t="s">
        <v>182</v>
      </c>
      <c r="Z45" s="1"/>
    </row>
    <row r="46" spans="1:26" ht="14.25" customHeight="1" x14ac:dyDescent="0.25">
      <c r="A46" s="1" t="s">
        <v>267</v>
      </c>
      <c r="B46" s="88" t="s">
        <v>268</v>
      </c>
      <c r="C46" s="570" t="s">
        <v>1804</v>
      </c>
      <c r="D46" s="571" t="s">
        <v>1836</v>
      </c>
      <c r="E46" s="91">
        <f t="shared" si="3"/>
        <v>3</v>
      </c>
      <c r="F46" s="92" t="s">
        <v>182</v>
      </c>
      <c r="G46" s="92" t="s">
        <v>182</v>
      </c>
      <c r="H46" s="92" t="s">
        <v>119</v>
      </c>
      <c r="I46" s="92" t="s">
        <v>119</v>
      </c>
      <c r="J46" s="92" t="s">
        <v>119</v>
      </c>
      <c r="K46" s="92" t="s">
        <v>182</v>
      </c>
      <c r="L46" s="92" t="s">
        <v>182</v>
      </c>
      <c r="M46" s="92" t="s">
        <v>182</v>
      </c>
      <c r="N46" s="92" t="s">
        <v>182</v>
      </c>
      <c r="O46" s="92" t="s">
        <v>182</v>
      </c>
      <c r="P46" s="92" t="s">
        <v>182</v>
      </c>
      <c r="Q46" s="92" t="s">
        <v>182</v>
      </c>
      <c r="R46" s="92" t="s">
        <v>182</v>
      </c>
      <c r="S46" s="92" t="s">
        <v>182</v>
      </c>
      <c r="T46" s="92" t="s">
        <v>182</v>
      </c>
      <c r="U46" s="92" t="s">
        <v>182</v>
      </c>
      <c r="V46" s="92" t="s">
        <v>182</v>
      </c>
      <c r="W46" s="92" t="s">
        <v>182</v>
      </c>
      <c r="X46" s="92" t="s">
        <v>182</v>
      </c>
      <c r="Y46" s="93" t="s">
        <v>182</v>
      </c>
      <c r="Z46" s="1"/>
    </row>
    <row r="47" spans="1:26" ht="14.25" customHeight="1" x14ac:dyDescent="0.25">
      <c r="A47" s="1" t="s">
        <v>269</v>
      </c>
      <c r="B47" s="88" t="s">
        <v>270</v>
      </c>
      <c r="C47" s="569"/>
      <c r="D47" s="90"/>
      <c r="E47" s="91">
        <f t="shared" si="3"/>
        <v>0</v>
      </c>
      <c r="F47" s="92" t="s">
        <v>182</v>
      </c>
      <c r="G47" s="92" t="s">
        <v>182</v>
      </c>
      <c r="H47" s="92" t="s">
        <v>182</v>
      </c>
      <c r="I47" s="92" t="s">
        <v>182</v>
      </c>
      <c r="J47" s="92" t="s">
        <v>182</v>
      </c>
      <c r="K47" s="92" t="s">
        <v>182</v>
      </c>
      <c r="L47" s="92" t="s">
        <v>182</v>
      </c>
      <c r="M47" s="92" t="s">
        <v>182</v>
      </c>
      <c r="N47" s="92" t="s">
        <v>182</v>
      </c>
      <c r="O47" s="92" t="s">
        <v>182</v>
      </c>
      <c r="P47" s="92" t="s">
        <v>182</v>
      </c>
      <c r="Q47" s="92" t="s">
        <v>182</v>
      </c>
      <c r="R47" s="92" t="s">
        <v>182</v>
      </c>
      <c r="S47" s="92" t="s">
        <v>182</v>
      </c>
      <c r="T47" s="92" t="s">
        <v>182</v>
      </c>
      <c r="U47" s="92" t="s">
        <v>182</v>
      </c>
      <c r="V47" s="92" t="s">
        <v>182</v>
      </c>
      <c r="W47" s="92" t="s">
        <v>182</v>
      </c>
      <c r="X47" s="92" t="s">
        <v>182</v>
      </c>
      <c r="Y47" s="93" t="s">
        <v>182</v>
      </c>
      <c r="Z47" s="1"/>
    </row>
    <row r="48" spans="1:26" ht="14.25" customHeight="1" x14ac:dyDescent="0.25">
      <c r="A48" s="1" t="s">
        <v>271</v>
      </c>
      <c r="B48" s="88" t="s">
        <v>272</v>
      </c>
      <c r="C48" s="94"/>
      <c r="D48" s="90"/>
      <c r="E48" s="91">
        <f t="shared" si="3"/>
        <v>0</v>
      </c>
      <c r="F48" s="92" t="s">
        <v>182</v>
      </c>
      <c r="G48" s="92" t="s">
        <v>182</v>
      </c>
      <c r="H48" s="92" t="s">
        <v>182</v>
      </c>
      <c r="I48" s="92" t="s">
        <v>182</v>
      </c>
      <c r="J48" s="92" t="s">
        <v>182</v>
      </c>
      <c r="K48" s="92" t="s">
        <v>182</v>
      </c>
      <c r="L48" s="92" t="s">
        <v>182</v>
      </c>
      <c r="M48" s="92" t="s">
        <v>182</v>
      </c>
      <c r="N48" s="92" t="s">
        <v>182</v>
      </c>
      <c r="O48" s="92" t="s">
        <v>182</v>
      </c>
      <c r="P48" s="92" t="s">
        <v>182</v>
      </c>
      <c r="Q48" s="92" t="s">
        <v>182</v>
      </c>
      <c r="R48" s="92" t="s">
        <v>182</v>
      </c>
      <c r="S48" s="92" t="s">
        <v>182</v>
      </c>
      <c r="T48" s="92" t="s">
        <v>182</v>
      </c>
      <c r="U48" s="92" t="s">
        <v>182</v>
      </c>
      <c r="V48" s="92" t="s">
        <v>182</v>
      </c>
      <c r="W48" s="92" t="s">
        <v>182</v>
      </c>
      <c r="X48" s="92" t="s">
        <v>182</v>
      </c>
      <c r="Y48" s="93" t="s">
        <v>182</v>
      </c>
      <c r="Z48" s="1"/>
    </row>
    <row r="49" spans="1:26" ht="14.25" customHeight="1" x14ac:dyDescent="0.25">
      <c r="A49" s="1" t="s">
        <v>273</v>
      </c>
      <c r="B49" s="88" t="s">
        <v>274</v>
      </c>
      <c r="C49" s="94"/>
      <c r="D49" s="90"/>
      <c r="E49" s="91">
        <f t="shared" si="3"/>
        <v>0</v>
      </c>
      <c r="F49" s="92" t="s">
        <v>182</v>
      </c>
      <c r="G49" s="92" t="s">
        <v>182</v>
      </c>
      <c r="H49" s="92" t="s">
        <v>182</v>
      </c>
      <c r="I49" s="92" t="s">
        <v>182</v>
      </c>
      <c r="J49" s="92" t="s">
        <v>182</v>
      </c>
      <c r="K49" s="92" t="s">
        <v>182</v>
      </c>
      <c r="L49" s="92" t="s">
        <v>182</v>
      </c>
      <c r="M49" s="92" t="s">
        <v>182</v>
      </c>
      <c r="N49" s="92" t="s">
        <v>182</v>
      </c>
      <c r="O49" s="92" t="s">
        <v>182</v>
      </c>
      <c r="P49" s="92" t="s">
        <v>182</v>
      </c>
      <c r="Q49" s="92" t="s">
        <v>182</v>
      </c>
      <c r="R49" s="92" t="s">
        <v>182</v>
      </c>
      <c r="S49" s="92" t="s">
        <v>182</v>
      </c>
      <c r="T49" s="92" t="s">
        <v>182</v>
      </c>
      <c r="U49" s="92" t="s">
        <v>182</v>
      </c>
      <c r="V49" s="92" t="s">
        <v>182</v>
      </c>
      <c r="W49" s="92" t="s">
        <v>182</v>
      </c>
      <c r="X49" s="92" t="s">
        <v>182</v>
      </c>
      <c r="Y49" s="93" t="s">
        <v>182</v>
      </c>
      <c r="Z49" s="1"/>
    </row>
    <row r="50" spans="1:26" ht="14.25" customHeight="1" x14ac:dyDescent="0.25">
      <c r="A50" s="1" t="s">
        <v>275</v>
      </c>
      <c r="B50" s="103" t="s">
        <v>276</v>
      </c>
      <c r="C50" s="104"/>
      <c r="D50" s="105"/>
      <c r="E50" s="106">
        <f t="shared" si="3"/>
        <v>0</v>
      </c>
      <c r="F50" s="107" t="s">
        <v>182</v>
      </c>
      <c r="G50" s="107" t="s">
        <v>182</v>
      </c>
      <c r="H50" s="107" t="s">
        <v>182</v>
      </c>
      <c r="I50" s="107" t="s">
        <v>182</v>
      </c>
      <c r="J50" s="107" t="s">
        <v>182</v>
      </c>
      <c r="K50" s="107" t="s">
        <v>182</v>
      </c>
      <c r="L50" s="107" t="s">
        <v>182</v>
      </c>
      <c r="M50" s="107" t="s">
        <v>182</v>
      </c>
      <c r="N50" s="107" t="s">
        <v>182</v>
      </c>
      <c r="O50" s="107" t="s">
        <v>182</v>
      </c>
      <c r="P50" s="107" t="s">
        <v>182</v>
      </c>
      <c r="Q50" s="107" t="s">
        <v>182</v>
      </c>
      <c r="R50" s="107" t="s">
        <v>182</v>
      </c>
      <c r="S50" s="107" t="s">
        <v>182</v>
      </c>
      <c r="T50" s="107" t="s">
        <v>182</v>
      </c>
      <c r="U50" s="107" t="s">
        <v>182</v>
      </c>
      <c r="V50" s="107" t="s">
        <v>182</v>
      </c>
      <c r="W50" s="107" t="s">
        <v>182</v>
      </c>
      <c r="X50" s="107" t="s">
        <v>182</v>
      </c>
      <c r="Y50" s="108" t="s">
        <v>182</v>
      </c>
      <c r="Z50" s="1"/>
    </row>
    <row r="51" spans="1:26" ht="14.25" customHeight="1" x14ac:dyDescent="0.25">
      <c r="A51" s="1"/>
      <c r="B51" s="1"/>
      <c r="C51" s="2"/>
      <c r="D51" s="3"/>
      <c r="E51" s="3"/>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2"/>
      <c r="D52" s="3"/>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09" t="s">
        <v>277</v>
      </c>
      <c r="D53" s="3"/>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v>1</v>
      </c>
      <c r="C54" s="110" t="s">
        <v>278</v>
      </c>
      <c r="D54" s="3"/>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v>2</v>
      </c>
      <c r="C55" s="72" t="s">
        <v>279</v>
      </c>
      <c r="D55" s="3"/>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v>3</v>
      </c>
      <c r="C56" s="72" t="s">
        <v>280</v>
      </c>
      <c r="D56" s="3"/>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v>4</v>
      </c>
      <c r="C57" s="72" t="s">
        <v>281</v>
      </c>
      <c r="D57" s="3"/>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v>5</v>
      </c>
      <c r="C58" s="72" t="s">
        <v>282</v>
      </c>
      <c r="D58" s="3"/>
      <c r="E58" s="3"/>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v>6</v>
      </c>
      <c r="C59" s="72" t="s">
        <v>283</v>
      </c>
      <c r="D59" s="15"/>
      <c r="E59" s="11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v>7</v>
      </c>
      <c r="C60" s="72" t="s">
        <v>284</v>
      </c>
      <c r="D60" s="3"/>
      <c r="E60" s="3"/>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2"/>
      <c r="D61" s="3"/>
      <c r="E61" s="3"/>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2"/>
      <c r="D62" s="3"/>
      <c r="E62" s="3"/>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2"/>
      <c r="D63" s="3"/>
      <c r="E63" s="3"/>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2"/>
      <c r="D64" s="3"/>
      <c r="E64" s="3"/>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2"/>
      <c r="D65" s="3"/>
      <c r="E65" s="3"/>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2"/>
      <c r="D66" s="3"/>
      <c r="E66" s="3"/>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2"/>
      <c r="D67" s="3"/>
      <c r="E67" s="3"/>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2"/>
      <c r="D68" s="3"/>
      <c r="E68" s="3"/>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2"/>
      <c r="D69" s="3"/>
      <c r="E69" s="3"/>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2"/>
      <c r="D70" s="3"/>
      <c r="E70" s="3"/>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2"/>
      <c r="D71" s="3"/>
      <c r="E71" s="3"/>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2"/>
      <c r="D72" s="3"/>
      <c r="E72" s="3"/>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2"/>
      <c r="D73" s="3"/>
      <c r="E73" s="3"/>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2"/>
      <c r="D74" s="3"/>
      <c r="E74" s="3"/>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2"/>
      <c r="D75" s="3"/>
      <c r="E75" s="3"/>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2"/>
      <c r="D76" s="3"/>
      <c r="E76" s="3"/>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2"/>
      <c r="D77" s="3"/>
      <c r="E77" s="3"/>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2"/>
      <c r="D78" s="3"/>
      <c r="E78" s="3"/>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2"/>
      <c r="D79" s="3"/>
      <c r="E79" s="3"/>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2"/>
      <c r="D80" s="3"/>
      <c r="E80" s="3"/>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2"/>
      <c r="D81" s="3"/>
      <c r="E81" s="3"/>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2"/>
      <c r="D82" s="3"/>
      <c r="E82" s="3"/>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2"/>
      <c r="D83" s="3"/>
      <c r="E83" s="3"/>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2"/>
      <c r="D84" s="3"/>
      <c r="E84" s="3"/>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2"/>
      <c r="D85" s="3"/>
      <c r="E85" s="3"/>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2"/>
      <c r="D86" s="3"/>
      <c r="E86" s="3"/>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2"/>
      <c r="D87" s="3"/>
      <c r="E87" s="3"/>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2"/>
      <c r="D88" s="3"/>
      <c r="E88" s="3"/>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2"/>
      <c r="D89" s="3"/>
      <c r="E89" s="3"/>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2"/>
      <c r="D90" s="3"/>
      <c r="E90" s="3"/>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2"/>
      <c r="D91" s="3"/>
      <c r="E91" s="3"/>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2"/>
      <c r="D92" s="3"/>
      <c r="E92" s="3"/>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2"/>
      <c r="D93" s="3"/>
      <c r="E93" s="3"/>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2"/>
      <c r="D94" s="3"/>
      <c r="E94" s="3"/>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2"/>
      <c r="D95" s="3"/>
      <c r="E95" s="3"/>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2"/>
      <c r="D96" s="3"/>
      <c r="E96" s="3"/>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2"/>
      <c r="D97" s="3"/>
      <c r="E97" s="3"/>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2"/>
      <c r="D98" s="3"/>
      <c r="E98" s="3"/>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2"/>
      <c r="D99" s="3"/>
      <c r="E99" s="3"/>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2"/>
      <c r="D100" s="3"/>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2"/>
      <c r="D101" s="3"/>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2"/>
      <c r="D102" s="3"/>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2"/>
      <c r="D103" s="3"/>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2"/>
      <c r="D104" s="3"/>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2"/>
      <c r="D105" s="3"/>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2"/>
      <c r="D106" s="3"/>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2"/>
      <c r="D107" s="3"/>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2"/>
      <c r="D108" s="3"/>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2"/>
      <c r="D109" s="3"/>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2"/>
      <c r="D110" s="3"/>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2"/>
      <c r="D111" s="3"/>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2"/>
      <c r="D112" s="3"/>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2"/>
      <c r="D113" s="3"/>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2"/>
      <c r="D114" s="3"/>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2"/>
      <c r="D115" s="3"/>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2"/>
      <c r="D116" s="3"/>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2"/>
      <c r="D117" s="3"/>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2"/>
      <c r="D118" s="3"/>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2"/>
      <c r="D119" s="3"/>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2"/>
      <c r="D120" s="3"/>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2"/>
      <c r="D121" s="3"/>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2"/>
      <c r="D122" s="3"/>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2"/>
      <c r="D123" s="3"/>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2"/>
      <c r="D124" s="3"/>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2"/>
      <c r="D125" s="3"/>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2"/>
      <c r="D126" s="3"/>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2"/>
      <c r="D127" s="3"/>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2"/>
      <c r="D128" s="3"/>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2"/>
      <c r="D129" s="3"/>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2"/>
      <c r="D130" s="3"/>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2"/>
      <c r="D131" s="3"/>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2"/>
      <c r="D132" s="3"/>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2"/>
      <c r="D133" s="3"/>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2"/>
      <c r="D134" s="3"/>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2"/>
      <c r="D135" s="3"/>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2"/>
      <c r="D136" s="3"/>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2"/>
      <c r="D137" s="3"/>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2"/>
      <c r="D138" s="3"/>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2"/>
      <c r="D139" s="3"/>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2"/>
      <c r="D140" s="3"/>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2"/>
      <c r="D141" s="3"/>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2"/>
      <c r="D142" s="3"/>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2"/>
      <c r="D143" s="3"/>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2"/>
      <c r="D144" s="3"/>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2"/>
      <c r="D145" s="3"/>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2"/>
      <c r="D146" s="3"/>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2"/>
      <c r="D147" s="3"/>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2"/>
      <c r="D148" s="3"/>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2"/>
      <c r="D149" s="3"/>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2"/>
      <c r="D150" s="3"/>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2"/>
      <c r="D151" s="3"/>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2"/>
      <c r="D152" s="3"/>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2"/>
      <c r="D153" s="3"/>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2"/>
      <c r="D154" s="3"/>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2"/>
      <c r="D155" s="3"/>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2"/>
      <c r="D156" s="3"/>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2"/>
      <c r="D157" s="3"/>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2"/>
      <c r="D158" s="3"/>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2"/>
      <c r="D159" s="3"/>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2"/>
      <c r="D160" s="3"/>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2"/>
      <c r="D161" s="3"/>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2"/>
      <c r="D162" s="3"/>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2"/>
      <c r="D163" s="3"/>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2"/>
      <c r="D164" s="3"/>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2"/>
      <c r="D165" s="3"/>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2"/>
      <c r="D166" s="3"/>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2"/>
      <c r="D167" s="3"/>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2"/>
      <c r="D168" s="3"/>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2"/>
      <c r="D169" s="3"/>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2"/>
      <c r="D170" s="3"/>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2"/>
      <c r="D171" s="3"/>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2"/>
      <c r="D172" s="3"/>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2"/>
      <c r="D173" s="3"/>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2"/>
      <c r="D174" s="3"/>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2"/>
      <c r="D175" s="3"/>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2"/>
      <c r="D176" s="3"/>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2"/>
      <c r="D177" s="3"/>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2"/>
      <c r="D178" s="3"/>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2"/>
      <c r="D179" s="3"/>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2"/>
      <c r="D180" s="3"/>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2"/>
      <c r="D181" s="3"/>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2"/>
      <c r="D182" s="3"/>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2"/>
      <c r="D183" s="3"/>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2"/>
      <c r="D184" s="3"/>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2"/>
      <c r="D185" s="3"/>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2"/>
      <c r="D186" s="3"/>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2"/>
      <c r="D187" s="3"/>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2"/>
      <c r="D188" s="3"/>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2"/>
      <c r="D189" s="3"/>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2"/>
      <c r="D190" s="3"/>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2"/>
      <c r="D191" s="3"/>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2"/>
      <c r="D192" s="3"/>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2"/>
      <c r="D193" s="3"/>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2"/>
      <c r="D194" s="3"/>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2"/>
      <c r="D195" s="3"/>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2"/>
      <c r="D196" s="3"/>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2"/>
      <c r="D197" s="3"/>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2"/>
      <c r="D198" s="3"/>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2"/>
      <c r="D199" s="3"/>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2"/>
      <c r="D200" s="3"/>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2"/>
      <c r="D201" s="3"/>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2"/>
      <c r="D202" s="3"/>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2"/>
      <c r="D203" s="3"/>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2"/>
      <c r="D204" s="3"/>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2"/>
      <c r="D205" s="3"/>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2"/>
      <c r="D206" s="3"/>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2"/>
      <c r="D207" s="3"/>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2"/>
      <c r="D208" s="3"/>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2"/>
      <c r="D209" s="3"/>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2"/>
      <c r="D210" s="3"/>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2"/>
      <c r="D211" s="3"/>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2"/>
      <c r="D212" s="3"/>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2"/>
      <c r="D213" s="3"/>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2"/>
      <c r="D214" s="3"/>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2"/>
      <c r="D215" s="3"/>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2"/>
      <c r="D216" s="3"/>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2"/>
      <c r="D217" s="3"/>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2"/>
      <c r="D218" s="3"/>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2"/>
      <c r="D219" s="3"/>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2"/>
      <c r="D220" s="3"/>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2"/>
      <c r="D221" s="3"/>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2"/>
      <c r="D222" s="3"/>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2"/>
      <c r="D223" s="3"/>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2"/>
      <c r="D224" s="3"/>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2"/>
      <c r="D225" s="3"/>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2"/>
      <c r="D226" s="3"/>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2"/>
      <c r="D227" s="3"/>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2"/>
      <c r="D228" s="3"/>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2"/>
      <c r="D229" s="3"/>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2"/>
      <c r="D230" s="3"/>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2"/>
      <c r="D231" s="3"/>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2"/>
      <c r="D232" s="3"/>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2"/>
      <c r="D233" s="3"/>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2"/>
      <c r="D234" s="3"/>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2"/>
      <c r="D235" s="3"/>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2"/>
      <c r="D236" s="3"/>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2"/>
      <c r="D237" s="3"/>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2"/>
      <c r="D238" s="3"/>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2"/>
      <c r="D239" s="3"/>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2"/>
      <c r="D240" s="3"/>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2"/>
      <c r="D241" s="3"/>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2"/>
      <c r="D242" s="3"/>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2"/>
      <c r="D243" s="3"/>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2"/>
      <c r="D244" s="3"/>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2"/>
      <c r="D245" s="3"/>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2"/>
      <c r="D246" s="3"/>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2"/>
      <c r="D247" s="3"/>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2"/>
      <c r="D248" s="3"/>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2"/>
      <c r="D249" s="3"/>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2"/>
      <c r="D250" s="3"/>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2"/>
      <c r="D251" s="3"/>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2"/>
      <c r="D252" s="3"/>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2"/>
      <c r="D253" s="3"/>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2"/>
      <c r="D254" s="3"/>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2"/>
      <c r="D255" s="3"/>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2"/>
      <c r="D256" s="3"/>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2"/>
      <c r="D257" s="3"/>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2"/>
      <c r="D258" s="3"/>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2"/>
      <c r="D259" s="3"/>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2"/>
      <c r="D260" s="3"/>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2"/>
      <c r="D261" s="3"/>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2"/>
      <c r="D262" s="3"/>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2"/>
      <c r="D263" s="3"/>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2"/>
      <c r="D264" s="3"/>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2"/>
      <c r="D265" s="3"/>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2"/>
      <c r="D266" s="3"/>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2"/>
      <c r="D267" s="3"/>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2"/>
      <c r="D268" s="3"/>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2"/>
      <c r="D269" s="3"/>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2"/>
      <c r="D270" s="3"/>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2"/>
      <c r="D271" s="3"/>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2"/>
      <c r="D272" s="3"/>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2"/>
      <c r="D273" s="3"/>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2"/>
      <c r="D274" s="3"/>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2"/>
      <c r="D275" s="3"/>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2"/>
      <c r="D276" s="3"/>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2"/>
      <c r="D277" s="3"/>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2"/>
      <c r="D278" s="3"/>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2"/>
      <c r="D279" s="3"/>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2"/>
      <c r="D280" s="3"/>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2"/>
      <c r="D281" s="3"/>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2"/>
      <c r="D282" s="3"/>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2"/>
      <c r="D283" s="3"/>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2"/>
      <c r="D284" s="3"/>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2"/>
      <c r="D285" s="3"/>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2"/>
      <c r="D286" s="3"/>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2"/>
      <c r="D287" s="3"/>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2"/>
      <c r="D288" s="3"/>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2"/>
      <c r="D289" s="3"/>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2"/>
      <c r="D290" s="3"/>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2"/>
      <c r="D291" s="3"/>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2"/>
      <c r="D292" s="3"/>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2"/>
      <c r="D293" s="3"/>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2"/>
      <c r="D294" s="3"/>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2"/>
      <c r="D295" s="3"/>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2"/>
      <c r="D296" s="3"/>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2"/>
      <c r="D297" s="3"/>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2"/>
      <c r="D298" s="3"/>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2"/>
      <c r="D299" s="3"/>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2"/>
      <c r="D300" s="3"/>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2"/>
      <c r="D301" s="3"/>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2"/>
      <c r="D302" s="3"/>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2"/>
      <c r="D303" s="3"/>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2"/>
      <c r="D304" s="3"/>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2"/>
      <c r="D305" s="3"/>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2"/>
      <c r="D306" s="3"/>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2"/>
      <c r="D307" s="3"/>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2"/>
      <c r="D308" s="3"/>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2"/>
      <c r="D309" s="3"/>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2"/>
      <c r="D310" s="3"/>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2"/>
      <c r="D311" s="3"/>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2"/>
      <c r="D312" s="3"/>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2"/>
      <c r="D313" s="3"/>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2"/>
      <c r="D314" s="3"/>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2"/>
      <c r="D315" s="3"/>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2"/>
      <c r="D316" s="3"/>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2"/>
      <c r="D317" s="3"/>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2"/>
      <c r="D318" s="3"/>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2"/>
      <c r="D319" s="3"/>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2"/>
      <c r="D320" s="3"/>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2"/>
      <c r="D321" s="3"/>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2"/>
      <c r="D322" s="3"/>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2"/>
      <c r="D323" s="3"/>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2"/>
      <c r="D324" s="3"/>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2"/>
      <c r="D325" s="3"/>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2"/>
      <c r="D326" s="3"/>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2"/>
      <c r="D327" s="3"/>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2"/>
      <c r="D328" s="3"/>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2"/>
      <c r="D329" s="3"/>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2"/>
      <c r="D330" s="3"/>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2"/>
      <c r="D331" s="3"/>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2"/>
      <c r="D332" s="3"/>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2"/>
      <c r="D333" s="3"/>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2"/>
      <c r="D334" s="3"/>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2"/>
      <c r="D335" s="3"/>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2"/>
      <c r="D336" s="3"/>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2"/>
      <c r="D337" s="3"/>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2"/>
      <c r="D338" s="3"/>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2"/>
      <c r="D339" s="3"/>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2"/>
      <c r="D340" s="3"/>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2"/>
      <c r="D341" s="3"/>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2"/>
      <c r="D342" s="3"/>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2"/>
      <c r="D343" s="3"/>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2"/>
      <c r="D344" s="3"/>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2"/>
      <c r="D345" s="3"/>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2"/>
      <c r="D346" s="3"/>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2"/>
      <c r="D347" s="3"/>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2"/>
      <c r="D348" s="3"/>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2"/>
      <c r="D349" s="3"/>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2"/>
      <c r="D350" s="3"/>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2"/>
      <c r="D351" s="3"/>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2"/>
      <c r="D352" s="3"/>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2"/>
      <c r="D353" s="3"/>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2"/>
      <c r="D354" s="3"/>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2"/>
      <c r="D355" s="3"/>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2"/>
      <c r="D356" s="3"/>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2"/>
      <c r="D357" s="3"/>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2"/>
      <c r="D358" s="3"/>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2"/>
      <c r="D359" s="3"/>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2"/>
      <c r="D360" s="3"/>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2"/>
      <c r="D361" s="3"/>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2"/>
      <c r="D362" s="3"/>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2"/>
      <c r="D363" s="3"/>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2"/>
      <c r="D364" s="3"/>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2"/>
      <c r="D365" s="3"/>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2"/>
      <c r="D366" s="3"/>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2"/>
      <c r="D367" s="3"/>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2"/>
      <c r="D368" s="3"/>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2"/>
      <c r="D369" s="3"/>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2"/>
      <c r="D370" s="3"/>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2"/>
      <c r="D371" s="3"/>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2"/>
      <c r="D372" s="3"/>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2"/>
      <c r="D373" s="3"/>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2"/>
      <c r="D374" s="3"/>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2"/>
      <c r="D375" s="3"/>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2"/>
      <c r="D376" s="3"/>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2"/>
      <c r="D377" s="3"/>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2"/>
      <c r="D378" s="3"/>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2"/>
      <c r="D379" s="3"/>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2"/>
      <c r="D380" s="3"/>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2"/>
      <c r="D381" s="3"/>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2"/>
      <c r="D382" s="3"/>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2"/>
      <c r="D383" s="3"/>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2"/>
      <c r="D384" s="3"/>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2"/>
      <c r="D385" s="3"/>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2"/>
      <c r="D386" s="3"/>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2"/>
      <c r="D387" s="3"/>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2"/>
      <c r="D388" s="3"/>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2"/>
      <c r="D389" s="3"/>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2"/>
      <c r="D390" s="3"/>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2"/>
      <c r="D391" s="3"/>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2"/>
      <c r="D392" s="3"/>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2"/>
      <c r="D393" s="3"/>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2"/>
      <c r="D394" s="3"/>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2"/>
      <c r="D395" s="3"/>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2"/>
      <c r="D396" s="3"/>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2"/>
      <c r="D397" s="3"/>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2"/>
      <c r="D398" s="3"/>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2"/>
      <c r="D399" s="3"/>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2"/>
      <c r="D400" s="3"/>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2"/>
      <c r="D401" s="3"/>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2"/>
      <c r="D402" s="3"/>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2"/>
      <c r="D403" s="3"/>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2"/>
      <c r="D404" s="3"/>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2"/>
      <c r="D405" s="3"/>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2"/>
      <c r="D406" s="3"/>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2"/>
      <c r="D407" s="3"/>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2"/>
      <c r="D408" s="3"/>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2"/>
      <c r="D409" s="3"/>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2"/>
      <c r="D410" s="3"/>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2"/>
      <c r="D411" s="3"/>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2"/>
      <c r="D412" s="3"/>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2"/>
      <c r="D413" s="3"/>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2"/>
      <c r="D414" s="3"/>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2"/>
      <c r="D415" s="3"/>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2"/>
      <c r="D416" s="3"/>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2"/>
      <c r="D417" s="3"/>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2"/>
      <c r="D418" s="3"/>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2"/>
      <c r="D419" s="3"/>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2"/>
      <c r="D420" s="3"/>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2"/>
      <c r="D421" s="3"/>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2"/>
      <c r="D422" s="3"/>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2"/>
      <c r="D423" s="3"/>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2"/>
      <c r="D424" s="3"/>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2"/>
      <c r="D425" s="3"/>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2"/>
      <c r="D426" s="3"/>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2"/>
      <c r="D427" s="3"/>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2"/>
      <c r="D428" s="3"/>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2"/>
      <c r="D429" s="3"/>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2"/>
      <c r="D430" s="3"/>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2"/>
      <c r="D431" s="3"/>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2"/>
      <c r="D432" s="3"/>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2"/>
      <c r="D433" s="3"/>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2"/>
      <c r="D434" s="3"/>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2"/>
      <c r="D435" s="3"/>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2"/>
      <c r="D436" s="3"/>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2"/>
      <c r="D437" s="3"/>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2"/>
      <c r="D438" s="3"/>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2"/>
      <c r="D439" s="3"/>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2"/>
      <c r="D440" s="3"/>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2"/>
      <c r="D441" s="3"/>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2"/>
      <c r="D442" s="3"/>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2"/>
      <c r="D443" s="3"/>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2"/>
      <c r="D444" s="3"/>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2"/>
      <c r="D445" s="3"/>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2"/>
      <c r="D446" s="3"/>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2"/>
      <c r="D447" s="3"/>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2"/>
      <c r="D448" s="3"/>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2"/>
      <c r="D449" s="3"/>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2"/>
      <c r="D450" s="3"/>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2"/>
      <c r="D451" s="3"/>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2"/>
      <c r="D452" s="3"/>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2"/>
      <c r="D453" s="3"/>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2"/>
      <c r="D454" s="3"/>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2"/>
      <c r="D455" s="3"/>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2"/>
      <c r="D456" s="3"/>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2"/>
      <c r="D457" s="3"/>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2"/>
      <c r="D458" s="3"/>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2"/>
      <c r="D459" s="3"/>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2"/>
      <c r="D460" s="3"/>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2"/>
      <c r="D461" s="3"/>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2"/>
      <c r="D462" s="3"/>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2"/>
      <c r="D463" s="3"/>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2"/>
      <c r="D464" s="3"/>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2"/>
      <c r="D465" s="3"/>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2"/>
      <c r="D466" s="3"/>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2"/>
      <c r="D467" s="3"/>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2"/>
      <c r="D468" s="3"/>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2"/>
      <c r="D469" s="3"/>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2"/>
      <c r="D470" s="3"/>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2"/>
      <c r="D471" s="3"/>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2"/>
      <c r="D472" s="3"/>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2"/>
      <c r="D473" s="3"/>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2"/>
      <c r="D474" s="3"/>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2"/>
      <c r="D475" s="3"/>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2"/>
      <c r="D476" s="3"/>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2"/>
      <c r="D477" s="3"/>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2"/>
      <c r="D478" s="3"/>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2"/>
      <c r="D479" s="3"/>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2"/>
      <c r="D480" s="3"/>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2"/>
      <c r="D481" s="3"/>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2"/>
      <c r="D482" s="3"/>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2"/>
      <c r="D483" s="3"/>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2"/>
      <c r="D484" s="3"/>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2"/>
      <c r="D485" s="3"/>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2"/>
      <c r="D486" s="3"/>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2"/>
      <c r="D487" s="3"/>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2"/>
      <c r="D488" s="3"/>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2"/>
      <c r="D489" s="3"/>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2"/>
      <c r="D490" s="3"/>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2"/>
      <c r="D491" s="3"/>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2"/>
      <c r="D492" s="3"/>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2"/>
      <c r="D493" s="3"/>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2"/>
      <c r="D494" s="3"/>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2"/>
      <c r="D495" s="3"/>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2"/>
      <c r="D496" s="3"/>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2"/>
      <c r="D497" s="3"/>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2"/>
      <c r="D498" s="3"/>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2"/>
      <c r="D499" s="3"/>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2"/>
      <c r="D500" s="3"/>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2"/>
      <c r="D501" s="3"/>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2"/>
      <c r="D502" s="3"/>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2"/>
      <c r="D503" s="3"/>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2"/>
      <c r="D504" s="3"/>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2"/>
      <c r="D505" s="3"/>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2"/>
      <c r="D506" s="3"/>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2"/>
      <c r="D507" s="3"/>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2"/>
      <c r="D508" s="3"/>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2"/>
      <c r="D509" s="3"/>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2"/>
      <c r="D510" s="3"/>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2"/>
      <c r="D511" s="3"/>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2"/>
      <c r="D512" s="3"/>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2"/>
      <c r="D513" s="3"/>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2"/>
      <c r="D514" s="3"/>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2"/>
      <c r="D515" s="3"/>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2"/>
      <c r="D516" s="3"/>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2"/>
      <c r="D517" s="3"/>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2"/>
      <c r="D518" s="3"/>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2"/>
      <c r="D519" s="3"/>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2"/>
      <c r="D520" s="3"/>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2"/>
      <c r="D521" s="3"/>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2"/>
      <c r="D522" s="3"/>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2"/>
      <c r="D523" s="3"/>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2"/>
      <c r="D524" s="3"/>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2"/>
      <c r="D525" s="3"/>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2"/>
      <c r="D526" s="3"/>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2"/>
      <c r="D527" s="3"/>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2"/>
      <c r="D528" s="3"/>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2"/>
      <c r="D529" s="3"/>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2"/>
      <c r="D530" s="3"/>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2"/>
      <c r="D531" s="3"/>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2"/>
      <c r="D532" s="3"/>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2"/>
      <c r="D533" s="3"/>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2"/>
      <c r="D534" s="3"/>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2"/>
      <c r="D535" s="3"/>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2"/>
      <c r="D536" s="3"/>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2"/>
      <c r="D537" s="3"/>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2"/>
      <c r="D538" s="3"/>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2"/>
      <c r="D539" s="3"/>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2"/>
      <c r="D540" s="3"/>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2"/>
      <c r="D541" s="3"/>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2"/>
      <c r="D542" s="3"/>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2"/>
      <c r="D543" s="3"/>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2"/>
      <c r="D544" s="3"/>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2"/>
      <c r="D545" s="3"/>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2"/>
      <c r="D546" s="3"/>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2"/>
      <c r="D547" s="3"/>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2"/>
      <c r="D548" s="3"/>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2"/>
      <c r="D549" s="3"/>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2"/>
      <c r="D550" s="3"/>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2"/>
      <c r="D551" s="3"/>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2"/>
      <c r="D552" s="3"/>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2"/>
      <c r="D553" s="3"/>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2"/>
      <c r="D554" s="3"/>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2"/>
      <c r="D555" s="3"/>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2"/>
      <c r="D556" s="3"/>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2"/>
      <c r="D557" s="3"/>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2"/>
      <c r="D558" s="3"/>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2"/>
      <c r="D559" s="3"/>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2"/>
      <c r="D560" s="3"/>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2"/>
      <c r="D561" s="3"/>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2"/>
      <c r="D562" s="3"/>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2"/>
      <c r="D563" s="3"/>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2"/>
      <c r="D564" s="3"/>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2"/>
      <c r="D565" s="3"/>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2"/>
      <c r="D566" s="3"/>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2"/>
      <c r="D567" s="3"/>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2"/>
      <c r="D568" s="3"/>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2"/>
      <c r="D569" s="3"/>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2"/>
      <c r="D570" s="3"/>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2"/>
      <c r="D571" s="3"/>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2"/>
      <c r="D572" s="3"/>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2"/>
      <c r="D573" s="3"/>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2"/>
      <c r="D574" s="3"/>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2"/>
      <c r="D575" s="3"/>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2"/>
      <c r="D576" s="3"/>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2"/>
      <c r="D577" s="3"/>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2"/>
      <c r="D578" s="3"/>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2"/>
      <c r="D579" s="3"/>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2"/>
      <c r="D580" s="3"/>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2"/>
      <c r="D581" s="3"/>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2"/>
      <c r="D582" s="3"/>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2"/>
      <c r="D583" s="3"/>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2"/>
      <c r="D584" s="3"/>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2"/>
      <c r="D585" s="3"/>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2"/>
      <c r="D586" s="3"/>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2"/>
      <c r="D587" s="3"/>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2"/>
      <c r="D588" s="3"/>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2"/>
      <c r="D589" s="3"/>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2"/>
      <c r="D590" s="3"/>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2"/>
      <c r="D591" s="3"/>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2"/>
      <c r="D592" s="3"/>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2"/>
      <c r="D593" s="3"/>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2"/>
      <c r="D594" s="3"/>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2"/>
      <c r="D595" s="3"/>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2"/>
      <c r="D596" s="3"/>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2"/>
      <c r="D597" s="3"/>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2"/>
      <c r="D598" s="3"/>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2"/>
      <c r="D599" s="3"/>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2"/>
      <c r="D600" s="3"/>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2"/>
      <c r="D601" s="3"/>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2"/>
      <c r="D602" s="3"/>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2"/>
      <c r="D603" s="3"/>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2"/>
      <c r="D604" s="3"/>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2"/>
      <c r="D605" s="3"/>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2"/>
      <c r="D606" s="3"/>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2"/>
      <c r="D607" s="3"/>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2"/>
      <c r="D608" s="3"/>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2"/>
      <c r="D609" s="3"/>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2"/>
      <c r="D610" s="3"/>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2"/>
      <c r="D611" s="3"/>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2"/>
      <c r="D612" s="3"/>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2"/>
      <c r="D613" s="3"/>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2"/>
      <c r="D614" s="3"/>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2"/>
      <c r="D615" s="3"/>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2"/>
      <c r="D616" s="3"/>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2"/>
      <c r="D617" s="3"/>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2"/>
      <c r="D618" s="3"/>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2"/>
      <c r="D619" s="3"/>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2"/>
      <c r="D620" s="3"/>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2"/>
      <c r="D621" s="3"/>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2"/>
      <c r="D622" s="3"/>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2"/>
      <c r="D623" s="3"/>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2"/>
      <c r="D624" s="3"/>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2"/>
      <c r="D625" s="3"/>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2"/>
      <c r="D626" s="3"/>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2"/>
      <c r="D627" s="3"/>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2"/>
      <c r="D628" s="3"/>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2"/>
      <c r="D629" s="3"/>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2"/>
      <c r="D630" s="3"/>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2"/>
      <c r="D631" s="3"/>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2"/>
      <c r="D632" s="3"/>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2"/>
      <c r="D633" s="3"/>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2"/>
      <c r="D634" s="3"/>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2"/>
      <c r="D635" s="3"/>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2"/>
      <c r="D636" s="3"/>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2"/>
      <c r="D637" s="3"/>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2"/>
      <c r="D638" s="3"/>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2"/>
      <c r="D639" s="3"/>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2"/>
      <c r="D640" s="3"/>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2"/>
      <c r="D641" s="3"/>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2"/>
      <c r="D642" s="3"/>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2"/>
      <c r="D643" s="3"/>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2"/>
      <c r="D644" s="3"/>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2"/>
      <c r="D645" s="3"/>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2"/>
      <c r="D646" s="3"/>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2"/>
      <c r="D647" s="3"/>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2"/>
      <c r="D648" s="3"/>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2"/>
      <c r="D649" s="3"/>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2"/>
      <c r="D650" s="3"/>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2"/>
      <c r="D651" s="3"/>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2"/>
      <c r="D652" s="3"/>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2"/>
      <c r="D653" s="3"/>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2"/>
      <c r="D654" s="3"/>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2"/>
      <c r="D655" s="3"/>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2"/>
      <c r="D656" s="3"/>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2"/>
      <c r="D657" s="3"/>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2"/>
      <c r="D658" s="3"/>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2"/>
      <c r="D659" s="3"/>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2"/>
      <c r="D660" s="3"/>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2"/>
      <c r="D661" s="3"/>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2"/>
      <c r="D662" s="3"/>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2"/>
      <c r="D663" s="3"/>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2"/>
      <c r="D664" s="3"/>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2"/>
      <c r="D665" s="3"/>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2"/>
      <c r="D666" s="3"/>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2"/>
      <c r="D667" s="3"/>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2"/>
      <c r="D668" s="3"/>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2"/>
      <c r="D669" s="3"/>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2"/>
      <c r="D670" s="3"/>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2"/>
      <c r="D671" s="3"/>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2"/>
      <c r="D672" s="3"/>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2"/>
      <c r="D673" s="3"/>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2"/>
      <c r="D674" s="3"/>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2"/>
      <c r="D675" s="3"/>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2"/>
      <c r="D676" s="3"/>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2"/>
      <c r="D677" s="3"/>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2"/>
      <c r="D678" s="3"/>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2"/>
      <c r="D679" s="3"/>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2"/>
      <c r="D680" s="3"/>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2"/>
      <c r="D681" s="3"/>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2"/>
      <c r="D682" s="3"/>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2"/>
      <c r="D683" s="3"/>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2"/>
      <c r="D684" s="3"/>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2"/>
      <c r="D685" s="3"/>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2"/>
      <c r="D686" s="3"/>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2"/>
      <c r="D687" s="3"/>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2"/>
      <c r="D688" s="3"/>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2"/>
      <c r="D689" s="3"/>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2"/>
      <c r="D690" s="3"/>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2"/>
      <c r="D691" s="3"/>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2"/>
      <c r="D692" s="3"/>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2"/>
      <c r="D693" s="3"/>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2"/>
      <c r="D694" s="3"/>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2"/>
      <c r="D695" s="3"/>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2"/>
      <c r="D696" s="3"/>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2"/>
      <c r="D697" s="3"/>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2"/>
      <c r="D698" s="3"/>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2"/>
      <c r="D699" s="3"/>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2"/>
      <c r="D700" s="3"/>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2"/>
      <c r="D701" s="3"/>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2"/>
      <c r="D702" s="3"/>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2"/>
      <c r="D703" s="3"/>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2"/>
      <c r="D704" s="3"/>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2"/>
      <c r="D705" s="3"/>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2"/>
      <c r="D706" s="3"/>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2"/>
      <c r="D707" s="3"/>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2"/>
      <c r="D708" s="3"/>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2"/>
      <c r="D709" s="3"/>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2"/>
      <c r="D710" s="3"/>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2"/>
      <c r="D711" s="3"/>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2"/>
      <c r="D712" s="3"/>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2"/>
      <c r="D713" s="3"/>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2"/>
      <c r="D714" s="3"/>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2"/>
      <c r="D715" s="3"/>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2"/>
      <c r="D716" s="3"/>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2"/>
      <c r="D717" s="3"/>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2"/>
      <c r="D718" s="3"/>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2"/>
      <c r="D719" s="3"/>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2"/>
      <c r="D720" s="3"/>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2"/>
      <c r="D721" s="3"/>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2"/>
      <c r="D722" s="3"/>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2"/>
      <c r="D723" s="3"/>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2"/>
      <c r="D724" s="3"/>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2"/>
      <c r="D725" s="3"/>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2"/>
      <c r="D726" s="3"/>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2"/>
      <c r="D727" s="3"/>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2"/>
      <c r="D728" s="3"/>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2"/>
      <c r="D729" s="3"/>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2"/>
      <c r="D730" s="3"/>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2"/>
      <c r="D731" s="3"/>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2"/>
      <c r="D732" s="3"/>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2"/>
      <c r="D733" s="3"/>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2"/>
      <c r="D734" s="3"/>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2"/>
      <c r="D735" s="3"/>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2"/>
      <c r="D736" s="3"/>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2"/>
      <c r="D737" s="3"/>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2"/>
      <c r="D738" s="3"/>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2"/>
      <c r="D739" s="3"/>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2"/>
      <c r="D740" s="3"/>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2"/>
      <c r="D741" s="3"/>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2"/>
      <c r="D742" s="3"/>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2"/>
      <c r="D743" s="3"/>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2"/>
      <c r="D744" s="3"/>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2"/>
      <c r="D745" s="3"/>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2"/>
      <c r="D746" s="3"/>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2"/>
      <c r="D747" s="3"/>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2"/>
      <c r="D748" s="3"/>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2"/>
      <c r="D749" s="3"/>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2"/>
      <c r="D750" s="3"/>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2"/>
      <c r="D751" s="3"/>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2"/>
      <c r="D752" s="3"/>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2"/>
      <c r="D753" s="3"/>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2"/>
      <c r="D754" s="3"/>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2"/>
      <c r="D755" s="3"/>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2"/>
      <c r="D756" s="3"/>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2"/>
      <c r="D757" s="3"/>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2"/>
      <c r="D758" s="3"/>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2"/>
      <c r="D759" s="3"/>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2"/>
      <c r="D760" s="3"/>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2"/>
      <c r="D761" s="3"/>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2"/>
      <c r="D762" s="3"/>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2"/>
      <c r="D763" s="3"/>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2"/>
      <c r="D764" s="3"/>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2"/>
      <c r="D765" s="3"/>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2"/>
      <c r="D766" s="3"/>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2"/>
      <c r="D767" s="3"/>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2"/>
      <c r="D768" s="3"/>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2"/>
      <c r="D769" s="3"/>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2"/>
      <c r="D770" s="3"/>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2"/>
      <c r="D771" s="3"/>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2"/>
      <c r="D772" s="3"/>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2"/>
      <c r="D773" s="3"/>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2"/>
      <c r="D774" s="3"/>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2"/>
      <c r="D775" s="3"/>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2"/>
      <c r="D776" s="3"/>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2"/>
      <c r="D777" s="3"/>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2"/>
      <c r="D778" s="3"/>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2"/>
      <c r="D779" s="3"/>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2"/>
      <c r="D780" s="3"/>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2"/>
      <c r="D781" s="3"/>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2"/>
      <c r="D782" s="3"/>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2"/>
      <c r="D783" s="3"/>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2"/>
      <c r="D784" s="3"/>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2"/>
      <c r="D785" s="3"/>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2"/>
      <c r="D786" s="3"/>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2"/>
      <c r="D787" s="3"/>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2"/>
      <c r="D788" s="3"/>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2"/>
      <c r="D789" s="3"/>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2"/>
      <c r="D790" s="3"/>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2"/>
      <c r="D791" s="3"/>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2"/>
      <c r="D792" s="3"/>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2"/>
      <c r="D793" s="3"/>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2"/>
      <c r="D794" s="3"/>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2"/>
      <c r="D795" s="3"/>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2"/>
      <c r="D796" s="3"/>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2"/>
      <c r="D797" s="3"/>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2"/>
      <c r="D798" s="3"/>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2"/>
      <c r="D799" s="3"/>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2"/>
      <c r="D800" s="3"/>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2"/>
      <c r="D801" s="3"/>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2"/>
      <c r="D802" s="3"/>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2"/>
      <c r="D803" s="3"/>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2"/>
      <c r="D804" s="3"/>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2"/>
      <c r="D805" s="3"/>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2"/>
      <c r="D806" s="3"/>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2"/>
      <c r="D807" s="3"/>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2"/>
      <c r="D808" s="3"/>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2"/>
      <c r="D809" s="3"/>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2"/>
      <c r="D810" s="3"/>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2"/>
      <c r="D811" s="3"/>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2"/>
      <c r="D812" s="3"/>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2"/>
      <c r="D813" s="3"/>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2"/>
      <c r="D814" s="3"/>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2"/>
      <c r="D815" s="3"/>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2"/>
      <c r="D816" s="3"/>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2"/>
      <c r="D817" s="3"/>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2"/>
      <c r="D818" s="3"/>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2"/>
      <c r="D819" s="3"/>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2"/>
      <c r="D820" s="3"/>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2"/>
      <c r="D821" s="3"/>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2"/>
      <c r="D822" s="3"/>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2"/>
      <c r="D823" s="3"/>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2"/>
      <c r="D824" s="3"/>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2"/>
      <c r="D825" s="3"/>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2"/>
      <c r="D826" s="3"/>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2"/>
      <c r="D827" s="3"/>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2"/>
      <c r="D828" s="3"/>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2"/>
      <c r="D829" s="3"/>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2"/>
      <c r="D830" s="3"/>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2"/>
      <c r="D831" s="3"/>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2"/>
      <c r="D832" s="3"/>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2"/>
      <c r="D833" s="3"/>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2"/>
      <c r="D834" s="3"/>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2"/>
      <c r="D835" s="3"/>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2"/>
      <c r="D836" s="3"/>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2"/>
      <c r="D837" s="3"/>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2"/>
      <c r="D838" s="3"/>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2"/>
      <c r="D839" s="3"/>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2"/>
      <c r="D840" s="3"/>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2"/>
      <c r="D841" s="3"/>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2"/>
      <c r="D842" s="3"/>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2"/>
      <c r="D843" s="3"/>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2"/>
      <c r="D844" s="3"/>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2"/>
      <c r="D845" s="3"/>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2"/>
      <c r="D846" s="3"/>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2"/>
      <c r="D847" s="3"/>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2"/>
      <c r="D848" s="3"/>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2"/>
      <c r="D849" s="3"/>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2"/>
      <c r="D850" s="3"/>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2"/>
      <c r="D851" s="3"/>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2"/>
      <c r="D852" s="3"/>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2"/>
      <c r="D853" s="3"/>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2"/>
      <c r="D854" s="3"/>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2"/>
      <c r="D855" s="3"/>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2"/>
      <c r="D856" s="3"/>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2"/>
      <c r="D857" s="3"/>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2"/>
      <c r="D858" s="3"/>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2"/>
      <c r="D859" s="3"/>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2"/>
      <c r="D860" s="3"/>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2"/>
      <c r="D861" s="3"/>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2"/>
      <c r="D862" s="3"/>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2"/>
      <c r="D863" s="3"/>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2"/>
      <c r="D864" s="3"/>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2"/>
      <c r="D865" s="3"/>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2"/>
      <c r="D866" s="3"/>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2"/>
      <c r="D867" s="3"/>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2"/>
      <c r="D868" s="3"/>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2"/>
      <c r="D869" s="3"/>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2"/>
      <c r="D870" s="3"/>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2"/>
      <c r="D871" s="3"/>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2"/>
      <c r="D872" s="3"/>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2"/>
      <c r="D873" s="3"/>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2"/>
      <c r="D874" s="3"/>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2"/>
      <c r="D875" s="3"/>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2"/>
      <c r="D876" s="3"/>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2"/>
      <c r="D877" s="3"/>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2"/>
      <c r="D878" s="3"/>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2"/>
      <c r="D879" s="3"/>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2"/>
      <c r="D880" s="3"/>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2"/>
      <c r="D881" s="3"/>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2"/>
      <c r="D882" s="3"/>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2"/>
      <c r="D883" s="3"/>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2"/>
      <c r="D884" s="3"/>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2"/>
      <c r="D885" s="3"/>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2"/>
      <c r="D886" s="3"/>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2"/>
      <c r="D887" s="3"/>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2"/>
      <c r="D888" s="3"/>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2"/>
      <c r="D889" s="3"/>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2"/>
      <c r="D890" s="3"/>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2"/>
      <c r="D891" s="3"/>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2"/>
      <c r="D892" s="3"/>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2"/>
      <c r="D893" s="3"/>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2"/>
      <c r="D894" s="3"/>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2"/>
      <c r="D895" s="3"/>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2"/>
      <c r="D896" s="3"/>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2"/>
      <c r="D897" s="3"/>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2"/>
      <c r="D898" s="3"/>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2"/>
      <c r="D899" s="3"/>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2"/>
      <c r="D900" s="3"/>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2"/>
      <c r="D901" s="3"/>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2"/>
      <c r="D902" s="3"/>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2"/>
      <c r="D903" s="3"/>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2"/>
      <c r="D904" s="3"/>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2"/>
      <c r="D905" s="3"/>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2"/>
      <c r="D906" s="3"/>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2"/>
      <c r="D907" s="3"/>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2"/>
      <c r="D908" s="3"/>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2"/>
      <c r="D909" s="3"/>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2"/>
      <c r="D910" s="3"/>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2"/>
      <c r="D911" s="3"/>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2"/>
      <c r="D912" s="3"/>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2"/>
      <c r="D913" s="3"/>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2"/>
      <c r="D914" s="3"/>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2"/>
      <c r="D915" s="3"/>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2"/>
      <c r="D916" s="3"/>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2"/>
      <c r="D917" s="3"/>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2"/>
      <c r="D918" s="3"/>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2"/>
      <c r="D919" s="3"/>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2"/>
      <c r="D920" s="3"/>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2"/>
      <c r="D921" s="3"/>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2"/>
      <c r="D922" s="3"/>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2"/>
      <c r="D923" s="3"/>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2"/>
      <c r="D924" s="3"/>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2"/>
      <c r="D925" s="3"/>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2"/>
      <c r="D926" s="3"/>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2"/>
      <c r="D927" s="3"/>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2"/>
      <c r="D928" s="3"/>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2"/>
      <c r="D929" s="3"/>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2"/>
      <c r="D930" s="3"/>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2"/>
      <c r="D931" s="3"/>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2"/>
      <c r="D932" s="3"/>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2"/>
      <c r="D933" s="3"/>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2"/>
      <c r="D934" s="3"/>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2"/>
      <c r="D935" s="3"/>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2"/>
      <c r="D936" s="3"/>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2"/>
      <c r="D937" s="3"/>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2"/>
      <c r="D938" s="3"/>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2"/>
      <c r="D939" s="3"/>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2"/>
      <c r="D940" s="3"/>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2"/>
      <c r="D941" s="3"/>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2"/>
      <c r="D942" s="3"/>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2"/>
      <c r="D943" s="3"/>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2"/>
      <c r="D944" s="3"/>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2"/>
      <c r="D945" s="3"/>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2"/>
      <c r="D946" s="3"/>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2"/>
      <c r="D947" s="3"/>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2"/>
      <c r="D948" s="3"/>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2"/>
      <c r="D949" s="3"/>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2"/>
      <c r="D950" s="3"/>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2"/>
      <c r="D951" s="3"/>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2"/>
      <c r="D952" s="3"/>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2"/>
      <c r="D953" s="3"/>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2"/>
      <c r="D954" s="3"/>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2"/>
      <c r="D955" s="3"/>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2"/>
      <c r="D956" s="3"/>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2"/>
      <c r="D957" s="3"/>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2"/>
      <c r="D958" s="3"/>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2"/>
      <c r="D959" s="3"/>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2"/>
      <c r="D960" s="3"/>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2"/>
      <c r="D961" s="3"/>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2"/>
      <c r="D962" s="3"/>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2"/>
      <c r="D963" s="3"/>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2"/>
      <c r="D964" s="3"/>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2"/>
      <c r="D965" s="3"/>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2"/>
      <c r="D966" s="3"/>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2"/>
      <c r="D967" s="3"/>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2"/>
      <c r="D968" s="3"/>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2"/>
      <c r="D969" s="3"/>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2"/>
      <c r="D970" s="3"/>
      <c r="E970" s="3"/>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2"/>
      <c r="D971" s="3"/>
      <c r="E971" s="3"/>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2"/>
      <c r="D972" s="3"/>
      <c r="E972" s="3"/>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2"/>
      <c r="D973" s="3"/>
      <c r="E973" s="3"/>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2"/>
      <c r="D974" s="3"/>
      <c r="E974" s="3"/>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2"/>
      <c r="D975" s="3"/>
      <c r="E975" s="3"/>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2"/>
      <c r="D976" s="3"/>
      <c r="E976" s="3"/>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2"/>
      <c r="D977" s="3"/>
      <c r="E977" s="3"/>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2"/>
      <c r="D978" s="3"/>
      <c r="E978" s="3"/>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2"/>
      <c r="D979" s="3"/>
      <c r="E979" s="3"/>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2"/>
      <c r="D980" s="3"/>
      <c r="E980" s="3"/>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2"/>
      <c r="D981" s="3"/>
      <c r="E981" s="3"/>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2"/>
      <c r="D982" s="3"/>
      <c r="E982" s="3"/>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2"/>
      <c r="D983" s="3"/>
      <c r="E983" s="3"/>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2"/>
      <c r="D984" s="3"/>
      <c r="E984" s="3"/>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2"/>
      <c r="D985" s="3"/>
      <c r="E985" s="3"/>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2"/>
      <c r="D986" s="3"/>
      <c r="E986" s="3"/>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2"/>
      <c r="D987" s="3"/>
      <c r="E987" s="3"/>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2"/>
      <c r="D988" s="3"/>
      <c r="E988" s="3"/>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2"/>
      <c r="D989" s="3"/>
      <c r="E989" s="3"/>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2"/>
      <c r="D990" s="3"/>
      <c r="E990" s="3"/>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2"/>
      <c r="D991" s="3"/>
      <c r="E991" s="3"/>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2"/>
      <c r="D992" s="3"/>
      <c r="E992" s="3"/>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2"/>
      <c r="D993" s="3"/>
      <c r="E993" s="3"/>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2"/>
      <c r="D994" s="3"/>
      <c r="E994" s="3"/>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2"/>
      <c r="D995" s="3"/>
      <c r="E995" s="3"/>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2"/>
      <c r="D996" s="3"/>
      <c r="E996" s="3"/>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2"/>
      <c r="D997" s="3"/>
      <c r="E997" s="3"/>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2"/>
      <c r="D998" s="3"/>
      <c r="E998" s="3"/>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2"/>
      <c r="D999" s="3"/>
      <c r="E999" s="3"/>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2"/>
      <c r="D1000" s="3"/>
      <c r="E1000" s="3"/>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Maksimalus simbolių skaičius - 150." sqref="C19:C28 C30:C39 C41:C50 C8:C15 C17" xr:uid="{00000000-0002-0000-0200-000001000000}">
      <formula1>AND(GTE(LEN(C8),MIN((0),(150))),LTE(LEN(C8),MAX((0),(150))))</formula1>
    </dataValidation>
  </dataValidations>
  <pageMargins left="0.70866141732283472" right="0.70866141732283472" top="0.74803149606299213" bottom="0.74803149606299213" header="0" footer="0"/>
  <pageSetup paperSize="9" scale="29"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Sąrašai!$A$23:$A$24</xm:f>
          </x14:formula1>
          <xm:sqref>F8:Y17 F19:Y28 F30:Y39 F41:Y50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32" sqref="E32"/>
    </sheetView>
  </sheetViews>
  <sheetFormatPr defaultColWidth="14.42578125" defaultRowHeight="15" customHeight="1" x14ac:dyDescent="0.25"/>
  <cols>
    <col min="1" max="1" width="8.7109375" customWidth="1"/>
    <col min="2" max="2" width="10.7109375" customWidth="1"/>
    <col min="3" max="3" width="75.7109375" customWidth="1"/>
    <col min="4" max="26" width="9.140625" customWidth="1"/>
  </cols>
  <sheetData>
    <row r="1" spans="1:26" ht="14.25" customHeight="1" x14ac:dyDescent="0.25">
      <c r="A1" s="73" t="s">
        <v>285</v>
      </c>
      <c r="B1" s="73" t="s">
        <v>286</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13">
        <v>2</v>
      </c>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14" t="s">
        <v>287</v>
      </c>
      <c r="C6" s="115" t="s">
        <v>288</v>
      </c>
      <c r="D6" s="1"/>
      <c r="E6" s="116"/>
      <c r="F6" s="1"/>
      <c r="G6" s="1"/>
      <c r="H6" s="1"/>
      <c r="I6" s="1"/>
      <c r="J6" s="1"/>
      <c r="K6" s="1"/>
      <c r="L6" s="1"/>
      <c r="M6" s="1"/>
      <c r="N6" s="1"/>
      <c r="O6" s="1"/>
      <c r="P6" s="1"/>
      <c r="Q6" s="1"/>
      <c r="R6" s="1"/>
      <c r="S6" s="1"/>
      <c r="T6" s="1"/>
      <c r="U6" s="1"/>
      <c r="V6" s="1"/>
      <c r="W6" s="1"/>
      <c r="X6" s="1"/>
      <c r="Y6" s="1"/>
      <c r="Z6" s="1"/>
    </row>
    <row r="7" spans="1:26" ht="14.25" customHeight="1" x14ac:dyDescent="0.25">
      <c r="A7" s="1" t="s">
        <v>289</v>
      </c>
      <c r="B7" s="88" t="s">
        <v>156</v>
      </c>
      <c r="C7" s="117" t="s">
        <v>290</v>
      </c>
      <c r="D7" s="1"/>
      <c r="E7" s="118"/>
      <c r="F7" s="1"/>
      <c r="G7" s="1"/>
      <c r="H7" s="1"/>
      <c r="I7" s="1"/>
      <c r="J7" s="1"/>
      <c r="K7" s="1"/>
      <c r="L7" s="1"/>
      <c r="M7" s="1"/>
      <c r="N7" s="1"/>
      <c r="O7" s="1"/>
      <c r="P7" s="1"/>
      <c r="Q7" s="1"/>
      <c r="R7" s="1"/>
      <c r="S7" s="1"/>
      <c r="T7" s="1"/>
      <c r="U7" s="1"/>
      <c r="V7" s="1"/>
      <c r="W7" s="1"/>
      <c r="X7" s="1"/>
      <c r="Y7" s="1"/>
      <c r="Z7" s="1"/>
    </row>
    <row r="8" spans="1:26" ht="14.25" customHeight="1" x14ac:dyDescent="0.25">
      <c r="A8" s="1" t="s">
        <v>291</v>
      </c>
      <c r="B8" s="88" t="s">
        <v>157</v>
      </c>
      <c r="C8" s="117" t="s">
        <v>292</v>
      </c>
      <c r="D8" s="1"/>
      <c r="E8" s="118"/>
      <c r="F8" s="1"/>
      <c r="G8" s="1"/>
      <c r="H8" s="1"/>
      <c r="I8" s="1"/>
      <c r="J8" s="1"/>
      <c r="K8" s="1"/>
      <c r="L8" s="1"/>
      <c r="M8" s="1"/>
      <c r="N8" s="1"/>
      <c r="O8" s="1"/>
      <c r="P8" s="1"/>
      <c r="Q8" s="1"/>
      <c r="R8" s="1"/>
      <c r="S8" s="1"/>
      <c r="T8" s="1"/>
      <c r="U8" s="1"/>
      <c r="V8" s="1"/>
      <c r="W8" s="1"/>
      <c r="X8" s="1"/>
      <c r="Y8" s="1"/>
      <c r="Z8" s="1"/>
    </row>
    <row r="9" spans="1:26" ht="14.25" customHeight="1" x14ac:dyDescent="0.25">
      <c r="A9" s="1" t="s">
        <v>293</v>
      </c>
      <c r="B9" s="88" t="s">
        <v>158</v>
      </c>
      <c r="C9" s="117" t="s">
        <v>294</v>
      </c>
      <c r="D9" s="1"/>
      <c r="E9" s="118"/>
      <c r="F9" s="1"/>
      <c r="G9" s="1"/>
      <c r="H9" s="1"/>
      <c r="I9" s="1"/>
      <c r="J9" s="1"/>
      <c r="K9" s="1"/>
      <c r="L9" s="1"/>
      <c r="M9" s="1"/>
      <c r="N9" s="1"/>
      <c r="O9" s="1"/>
      <c r="P9" s="1"/>
      <c r="Q9" s="1"/>
      <c r="R9" s="1"/>
      <c r="S9" s="1"/>
      <c r="T9" s="1"/>
      <c r="U9" s="1"/>
      <c r="V9" s="1"/>
      <c r="W9" s="1"/>
      <c r="X9" s="1"/>
      <c r="Y9" s="1"/>
      <c r="Z9" s="1"/>
    </row>
    <row r="10" spans="1:26" ht="14.25" customHeight="1" x14ac:dyDescent="0.25">
      <c r="A10" s="1" t="s">
        <v>295</v>
      </c>
      <c r="B10" s="88" t="s">
        <v>159</v>
      </c>
      <c r="C10" s="117" t="s">
        <v>296</v>
      </c>
      <c r="D10" s="1"/>
      <c r="E10" s="118"/>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297</v>
      </c>
      <c r="B11" s="88" t="s">
        <v>160</v>
      </c>
      <c r="C11" s="117" t="s">
        <v>298</v>
      </c>
      <c r="D11" s="1"/>
      <c r="E11" s="118"/>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299</v>
      </c>
      <c r="B12" s="88" t="s">
        <v>161</v>
      </c>
      <c r="C12" s="580" t="s">
        <v>1860</v>
      </c>
      <c r="D12" s="1"/>
      <c r="E12" s="118"/>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300</v>
      </c>
      <c r="B13" s="88" t="s">
        <v>162</v>
      </c>
      <c r="C13" s="117"/>
      <c r="D13" s="1"/>
      <c r="E13" s="118"/>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301</v>
      </c>
      <c r="B14" s="88" t="s">
        <v>163</v>
      </c>
      <c r="C14" s="117"/>
      <c r="D14" s="1"/>
      <c r="E14" s="118"/>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302</v>
      </c>
      <c r="B15" s="88" t="s">
        <v>164</v>
      </c>
      <c r="C15" s="117"/>
      <c r="D15" s="1"/>
      <c r="E15" s="118"/>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t="s">
        <v>303</v>
      </c>
      <c r="B16" s="88" t="s">
        <v>165</v>
      </c>
      <c r="C16" s="117"/>
      <c r="D16" s="1"/>
      <c r="E16" s="118"/>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304</v>
      </c>
      <c r="B17" s="88" t="s">
        <v>166</v>
      </c>
      <c r="C17" s="117"/>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305</v>
      </c>
      <c r="B18" s="88" t="s">
        <v>167</v>
      </c>
      <c r="C18" s="117"/>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306</v>
      </c>
      <c r="B19" s="88" t="s">
        <v>168</v>
      </c>
      <c r="C19" s="117"/>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307</v>
      </c>
      <c r="B20" s="88" t="s">
        <v>169</v>
      </c>
      <c r="C20" s="117"/>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t="s">
        <v>308</v>
      </c>
      <c r="B21" s="88" t="s">
        <v>170</v>
      </c>
      <c r="C21" s="117"/>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t="s">
        <v>309</v>
      </c>
      <c r="B22" s="88" t="s">
        <v>171</v>
      </c>
      <c r="C22" s="117"/>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310</v>
      </c>
      <c r="B23" s="88" t="s">
        <v>172</v>
      </c>
      <c r="C23" s="117"/>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311</v>
      </c>
      <c r="B24" s="88" t="s">
        <v>173</v>
      </c>
      <c r="C24" s="117"/>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312</v>
      </c>
      <c r="B25" s="88" t="s">
        <v>174</v>
      </c>
      <c r="C25" s="117"/>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313</v>
      </c>
      <c r="B26" s="103" t="s">
        <v>175</v>
      </c>
      <c r="C26" s="119"/>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09" t="s">
        <v>314</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v>1</v>
      </c>
      <c r="C30" s="72" t="s">
        <v>315</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v>2</v>
      </c>
      <c r="C31" s="72" t="s">
        <v>316</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v>3</v>
      </c>
      <c r="C32" s="72" t="s">
        <v>317</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v>4</v>
      </c>
      <c r="C33" s="72" t="s">
        <v>318</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v>5</v>
      </c>
      <c r="C34" s="72" t="s">
        <v>319</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 70, maksimalus - 150." sqref="C7:C26" xr:uid="{00000000-0002-0000-0300-000000000000}">
      <formula1>AND(GTE(LEN(C7),MIN((0),(150))),LTE(LEN(C7),MAX((0),(150))))</formula1>
    </dataValidation>
  </dataValidations>
  <pageMargins left="0.7" right="0.7" top="0.75" bottom="0.75" header="0" footer="0"/>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pageSetUpPr fitToPage="1"/>
  </sheetPr>
  <dimension ref="A1:Z1000"/>
  <sheetViews>
    <sheetView workbookViewId="0">
      <pane xSplit="3" ySplit="7" topLeftCell="H8" activePane="bottomRight" state="frozen"/>
      <selection pane="topRight" activeCell="D1" sqref="D1"/>
      <selection pane="bottomLeft" activeCell="A8" sqref="A8"/>
      <selection pane="bottomRight" activeCell="H13" sqref="H13"/>
    </sheetView>
  </sheetViews>
  <sheetFormatPr defaultColWidth="14.42578125" defaultRowHeight="15" customHeight="1" x14ac:dyDescent="0.25"/>
  <cols>
    <col min="1" max="1" width="8.7109375" customWidth="1"/>
    <col min="2" max="4" width="50.7109375" customWidth="1"/>
    <col min="5" max="14" width="50.5703125" customWidth="1"/>
    <col min="15" max="24" width="50.7109375" customWidth="1"/>
    <col min="25" max="26" width="6.7109375" customWidth="1"/>
  </cols>
  <sheetData>
    <row r="1" spans="1:26" ht="14.25" customHeight="1" x14ac:dyDescent="0.25">
      <c r="A1" s="73" t="s">
        <v>320</v>
      </c>
      <c r="B1" s="73" t="s">
        <v>321</v>
      </c>
      <c r="C1" s="73"/>
      <c r="D1" s="74"/>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2"/>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6"/>
      <c r="D3" s="77" t="str">
        <f>'1'!C8</f>
        <v>ROKI</v>
      </c>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2"/>
      <c r="E4" s="1"/>
      <c r="F4" s="1"/>
      <c r="G4" s="1"/>
      <c r="H4" s="1"/>
      <c r="I4" s="1"/>
      <c r="J4" s="1"/>
      <c r="K4" s="1"/>
      <c r="L4" s="1"/>
      <c r="M4" s="1"/>
      <c r="N4" s="1"/>
      <c r="O4" s="1"/>
      <c r="P4" s="1"/>
      <c r="Q4" s="1"/>
      <c r="R4" s="1"/>
      <c r="S4" s="1"/>
      <c r="T4" s="1"/>
      <c r="U4" s="1"/>
      <c r="V4" s="1"/>
      <c r="W4" s="1"/>
      <c r="X4" s="1"/>
      <c r="Y4" s="1"/>
      <c r="Z4" s="1"/>
    </row>
    <row r="5" spans="1:26" ht="14.25" customHeight="1" x14ac:dyDescent="0.25">
      <c r="A5" s="1"/>
      <c r="B5" s="78">
        <v>1</v>
      </c>
      <c r="C5" s="120" t="s">
        <v>322</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25">
      <c r="A6" s="116"/>
      <c r="B6" s="121"/>
      <c r="C6" s="122" t="s">
        <v>323</v>
      </c>
      <c r="D6" s="21" t="s">
        <v>156</v>
      </c>
      <c r="E6" s="21" t="s">
        <v>157</v>
      </c>
      <c r="F6" s="21" t="s">
        <v>158</v>
      </c>
      <c r="G6" s="21" t="s">
        <v>159</v>
      </c>
      <c r="H6" s="21" t="s">
        <v>160</v>
      </c>
      <c r="I6" s="21" t="s">
        <v>161</v>
      </c>
      <c r="J6" s="21" t="s">
        <v>162</v>
      </c>
      <c r="K6" s="21" t="s">
        <v>163</v>
      </c>
      <c r="L6" s="21" t="s">
        <v>164</v>
      </c>
      <c r="M6" s="21" t="s">
        <v>165</v>
      </c>
      <c r="N6" s="21" t="s">
        <v>166</v>
      </c>
      <c r="O6" s="21" t="s">
        <v>167</v>
      </c>
      <c r="P6" s="21" t="s">
        <v>168</v>
      </c>
      <c r="Q6" s="21" t="s">
        <v>169</v>
      </c>
      <c r="R6" s="21" t="s">
        <v>170</v>
      </c>
      <c r="S6" s="21" t="s">
        <v>171</v>
      </c>
      <c r="T6" s="21" t="s">
        <v>172</v>
      </c>
      <c r="U6" s="21" t="s">
        <v>173</v>
      </c>
      <c r="V6" s="21" t="s">
        <v>174</v>
      </c>
      <c r="W6" s="21" t="s">
        <v>175</v>
      </c>
      <c r="X6" s="1"/>
      <c r="Y6" s="1"/>
      <c r="Z6" s="1"/>
    </row>
    <row r="7" spans="1:26" ht="14.25" customHeight="1" x14ac:dyDescent="0.25">
      <c r="A7" s="1" t="s">
        <v>82</v>
      </c>
      <c r="B7" s="123" t="s">
        <v>288</v>
      </c>
      <c r="C7" s="122" t="s">
        <v>324</v>
      </c>
      <c r="D7" s="29" t="str">
        <f>'2'!F7</f>
        <v>g3 Skatinti verslų kūrimąsi kaime, žemės ūkio veiklos įvairinimą</v>
      </c>
      <c r="E7" s="29" t="str">
        <f>'2'!G7</f>
        <v>h1 Skatinti kaimo gyventojų ir kaimo bendruomenių verslo iniciatyvas</v>
      </c>
      <c r="F7" s="29" t="str">
        <f>'2'!H7</f>
        <v>h2 Didinti kaimo gyventojų užimtumą ir socialinę įtrauktį</v>
      </c>
      <c r="G7" s="29" t="str">
        <f>'2'!I7</f>
        <v>h4 Modernizuoti kaimo vietoves didinant gyvenimo sąlygų jose patrauklumą</v>
      </c>
      <c r="H7" s="29" t="str">
        <f>'2'!J7</f>
        <v>p1 Gerinti sąlygas atokiose teritorijose</v>
      </c>
      <c r="I7" s="29" t="str">
        <f>'2'!K7</f>
        <v>p2 Skatinti darbo vietas jauniems žmonėms</v>
      </c>
      <c r="J7" s="29">
        <f>'2'!L7</f>
        <v>0</v>
      </c>
      <c r="K7" s="29">
        <f>'2'!M7</f>
        <v>0</v>
      </c>
      <c r="L7" s="29">
        <f>'2'!N7</f>
        <v>0</v>
      </c>
      <c r="M7" s="29">
        <f>'2'!O7</f>
        <v>0</v>
      </c>
      <c r="N7" s="29">
        <f>'2'!P7</f>
        <v>0</v>
      </c>
      <c r="O7" s="29">
        <f>'2'!Q7</f>
        <v>0</v>
      </c>
      <c r="P7" s="29">
        <f>'2'!R7</f>
        <v>0</v>
      </c>
      <c r="Q7" s="29">
        <f>'2'!S7</f>
        <v>0</v>
      </c>
      <c r="R7" s="29">
        <f>'2'!T7</f>
        <v>0</v>
      </c>
      <c r="S7" s="29">
        <f>'2'!U7</f>
        <v>0</v>
      </c>
      <c r="T7" s="29">
        <f>'2'!V7</f>
        <v>0</v>
      </c>
      <c r="U7" s="29">
        <f>'2'!W7</f>
        <v>0</v>
      </c>
      <c r="V7" s="29">
        <f>'2'!X7</f>
        <v>0</v>
      </c>
      <c r="W7" s="29">
        <f>'2'!Y7</f>
        <v>0</v>
      </c>
      <c r="X7" s="1"/>
      <c r="Y7" s="1"/>
      <c r="Z7" s="1"/>
    </row>
    <row r="8" spans="1:26" ht="14.25" customHeight="1" x14ac:dyDescent="0.25">
      <c r="A8" s="1" t="s">
        <v>325</v>
      </c>
      <c r="B8" s="123" t="s">
        <v>326</v>
      </c>
      <c r="C8" s="122" t="s">
        <v>327</v>
      </c>
      <c r="D8" s="124" t="s">
        <v>1850</v>
      </c>
      <c r="E8" s="124" t="s">
        <v>1851</v>
      </c>
      <c r="F8" s="124" t="s">
        <v>1883</v>
      </c>
      <c r="G8" s="124" t="s">
        <v>1855</v>
      </c>
      <c r="H8" s="124" t="s">
        <v>1885</v>
      </c>
      <c r="I8" s="124" t="s">
        <v>1887</v>
      </c>
      <c r="J8" s="124"/>
      <c r="K8" s="124"/>
      <c r="L8" s="124"/>
      <c r="M8" s="124"/>
      <c r="N8" s="124"/>
      <c r="O8" s="124"/>
      <c r="P8" s="124"/>
      <c r="Q8" s="124"/>
      <c r="R8" s="124"/>
      <c r="S8" s="124"/>
      <c r="T8" s="124"/>
      <c r="U8" s="124"/>
      <c r="V8" s="124"/>
      <c r="W8" s="124"/>
      <c r="X8" s="1"/>
      <c r="Y8" s="1"/>
      <c r="Z8" s="1"/>
    </row>
    <row r="9" spans="1:26" ht="14.25" customHeight="1" x14ac:dyDescent="0.25">
      <c r="A9" s="1" t="s">
        <v>328</v>
      </c>
      <c r="B9" s="123" t="s">
        <v>329</v>
      </c>
      <c r="C9" s="122" t="s">
        <v>330</v>
      </c>
      <c r="D9" s="124" t="s">
        <v>1880</v>
      </c>
      <c r="E9" s="124" t="s">
        <v>1852</v>
      </c>
      <c r="F9" s="124" t="s">
        <v>1882</v>
      </c>
      <c r="G9" s="124" t="s">
        <v>1856</v>
      </c>
      <c r="H9" s="124" t="s">
        <v>1886</v>
      </c>
      <c r="I9" s="575" t="s">
        <v>1888</v>
      </c>
      <c r="J9" s="124"/>
      <c r="K9" s="124"/>
      <c r="L9" s="124"/>
      <c r="M9" s="124"/>
      <c r="N9" s="124"/>
      <c r="O9" s="124"/>
      <c r="P9" s="124"/>
      <c r="Q9" s="124"/>
      <c r="R9" s="124"/>
      <c r="S9" s="124"/>
      <c r="T9" s="124"/>
      <c r="U9" s="124"/>
      <c r="V9" s="124"/>
      <c r="W9" s="124"/>
      <c r="X9" s="1"/>
      <c r="Y9" s="1"/>
      <c r="Z9" s="1"/>
    </row>
    <row r="10" spans="1:26" ht="14.25" customHeight="1" x14ac:dyDescent="0.25">
      <c r="A10" s="1" t="s">
        <v>331</v>
      </c>
      <c r="B10" s="123" t="s">
        <v>332</v>
      </c>
      <c r="C10" s="122" t="s">
        <v>333</v>
      </c>
      <c r="D10" s="124" t="s">
        <v>1872</v>
      </c>
      <c r="E10" s="124" t="s">
        <v>1853</v>
      </c>
      <c r="F10" s="124" t="s">
        <v>1854</v>
      </c>
      <c r="G10" s="124" t="s">
        <v>1873</v>
      </c>
      <c r="H10" s="124" t="s">
        <v>1857</v>
      </c>
      <c r="I10" s="575" t="s">
        <v>1874</v>
      </c>
      <c r="J10" s="124"/>
      <c r="K10" s="124"/>
      <c r="L10" s="124"/>
      <c r="M10" s="124"/>
      <c r="N10" s="124"/>
      <c r="O10" s="124"/>
      <c r="P10" s="124"/>
      <c r="Q10" s="124"/>
      <c r="R10" s="124"/>
      <c r="S10" s="124"/>
      <c r="T10" s="124"/>
      <c r="U10" s="124"/>
      <c r="V10" s="124"/>
      <c r="W10" s="124"/>
      <c r="X10" s="1"/>
      <c r="Y10" s="1"/>
      <c r="Z10" s="1"/>
    </row>
    <row r="11" spans="1:26" ht="14.25" customHeight="1" x14ac:dyDescent="0.25">
      <c r="A11" s="1" t="s">
        <v>334</v>
      </c>
      <c r="B11" s="123" t="s">
        <v>335</v>
      </c>
      <c r="C11" s="122" t="s">
        <v>336</v>
      </c>
      <c r="D11" s="578" t="s">
        <v>1876</v>
      </c>
      <c r="E11" s="578" t="s">
        <v>1877</v>
      </c>
      <c r="F11" s="578" t="s">
        <v>1878</v>
      </c>
      <c r="G11" s="578" t="s">
        <v>1884</v>
      </c>
      <c r="H11" s="578" t="s">
        <v>1884</v>
      </c>
      <c r="I11" s="578" t="s">
        <v>1879</v>
      </c>
      <c r="J11" s="124"/>
      <c r="K11" s="124"/>
      <c r="L11" s="124"/>
      <c r="M11" s="124"/>
      <c r="N11" s="124"/>
      <c r="O11" s="124"/>
      <c r="P11" s="124"/>
      <c r="Q11" s="124"/>
      <c r="R11" s="124"/>
      <c r="S11" s="124"/>
      <c r="T11" s="124"/>
      <c r="U11" s="124"/>
      <c r="V11" s="124"/>
      <c r="W11" s="124"/>
      <c r="X11" s="1"/>
      <c r="Y11" s="1"/>
      <c r="Z11" s="1"/>
    </row>
    <row r="12" spans="1:26" ht="14.25" customHeight="1" x14ac:dyDescent="0.25">
      <c r="A12" s="1" t="s">
        <v>337</v>
      </c>
      <c r="B12" s="123" t="s">
        <v>338</v>
      </c>
      <c r="C12" s="122" t="s">
        <v>339</v>
      </c>
      <c r="D12" s="578" t="s">
        <v>1866</v>
      </c>
      <c r="E12" s="575" t="s">
        <v>1881</v>
      </c>
      <c r="F12" s="575" t="s">
        <v>1858</v>
      </c>
      <c r="G12" s="575" t="s">
        <v>1867</v>
      </c>
      <c r="H12" s="575" t="s">
        <v>1897</v>
      </c>
      <c r="I12" s="578" t="s">
        <v>1859</v>
      </c>
      <c r="J12" s="124"/>
      <c r="K12" s="124"/>
      <c r="L12" s="124"/>
      <c r="M12" s="124"/>
      <c r="N12" s="124"/>
      <c r="O12" s="124"/>
      <c r="P12" s="124"/>
      <c r="Q12" s="124"/>
      <c r="R12" s="124"/>
      <c r="S12" s="124"/>
      <c r="T12" s="124"/>
      <c r="U12" s="124"/>
      <c r="V12" s="124"/>
      <c r="W12" s="124"/>
      <c r="X12" s="1"/>
      <c r="Y12" s="1"/>
      <c r="Z12" s="1"/>
    </row>
    <row r="13" spans="1:26" ht="14.25" customHeight="1" x14ac:dyDescent="0.25">
      <c r="A13" s="1" t="s">
        <v>340</v>
      </c>
      <c r="B13" s="123" t="s">
        <v>341</v>
      </c>
      <c r="C13" s="122" t="s">
        <v>342</v>
      </c>
      <c r="D13" s="8">
        <f>COUNTIFS('9'!E$8:E$27,"taip")</f>
        <v>1</v>
      </c>
      <c r="E13" s="8">
        <f>COUNTIFS('9'!F$8:F$27,"taip")</f>
        <v>1</v>
      </c>
      <c r="F13" s="8">
        <f>COUNTIFS('9'!G$8:G$27,"taip")</f>
        <v>3</v>
      </c>
      <c r="G13" s="8">
        <f>COUNTIFS('9'!H$8:H$27,"taip")</f>
        <v>1</v>
      </c>
      <c r="H13" s="8">
        <f>COUNTIFS('9'!I$8:I$27,"taip")</f>
        <v>2</v>
      </c>
      <c r="I13" s="8">
        <f>COUNTIFS('9'!J$8:J$27,"taip")</f>
        <v>1</v>
      </c>
      <c r="J13" s="8">
        <f>COUNTIFS('9'!K$8:K$27,"taip")</f>
        <v>0</v>
      </c>
      <c r="K13" s="8">
        <f>COUNTIFS('9'!L$8:L$27,"taip")</f>
        <v>0</v>
      </c>
      <c r="L13" s="8">
        <f>COUNTIFS('9'!M$8:M$27,"taip")</f>
        <v>0</v>
      </c>
      <c r="M13" s="8">
        <f>COUNTIFS('9'!N$8:N$27,"taip")</f>
        <v>0</v>
      </c>
      <c r="N13" s="8">
        <f>COUNTIFS('9'!O$8:O$27,"taip")</f>
        <v>0</v>
      </c>
      <c r="O13" s="8">
        <f>COUNTIFS('9'!P$8:P$27,"taip")</f>
        <v>0</v>
      </c>
      <c r="P13" s="8">
        <f>COUNTIFS('9'!Q$8:Q$27,"taip")</f>
        <v>0</v>
      </c>
      <c r="Q13" s="8">
        <f>COUNTIFS('9'!R$8:R$27,"taip")</f>
        <v>0</v>
      </c>
      <c r="R13" s="8">
        <f>COUNTIFS('9'!S$8:S$27,"taip")</f>
        <v>0</v>
      </c>
      <c r="S13" s="8">
        <f>COUNTIFS('9'!T$8:T$27,"taip")</f>
        <v>0</v>
      </c>
      <c r="T13" s="8">
        <f>COUNTIFS('9'!U$8:U$27,"taip")</f>
        <v>0</v>
      </c>
      <c r="U13" s="8">
        <f>COUNTIFS('9'!V$8:V$27,"taip")</f>
        <v>0</v>
      </c>
      <c r="V13" s="8">
        <f>COUNTIFS('9'!W$8:W$27,"taip")</f>
        <v>0</v>
      </c>
      <c r="W13" s="8">
        <f>COUNTIFS('9'!X$8:X$27,"taip")</f>
        <v>0</v>
      </c>
      <c r="X13" s="1"/>
      <c r="Y13" s="1"/>
      <c r="Z13" s="1"/>
    </row>
    <row r="14" spans="1:26" ht="14.25" customHeight="1" x14ac:dyDescent="0.25">
      <c r="A14" s="1" t="s">
        <v>343</v>
      </c>
      <c r="B14" s="123" t="s">
        <v>344</v>
      </c>
      <c r="C14" s="122" t="s">
        <v>345</v>
      </c>
      <c r="D14" s="125" t="s">
        <v>346</v>
      </c>
      <c r="E14" s="125" t="s">
        <v>347</v>
      </c>
      <c r="F14" s="125" t="s">
        <v>348</v>
      </c>
      <c r="G14" s="125" t="s">
        <v>349</v>
      </c>
      <c r="H14" s="125" t="s">
        <v>348</v>
      </c>
      <c r="I14" s="125" t="s">
        <v>346</v>
      </c>
      <c r="J14" s="125" t="s">
        <v>350</v>
      </c>
      <c r="K14" s="125" t="s">
        <v>350</v>
      </c>
      <c r="L14" s="125" t="s">
        <v>350</v>
      </c>
      <c r="M14" s="125" t="s">
        <v>350</v>
      </c>
      <c r="N14" s="125" t="s">
        <v>350</v>
      </c>
      <c r="O14" s="125" t="s">
        <v>350</v>
      </c>
      <c r="P14" s="125" t="s">
        <v>350</v>
      </c>
      <c r="Q14" s="125" t="s">
        <v>350</v>
      </c>
      <c r="R14" s="125" t="s">
        <v>350</v>
      </c>
      <c r="S14" s="125" t="s">
        <v>350</v>
      </c>
      <c r="T14" s="125" t="s">
        <v>350</v>
      </c>
      <c r="U14" s="125" t="s">
        <v>350</v>
      </c>
      <c r="V14" s="125" t="s">
        <v>350</v>
      </c>
      <c r="W14" s="125" t="s">
        <v>350</v>
      </c>
      <c r="X14" s="1"/>
      <c r="Y14" s="1"/>
      <c r="Z14" s="1"/>
    </row>
    <row r="15" spans="1:26" ht="14.25" customHeight="1" x14ac:dyDescent="0.25">
      <c r="A15" s="1" t="s">
        <v>351</v>
      </c>
      <c r="B15" s="123" t="s">
        <v>352</v>
      </c>
      <c r="C15" s="122" t="s">
        <v>353</v>
      </c>
      <c r="D15" s="125" t="s">
        <v>348</v>
      </c>
      <c r="E15" s="125" t="s">
        <v>348</v>
      </c>
      <c r="F15" s="125" t="s">
        <v>349</v>
      </c>
      <c r="G15" s="125" t="s">
        <v>348</v>
      </c>
      <c r="H15" s="125" t="s">
        <v>347</v>
      </c>
      <c r="I15" s="125" t="s">
        <v>347</v>
      </c>
      <c r="J15" s="125" t="s">
        <v>350</v>
      </c>
      <c r="K15" s="125" t="s">
        <v>350</v>
      </c>
      <c r="L15" s="125" t="s">
        <v>350</v>
      </c>
      <c r="M15" s="125" t="s">
        <v>350</v>
      </c>
      <c r="N15" s="125" t="s">
        <v>350</v>
      </c>
      <c r="O15" s="125" t="s">
        <v>350</v>
      </c>
      <c r="P15" s="125" t="s">
        <v>350</v>
      </c>
      <c r="Q15" s="125" t="s">
        <v>350</v>
      </c>
      <c r="R15" s="125" t="s">
        <v>350</v>
      </c>
      <c r="S15" s="125" t="s">
        <v>350</v>
      </c>
      <c r="T15" s="125" t="s">
        <v>350</v>
      </c>
      <c r="U15" s="125" t="s">
        <v>350</v>
      </c>
      <c r="V15" s="125" t="s">
        <v>350</v>
      </c>
      <c r="W15" s="125" t="s">
        <v>350</v>
      </c>
      <c r="X15" s="1"/>
      <c r="Y15" s="1"/>
      <c r="Z15" s="1"/>
    </row>
    <row r="16" spans="1:26" ht="14.25" customHeight="1" x14ac:dyDescent="0.25">
      <c r="A16" s="1" t="s">
        <v>354</v>
      </c>
      <c r="B16" s="123" t="s">
        <v>355</v>
      </c>
      <c r="C16" s="122" t="s">
        <v>353</v>
      </c>
      <c r="D16" s="583" t="s">
        <v>356</v>
      </c>
      <c r="E16" s="125" t="s">
        <v>349</v>
      </c>
      <c r="F16" s="125" t="s">
        <v>347</v>
      </c>
      <c r="G16" s="125" t="s">
        <v>347</v>
      </c>
      <c r="H16" s="125" t="s">
        <v>349</v>
      </c>
      <c r="I16" s="125" t="s">
        <v>356</v>
      </c>
      <c r="J16" s="125" t="s">
        <v>350</v>
      </c>
      <c r="K16" s="125" t="s">
        <v>350</v>
      </c>
      <c r="L16" s="125" t="s">
        <v>350</v>
      </c>
      <c r="M16" s="125" t="s">
        <v>350</v>
      </c>
      <c r="N16" s="125" t="s">
        <v>350</v>
      </c>
      <c r="O16" s="125" t="s">
        <v>350</v>
      </c>
      <c r="P16" s="125" t="s">
        <v>350</v>
      </c>
      <c r="Q16" s="125" t="s">
        <v>350</v>
      </c>
      <c r="R16" s="125" t="s">
        <v>350</v>
      </c>
      <c r="S16" s="125" t="s">
        <v>350</v>
      </c>
      <c r="T16" s="125" t="s">
        <v>350</v>
      </c>
      <c r="U16" s="125" t="s">
        <v>350</v>
      </c>
      <c r="V16" s="125" t="s">
        <v>350</v>
      </c>
      <c r="W16" s="125" t="s">
        <v>350</v>
      </c>
      <c r="X16" s="1"/>
      <c r="Y16" s="1"/>
      <c r="Z16" s="1"/>
    </row>
    <row r="17" spans="1:26" ht="14.25" customHeight="1" x14ac:dyDescent="0.25">
      <c r="A17" s="1" t="s">
        <v>357</v>
      </c>
      <c r="B17" s="123" t="s">
        <v>358</v>
      </c>
      <c r="C17" s="122" t="s">
        <v>359</v>
      </c>
      <c r="D17" s="126" t="s">
        <v>182</v>
      </c>
      <c r="E17" s="126" t="s">
        <v>182</v>
      </c>
      <c r="F17" s="126" t="s">
        <v>182</v>
      </c>
      <c r="G17" s="126" t="s">
        <v>182</v>
      </c>
      <c r="H17" s="126" t="s">
        <v>182</v>
      </c>
      <c r="I17" s="126" t="s">
        <v>182</v>
      </c>
      <c r="J17" s="126" t="s">
        <v>182</v>
      </c>
      <c r="K17" s="126" t="s">
        <v>182</v>
      </c>
      <c r="L17" s="126" t="s">
        <v>182</v>
      </c>
      <c r="M17" s="126" t="s">
        <v>182</v>
      </c>
      <c r="N17" s="126" t="s">
        <v>182</v>
      </c>
      <c r="O17" s="126" t="s">
        <v>182</v>
      </c>
      <c r="P17" s="126" t="s">
        <v>182</v>
      </c>
      <c r="Q17" s="126" t="s">
        <v>182</v>
      </c>
      <c r="R17" s="126" t="s">
        <v>182</v>
      </c>
      <c r="S17" s="126" t="s">
        <v>182</v>
      </c>
      <c r="T17" s="126" t="s">
        <v>182</v>
      </c>
      <c r="U17" s="126" t="s">
        <v>182</v>
      </c>
      <c r="V17" s="126" t="s">
        <v>182</v>
      </c>
      <c r="W17" s="126" t="s">
        <v>182</v>
      </c>
      <c r="X17" s="1"/>
      <c r="Y17" s="1"/>
      <c r="Z17" s="1"/>
    </row>
    <row r="18" spans="1:26" ht="14.25" customHeight="1" x14ac:dyDescent="0.25">
      <c r="A18" s="1" t="s">
        <v>360</v>
      </c>
      <c r="B18" s="123" t="s">
        <v>361</v>
      </c>
      <c r="C18" s="122" t="str">
        <f t="shared" ref="C18:C21" si="0">$C$17</f>
        <v>Pasirinkite iš sąrašo (taip arba ne). Sąsaja nėra privaloma. Iš anksto nurodyta reikšmė "Ne". Pasirinkimas "Taip" reiškia, kad tenkinant poreikį bus siekiama atitinkamo rezultato rodiklio.</v>
      </c>
      <c r="D18" s="126" t="s">
        <v>119</v>
      </c>
      <c r="E18" s="126" t="s">
        <v>119</v>
      </c>
      <c r="F18" s="126" t="s">
        <v>182</v>
      </c>
      <c r="G18" s="126" t="s">
        <v>182</v>
      </c>
      <c r="H18" s="126" t="s">
        <v>182</v>
      </c>
      <c r="I18" s="126" t="s">
        <v>119</v>
      </c>
      <c r="J18" s="126" t="s">
        <v>182</v>
      </c>
      <c r="K18" s="126" t="s">
        <v>182</v>
      </c>
      <c r="L18" s="126" t="s">
        <v>182</v>
      </c>
      <c r="M18" s="126" t="s">
        <v>182</v>
      </c>
      <c r="N18" s="126" t="s">
        <v>182</v>
      </c>
      <c r="O18" s="126" t="s">
        <v>182</v>
      </c>
      <c r="P18" s="126" t="s">
        <v>182</v>
      </c>
      <c r="Q18" s="126" t="s">
        <v>182</v>
      </c>
      <c r="R18" s="126" t="s">
        <v>182</v>
      </c>
      <c r="S18" s="126" t="s">
        <v>182</v>
      </c>
      <c r="T18" s="126" t="s">
        <v>182</v>
      </c>
      <c r="U18" s="126" t="s">
        <v>182</v>
      </c>
      <c r="V18" s="126" t="s">
        <v>182</v>
      </c>
      <c r="W18" s="126" t="s">
        <v>182</v>
      </c>
      <c r="X18" s="1"/>
      <c r="Y18" s="1"/>
      <c r="Z18" s="1"/>
    </row>
    <row r="19" spans="1:26" ht="14.25" customHeight="1" x14ac:dyDescent="0.25">
      <c r="A19" s="1" t="s">
        <v>362</v>
      </c>
      <c r="B19" s="123" t="s">
        <v>363</v>
      </c>
      <c r="C19" s="122" t="str">
        <f t="shared" si="0"/>
        <v>Pasirinkite iš sąrašo (taip arba ne). Sąsaja nėra privaloma. Iš anksto nurodyta reikšmė "Ne". Pasirinkimas "Taip" reiškia, kad tenkinant poreikį bus siekiama atitinkamo rezultato rodiklio.</v>
      </c>
      <c r="D19" s="126" t="s">
        <v>119</v>
      </c>
      <c r="E19" s="126" t="s">
        <v>119</v>
      </c>
      <c r="F19" s="126" t="s">
        <v>182</v>
      </c>
      <c r="G19" s="126" t="s">
        <v>182</v>
      </c>
      <c r="H19" s="126" t="s">
        <v>182</v>
      </c>
      <c r="I19" s="126" t="s">
        <v>119</v>
      </c>
      <c r="J19" s="126" t="s">
        <v>182</v>
      </c>
      <c r="K19" s="126" t="s">
        <v>182</v>
      </c>
      <c r="L19" s="126" t="s">
        <v>182</v>
      </c>
      <c r="M19" s="126" t="s">
        <v>182</v>
      </c>
      <c r="N19" s="126" t="s">
        <v>182</v>
      </c>
      <c r="O19" s="126" t="s">
        <v>182</v>
      </c>
      <c r="P19" s="126" t="s">
        <v>182</v>
      </c>
      <c r="Q19" s="126" t="s">
        <v>182</v>
      </c>
      <c r="R19" s="126" t="s">
        <v>182</v>
      </c>
      <c r="S19" s="126" t="s">
        <v>182</v>
      </c>
      <c r="T19" s="126" t="s">
        <v>182</v>
      </c>
      <c r="U19" s="126" t="s">
        <v>182</v>
      </c>
      <c r="V19" s="126" t="s">
        <v>182</v>
      </c>
      <c r="W19" s="126" t="s">
        <v>182</v>
      </c>
      <c r="X19" s="1"/>
      <c r="Y19" s="1"/>
      <c r="Z19" s="1"/>
    </row>
    <row r="20" spans="1:26" ht="14.25" customHeight="1" x14ac:dyDescent="0.25">
      <c r="A20" s="1" t="s">
        <v>364</v>
      </c>
      <c r="B20" s="123" t="s">
        <v>365</v>
      </c>
      <c r="C20" s="122" t="str">
        <f t="shared" si="0"/>
        <v>Pasirinkite iš sąrašo (taip arba ne). Sąsaja nėra privaloma. Iš anksto nurodyta reikšmė "Ne". Pasirinkimas "Taip" reiškia, kad tenkinant poreikį bus siekiama atitinkamo rezultato rodiklio.</v>
      </c>
      <c r="D20" s="126" t="s">
        <v>182</v>
      </c>
      <c r="E20" s="126" t="s">
        <v>182</v>
      </c>
      <c r="F20" s="126" t="s">
        <v>119</v>
      </c>
      <c r="G20" s="126" t="s">
        <v>119</v>
      </c>
      <c r="H20" s="126" t="s">
        <v>119</v>
      </c>
      <c r="I20" s="126" t="s">
        <v>182</v>
      </c>
      <c r="J20" s="126" t="s">
        <v>182</v>
      </c>
      <c r="K20" s="126" t="s">
        <v>182</v>
      </c>
      <c r="L20" s="126" t="s">
        <v>182</v>
      </c>
      <c r="M20" s="126" t="s">
        <v>182</v>
      </c>
      <c r="N20" s="126" t="s">
        <v>182</v>
      </c>
      <c r="O20" s="126" t="s">
        <v>182</v>
      </c>
      <c r="P20" s="126" t="s">
        <v>182</v>
      </c>
      <c r="Q20" s="126" t="s">
        <v>182</v>
      </c>
      <c r="R20" s="126" t="s">
        <v>182</v>
      </c>
      <c r="S20" s="126" t="s">
        <v>182</v>
      </c>
      <c r="T20" s="126" t="s">
        <v>182</v>
      </c>
      <c r="U20" s="126" t="s">
        <v>182</v>
      </c>
      <c r="V20" s="126" t="s">
        <v>182</v>
      </c>
      <c r="W20" s="126" t="s">
        <v>182</v>
      </c>
      <c r="X20" s="1"/>
      <c r="Y20" s="1"/>
      <c r="Z20" s="1"/>
    </row>
    <row r="21" spans="1:26" ht="14.25" customHeight="1" x14ac:dyDescent="0.25">
      <c r="A21" s="1" t="s">
        <v>366</v>
      </c>
      <c r="B21" s="123" t="s">
        <v>367</v>
      </c>
      <c r="C21" s="122" t="str">
        <f t="shared" si="0"/>
        <v>Pasirinkite iš sąrašo (taip arba ne). Sąsaja nėra privaloma. Iš anksto nurodyta reikšmė "Ne". Pasirinkimas "Taip" reiškia, kad tenkinant poreikį bus siekiama atitinkamo rezultato rodiklio.</v>
      </c>
      <c r="D21" s="126" t="s">
        <v>182</v>
      </c>
      <c r="E21" s="126" t="s">
        <v>119</v>
      </c>
      <c r="F21" s="126" t="s">
        <v>119</v>
      </c>
      <c r="G21" s="126" t="s">
        <v>182</v>
      </c>
      <c r="H21" s="126" t="s">
        <v>119</v>
      </c>
      <c r="I21" s="126" t="s">
        <v>182</v>
      </c>
      <c r="J21" s="126" t="s">
        <v>182</v>
      </c>
      <c r="K21" s="126" t="s">
        <v>182</v>
      </c>
      <c r="L21" s="126" t="s">
        <v>182</v>
      </c>
      <c r="M21" s="126" t="s">
        <v>182</v>
      </c>
      <c r="N21" s="126" t="s">
        <v>182</v>
      </c>
      <c r="O21" s="126" t="s">
        <v>182</v>
      </c>
      <c r="P21" s="126" t="s">
        <v>182</v>
      </c>
      <c r="Q21" s="126" t="s">
        <v>182</v>
      </c>
      <c r="R21" s="126" t="s">
        <v>182</v>
      </c>
      <c r="S21" s="126" t="s">
        <v>182</v>
      </c>
      <c r="T21" s="126" t="s">
        <v>182</v>
      </c>
      <c r="U21" s="126" t="s">
        <v>182</v>
      </c>
      <c r="V21" s="126" t="s">
        <v>182</v>
      </c>
      <c r="W21" s="126" t="s">
        <v>182</v>
      </c>
      <c r="X21" s="1"/>
      <c r="Y21" s="1"/>
      <c r="Z21" s="1"/>
    </row>
    <row r="22" spans="1:26" ht="14.25" customHeight="1" x14ac:dyDescent="0.25">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custom" allowBlank="1" showInputMessage="1" showErrorMessage="1" prompt="Maksimalus simbolių skaičius - 300." sqref="D12:W12" xr:uid="{00000000-0002-0000-0400-000000000000}">
      <formula1>AND(GTE(LEN(D12),MIN((0),(300))),LTE(LEN(D12),MAX((0),(300))))</formula1>
    </dataValidation>
    <dataValidation type="custom" allowBlank="1" showInputMessage="1" showErrorMessage="1" prompt="Maksimalus simbolių skaičius - 500." sqref="D8:W11" xr:uid="{00000000-0002-0000-0400-000002000000}">
      <formula1>AND(GTE(LEN(D8),MIN((0),(500))),LTE(LEN(D8),MAX((0),(500))))</formula1>
    </dataValidation>
  </dataValidations>
  <pageMargins left="0.70866141732283472" right="0.70866141732283472" top="0.74803149606299213" bottom="0.74803149606299213" header="0" footer="0"/>
  <pageSetup paperSize="8" scale="17" fitToHeight="0" orientation="landscape" r:id="rId1"/>
  <colBreaks count="1" manualBreakCount="1">
    <brk id="4" man="1"/>
  </colBreaks>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Sąrašai!$A$91:$A$139</xm:f>
          </x14:formula1>
          <xm:sqref>D14:W16</xm:sqref>
        </x14:dataValidation>
        <x14:dataValidation type="list" allowBlank="1" showErrorMessage="1" xr:uid="{00000000-0002-0000-0400-000003000000}">
          <x14:formula1>
            <xm:f>Sąrašai!$A$23:$A$24</xm:f>
          </x14:formula1>
          <xm:sqref>D17:W21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Z1000"/>
  <sheetViews>
    <sheetView workbookViewId="0">
      <selection activeCell="H26" sqref="H26"/>
    </sheetView>
  </sheetViews>
  <sheetFormatPr defaultColWidth="14.42578125" defaultRowHeight="15" customHeight="1" x14ac:dyDescent="0.25"/>
  <cols>
    <col min="1" max="1" width="8.7109375" customWidth="1"/>
    <col min="2" max="3" width="50.7109375" customWidth="1"/>
    <col min="4" max="6" width="9.140625" customWidth="1"/>
    <col min="7" max="26" width="6.7109375" customWidth="1"/>
  </cols>
  <sheetData>
    <row r="1" spans="1:26" ht="14.25" customHeight="1" x14ac:dyDescent="0.25">
      <c r="A1" s="73" t="str">
        <f>'4'!A1</f>
        <v>4.</v>
      </c>
      <c r="B1" s="73" t="str">
        <f>'4'!B1</f>
        <v>VVG teritorijos poreikių pagrindimas</v>
      </c>
      <c r="C1" s="74"/>
      <c r="D1" s="73"/>
      <c r="E1" s="193" t="s">
        <v>1640</v>
      </c>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2"/>
      <c r="D2" s="1"/>
      <c r="E2" s="489" t="s">
        <v>1641</v>
      </c>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490" t="s">
        <v>1642</v>
      </c>
      <c r="F3" s="1"/>
      <c r="G3" s="1"/>
      <c r="H3" s="1"/>
      <c r="I3" s="1"/>
      <c r="J3" s="1"/>
      <c r="K3" s="1"/>
      <c r="L3" s="1"/>
      <c r="M3" s="1"/>
      <c r="N3" s="1"/>
      <c r="O3" s="1"/>
      <c r="P3" s="1"/>
      <c r="Q3" s="1"/>
      <c r="R3" s="1"/>
      <c r="S3" s="1"/>
      <c r="T3" s="1"/>
      <c r="U3" s="1"/>
      <c r="V3" s="1"/>
      <c r="W3" s="1"/>
      <c r="X3" s="1"/>
      <c r="Y3" s="1"/>
      <c r="Z3" s="1"/>
    </row>
    <row r="4" spans="1:26" ht="14.25" customHeight="1" x14ac:dyDescent="0.25">
      <c r="A4" s="1"/>
      <c r="B4" s="1"/>
      <c r="C4" s="2"/>
      <c r="D4" s="1"/>
      <c r="E4" s="489" t="s">
        <v>1643</v>
      </c>
      <c r="F4" s="1"/>
      <c r="G4" s="1"/>
      <c r="H4" s="1"/>
      <c r="I4" s="1"/>
      <c r="J4" s="1"/>
      <c r="K4" s="1"/>
      <c r="L4" s="1"/>
      <c r="M4" s="1"/>
      <c r="N4" s="1"/>
      <c r="O4" s="1"/>
      <c r="P4" s="1"/>
      <c r="Q4" s="1"/>
      <c r="R4" s="1"/>
      <c r="S4" s="1"/>
      <c r="T4" s="1"/>
      <c r="U4" s="1"/>
      <c r="V4" s="1"/>
      <c r="W4" s="1"/>
      <c r="X4" s="1"/>
      <c r="Y4" s="1"/>
      <c r="Z4" s="1"/>
    </row>
    <row r="5" spans="1:26" ht="14.25" customHeight="1" x14ac:dyDescent="0.25">
      <c r="A5" s="116"/>
      <c r="B5" s="491"/>
      <c r="C5" s="492" t="str">
        <f>'4'!D6</f>
        <v>1 poreikis</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82</v>
      </c>
      <c r="B6" s="137" t="str">
        <f>'4'!B7</f>
        <v>Poreikis</v>
      </c>
      <c r="C6" s="493" t="str">
        <f>'4'!D7</f>
        <v>g3 Skatinti verslų kūrimąsi kaime, žemės ūkio veiklos įvairinimą</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325</v>
      </c>
      <c r="B7" s="137" t="str">
        <f>'4'!B8</f>
        <v>Poreikio sąsaja su stiprybėmis ir (arba) galimybėmis</v>
      </c>
      <c r="C7" s="494" t="str">
        <f>'4'!D8</f>
        <v>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328</v>
      </c>
      <c r="B8" s="137" t="str">
        <f>'4'!B9</f>
        <v>Poreikio sąsaja su silpnybėmis ir (arba) grėsmėmis</v>
      </c>
      <c r="C8" s="494" t="str">
        <f>'4'!D9</f>
        <v>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v>
      </c>
      <c r="D8" s="1"/>
      <c r="E8" s="1"/>
      <c r="F8" s="1"/>
      <c r="G8" s="1"/>
      <c r="H8" s="1"/>
      <c r="I8" s="1"/>
      <c r="J8" s="1"/>
      <c r="K8" s="1"/>
      <c r="L8" s="1"/>
      <c r="M8" s="1"/>
      <c r="N8" s="1"/>
      <c r="O8" s="1"/>
      <c r="P8" s="1"/>
      <c r="Q8" s="1"/>
      <c r="R8" s="1"/>
      <c r="S8" s="1"/>
      <c r="T8" s="1"/>
      <c r="U8" s="1"/>
      <c r="V8" s="1"/>
      <c r="W8" s="1"/>
      <c r="X8" s="1"/>
      <c r="Y8" s="1"/>
      <c r="Z8" s="1"/>
    </row>
    <row r="9" spans="1:26" ht="14.25" customHeight="1" x14ac:dyDescent="0.25">
      <c r="A9" s="1" t="s">
        <v>331</v>
      </c>
      <c r="B9" s="137" t="str">
        <f>'4'!B10</f>
        <v>Poreikio sąsaja su situacijos analizės rodikliais (poreikio dydžio, problemos masto, intervencijos poreikio kiekybinis pagrindimas)</v>
      </c>
      <c r="C9" s="494" t="str">
        <f>'4'!D10</f>
        <v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v>
      </c>
      <c r="D9" s="1"/>
      <c r="E9" s="1"/>
      <c r="F9" s="1"/>
      <c r="G9" s="1"/>
      <c r="H9" s="1"/>
      <c r="I9" s="1"/>
      <c r="J9" s="1"/>
      <c r="K9" s="1"/>
      <c r="L9" s="1"/>
      <c r="M9" s="1"/>
      <c r="N9" s="1"/>
      <c r="O9" s="1"/>
      <c r="P9" s="1"/>
      <c r="Q9" s="1"/>
      <c r="R9" s="1"/>
      <c r="S9" s="1"/>
      <c r="T9" s="1"/>
      <c r="U9" s="1"/>
      <c r="V9" s="1"/>
      <c r="W9" s="1"/>
      <c r="X9" s="1"/>
      <c r="Y9" s="1"/>
      <c r="Z9" s="1"/>
    </row>
    <row r="10" spans="1:26" ht="14.25" customHeight="1" x14ac:dyDescent="0.25">
      <c r="A10" s="1" t="s">
        <v>334</v>
      </c>
      <c r="B10" s="137" t="str">
        <f>'4'!B11</f>
        <v>Poreikio sąsaja su aukštesnio lygmens strateginiais dokumentais</v>
      </c>
      <c r="C10" s="494" t="str">
        <f>'4'!D11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337</v>
      </c>
      <c r="B11" s="137" t="str">
        <f>'4'!B12</f>
        <v>Poreikio sąsaja su VVG teritorijos gyventojų nuomone</v>
      </c>
      <c r="C11" s="494" t="str">
        <f>'4'!D12</f>
        <v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340</v>
      </c>
      <c r="B12" s="137" t="str">
        <f>'4'!B13</f>
        <v>Poreikį tenkinančių VPS priemonių skaičius</v>
      </c>
      <c r="C12" s="185">
        <f>'4'!D13</f>
        <v>1</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343</v>
      </c>
      <c r="B13" s="137" t="str">
        <f>'4'!B14</f>
        <v>Susijęs nacionalinis poreikis 1</v>
      </c>
      <c r="C13" s="495" t="str">
        <f>'4'!D14</f>
        <v xml:space="preserve">g.3 . Skatinti verslų kūrimąsi kaime, žemės ūkio veiklos įvairinimą </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351</v>
      </c>
      <c r="B14" s="137" t="str">
        <f>'4'!B15</f>
        <v>Susijęs nacionalinis poreikis 2</v>
      </c>
      <c r="C14" s="495" t="str">
        <f>'4'!D15</f>
        <v xml:space="preserve">h.2. Didinti kaimo gyventojų užimtumą ir  socialinę įtrauktį </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354</v>
      </c>
      <c r="B15" s="137" t="str">
        <f>'4'!B16</f>
        <v>Susijęs nacionalinis poreikis 3</v>
      </c>
      <c r="C15" s="495" t="str">
        <f>'4'!D16</f>
        <v>Netaikoma</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t="s">
        <v>357</v>
      </c>
      <c r="B16" s="137" t="str">
        <f>'4'!B17</f>
        <v>Ar poreikis siejasi su rezultato rodikliu R.3 (skaitmeninės technologijos; pilnas rodiklio pavadinimas 6 lape)?</v>
      </c>
      <c r="C16" s="496" t="str">
        <f>'4'!D17</f>
        <v>Ne</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360</v>
      </c>
      <c r="B17" s="137" t="str">
        <f>'4'!B18</f>
        <v>Ar poreikis siejasi su rezultato rodikliu R.37 (darbo vietos; pilnas rodiklio pavadinimas 6 lape)?</v>
      </c>
      <c r="C17" s="496" t="str">
        <f>'4'!D18</f>
        <v>Taip</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362</v>
      </c>
      <c r="B18" s="137" t="str">
        <f>'4'!B19</f>
        <v>Poreikis siejasi su rezultato rodikliu R.39 (kaimo verslai; pilnas rodiklio pavadinimas 6 lape)</v>
      </c>
      <c r="C18" s="496" t="str">
        <f>'4'!D19</f>
        <v>Taip</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364</v>
      </c>
      <c r="B19" s="137" t="str">
        <f>'4'!B20</f>
        <v>Poreikis siejasi su rezultato rodikliu R.41 (paslaugos ir infrastruktūra; pilnas rodiklio pavadinimas 6 lape)</v>
      </c>
      <c r="C19" s="496" t="str">
        <f>'4'!D20</f>
        <v>Ne</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366</v>
      </c>
      <c r="B20" s="137" t="str">
        <f>'4'!B21</f>
        <v>Poreikis siejasi su rezultato rodikliu R.42 (socialinė įtrauktis; pilnas rodiklio pavadinimas 6 lape)</v>
      </c>
      <c r="C20" s="496" t="str">
        <f>'4'!D21</f>
        <v>Ne</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497"/>
      <c r="C21" s="117"/>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498"/>
      <c r="C22" s="499" t="str">
        <f>'4'!E6</f>
        <v>2 poreikis</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82</v>
      </c>
      <c r="B23" s="137" t="str">
        <f t="shared" ref="B23:B37" si="0">B6</f>
        <v>Poreikis</v>
      </c>
      <c r="C23" s="493" t="str">
        <f>'4'!E7</f>
        <v>h1 Skatinti kaimo gyventojų ir kaimo bendruomenių verslo iniciatyvas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325</v>
      </c>
      <c r="B24" s="137" t="str">
        <f t="shared" si="0"/>
        <v>Poreikio sąsaja su stiprybėmis ir (arba) galimybėmis</v>
      </c>
      <c r="C24" s="494" t="str">
        <f>'4'!E8</f>
        <v>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328</v>
      </c>
      <c r="B25" s="137" t="str">
        <f t="shared" si="0"/>
        <v>Poreikio sąsaja su silpnybėmis ir (arba) grėsmėmis</v>
      </c>
      <c r="C25" s="494" t="str">
        <f>'4'!E9</f>
        <v>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331</v>
      </c>
      <c r="B26" s="137" t="str">
        <f t="shared" si="0"/>
        <v>Poreikio sąsaja su situacijos analizės rodikliais (poreikio dydžio, problemos masto, intervencijos poreikio kiekybinis pagrindimas)</v>
      </c>
      <c r="C26" s="494" t="str">
        <f>'4'!E10</f>
        <v>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t="s">
        <v>334</v>
      </c>
      <c r="B27" s="137" t="str">
        <f t="shared" si="0"/>
        <v>Poreikio sąsaja su aukštesnio lygmens strateginiais dokumentais</v>
      </c>
      <c r="C27" s="494" t="str">
        <f>'4'!E11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t="s">
        <v>337</v>
      </c>
      <c r="B28" s="137" t="str">
        <f t="shared" si="0"/>
        <v>Poreikio sąsaja su VVG teritorijos gyventojų nuomone</v>
      </c>
      <c r="C28" s="494" t="str">
        <f>'4'!E12</f>
        <v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t="s">
        <v>340</v>
      </c>
      <c r="B29" s="137" t="str">
        <f t="shared" si="0"/>
        <v>Poreikį tenkinančių VPS priemonių skaičius</v>
      </c>
      <c r="C29" s="185">
        <f>'4'!E13</f>
        <v>1</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t="s">
        <v>343</v>
      </c>
      <c r="B30" s="137" t="str">
        <f t="shared" si="0"/>
        <v>Susijęs nacionalinis poreikis 1</v>
      </c>
      <c r="C30" s="495" t="str">
        <f>'4'!E14</f>
        <v>h.1. Skatinti kaimo gyventojų ir kaimo bendruomenių verslo iniciatyvas</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t="s">
        <v>351</v>
      </c>
      <c r="B31" s="137" t="str">
        <f t="shared" si="0"/>
        <v>Susijęs nacionalinis poreikis 2</v>
      </c>
      <c r="C31" s="495" t="str">
        <f>'4'!E15</f>
        <v xml:space="preserve">h.2. Didinti kaimo gyventojų užimtumą ir  socialinę įtrauktį </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t="s">
        <v>354</v>
      </c>
      <c r="B32" s="137" t="str">
        <f t="shared" si="0"/>
        <v>Susijęs nacionalinis poreikis 3</v>
      </c>
      <c r="C32" s="495" t="str">
        <f>'4'!E16</f>
        <v xml:space="preserve">h.4 . Modernizuoti kaimo vietoves didinant gyvenimo sąlygų jose patrauklumą </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t="s">
        <v>357</v>
      </c>
      <c r="B33" s="137" t="str">
        <f t="shared" si="0"/>
        <v>Ar poreikis siejasi su rezultato rodikliu R.3 (skaitmeninės technologijos; pilnas rodiklio pavadinimas 6 lape)?</v>
      </c>
      <c r="C33" s="496" t="str">
        <f>'4'!E17</f>
        <v>Ne</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t="s">
        <v>360</v>
      </c>
      <c r="B34" s="137" t="str">
        <f t="shared" si="0"/>
        <v>Ar poreikis siejasi su rezultato rodikliu R.37 (darbo vietos; pilnas rodiklio pavadinimas 6 lape)?</v>
      </c>
      <c r="C34" s="496" t="str">
        <f>'4'!E18</f>
        <v>Taip</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t="s">
        <v>362</v>
      </c>
      <c r="B35" s="137" t="str">
        <f t="shared" si="0"/>
        <v>Poreikis siejasi su rezultato rodikliu R.39 (kaimo verslai; pilnas rodiklio pavadinimas 6 lape)</v>
      </c>
      <c r="C35" s="496" t="str">
        <f>'4'!E19</f>
        <v>Taip</v>
      </c>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t="s">
        <v>364</v>
      </c>
      <c r="B36" s="137" t="str">
        <f t="shared" si="0"/>
        <v>Poreikis siejasi su rezultato rodikliu R.41 (paslaugos ir infrastruktūra; pilnas rodiklio pavadinimas 6 lape)</v>
      </c>
      <c r="C36" s="496" t="str">
        <f>'4'!E20</f>
        <v>Ne</v>
      </c>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t="s">
        <v>366</v>
      </c>
      <c r="B37" s="137" t="str">
        <f t="shared" si="0"/>
        <v>Poreikis siejasi su rezultato rodikliu R.42 (socialinė įtrauktis; pilnas rodiklio pavadinimas 6 lape)</v>
      </c>
      <c r="C37" s="496" t="str">
        <f>'4'!E21</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497"/>
      <c r="C38" s="117"/>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498"/>
      <c r="C39" s="499" t="str">
        <f>'4'!F6</f>
        <v>3 poreikis</v>
      </c>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t="s">
        <v>82</v>
      </c>
      <c r="B40" s="137" t="str">
        <f t="shared" ref="B40:B54" si="1">B23</f>
        <v>Poreikis</v>
      </c>
      <c r="C40" s="493" t="str">
        <f>'4'!F7</f>
        <v>h2 Didinti kaimo gyventojų užimtumą ir socialinę įtrauktį</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t="s">
        <v>325</v>
      </c>
      <c r="B41" s="137" t="str">
        <f t="shared" si="1"/>
        <v>Poreikio sąsaja su stiprybėmis ir (arba) galimybėmis</v>
      </c>
      <c r="C41" s="494" t="str">
        <f>'4'!F8</f>
        <v>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t="s">
        <v>328</v>
      </c>
      <c r="B42" s="137" t="str">
        <f t="shared" si="1"/>
        <v>Poreikio sąsaja su silpnybėmis ir (arba) grėsmėmis</v>
      </c>
      <c r="C42" s="494" t="str">
        <f>'4'!F9</f>
        <v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v>
      </c>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t="s">
        <v>331</v>
      </c>
      <c r="B43" s="137" t="str">
        <f t="shared" si="1"/>
        <v>Poreikio sąsaja su situacijos analizės rodikliais (poreikio dydžio, problemos masto, intervencijos poreikio kiekybinis pagrindimas)</v>
      </c>
      <c r="C43" s="494" t="str">
        <f>'4'!F10</f>
        <v>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t="s">
        <v>334</v>
      </c>
      <c r="B44" s="137" t="str">
        <f t="shared" si="1"/>
        <v>Poreikio sąsaja su aukštesnio lygmens strateginiais dokumentais</v>
      </c>
      <c r="C44" s="494" t="str">
        <f>'4'!F11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t="s">
        <v>337</v>
      </c>
      <c r="B45" s="137" t="str">
        <f t="shared" si="1"/>
        <v>Poreikio sąsaja su VVG teritorijos gyventojų nuomone</v>
      </c>
      <c r="C45" s="494" t="str">
        <f>'4'!F12</f>
        <v xml:space="preserve">Taip. Per VVG teritorijos gyventojų apklausą 71,3 proc. respondentų 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t="s">
        <v>340</v>
      </c>
      <c r="B46" s="137" t="str">
        <f t="shared" si="1"/>
        <v>Poreikį tenkinančių VPS priemonių skaičius</v>
      </c>
      <c r="C46" s="185">
        <f>'4'!F13</f>
        <v>3</v>
      </c>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t="s">
        <v>343</v>
      </c>
      <c r="B47" s="137" t="str">
        <f t="shared" si="1"/>
        <v>Susijęs nacionalinis poreikis 1</v>
      </c>
      <c r="C47" s="495" t="str">
        <f>'4'!F14</f>
        <v xml:space="preserve">h.2. Didinti kaimo gyventojų užimtumą ir  socialinę įtrauktį </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t="s">
        <v>351</v>
      </c>
      <c r="B48" s="137" t="str">
        <f t="shared" si="1"/>
        <v>Susijęs nacionalinis poreikis 2</v>
      </c>
      <c r="C48" s="495" t="str">
        <f>'4'!F15</f>
        <v xml:space="preserve">h.4 . Modernizuoti kaimo vietoves didinant gyvenimo sąlygų jose patrauklumą </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t="s">
        <v>354</v>
      </c>
      <c r="B49" s="137" t="str">
        <f t="shared" si="1"/>
        <v>Susijęs nacionalinis poreikis 3</v>
      </c>
      <c r="C49" s="495" t="str">
        <f>'4'!F16</f>
        <v>h.1. Skatinti kaimo gyventojų ir kaimo bendruomenių verslo iniciatyvas</v>
      </c>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t="s">
        <v>357</v>
      </c>
      <c r="B50" s="137" t="str">
        <f t="shared" si="1"/>
        <v>Ar poreikis siejasi su rezultato rodikliu R.3 (skaitmeninės technologijos; pilnas rodiklio pavadinimas 6 lape)?</v>
      </c>
      <c r="C50" s="496" t="str">
        <f>'4'!F17</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t="s">
        <v>360</v>
      </c>
      <c r="B51" s="137" t="str">
        <f t="shared" si="1"/>
        <v>Ar poreikis siejasi su rezultato rodikliu R.37 (darbo vietos; pilnas rodiklio pavadinimas 6 lape)?</v>
      </c>
      <c r="C51" s="496" t="str">
        <f>'4'!F18</f>
        <v>Ne</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t="s">
        <v>362</v>
      </c>
      <c r="B52" s="137" t="str">
        <f t="shared" si="1"/>
        <v>Poreikis siejasi su rezultato rodikliu R.39 (kaimo verslai; pilnas rodiklio pavadinimas 6 lape)</v>
      </c>
      <c r="C52" s="496" t="str">
        <f>'4'!F19</f>
        <v>Ne</v>
      </c>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t="s">
        <v>364</v>
      </c>
      <c r="B53" s="137" t="str">
        <f t="shared" si="1"/>
        <v>Poreikis siejasi su rezultato rodikliu R.41 (paslaugos ir infrastruktūra; pilnas rodiklio pavadinimas 6 lape)</v>
      </c>
      <c r="C53" s="496" t="str">
        <f>'4'!F20</f>
        <v>Taip</v>
      </c>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t="s">
        <v>366</v>
      </c>
      <c r="B54" s="137" t="str">
        <f t="shared" si="1"/>
        <v>Poreikis siejasi su rezultato rodikliu R.42 (socialinė įtrauktis; pilnas rodiklio pavadinimas 6 lape)</v>
      </c>
      <c r="C54" s="496" t="str">
        <f>'4'!F21</f>
        <v>Taip</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497"/>
      <c r="C55" s="117"/>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498"/>
      <c r="C56" s="499" t="str">
        <f>'4'!G6</f>
        <v>4 poreikis</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t="s">
        <v>82</v>
      </c>
      <c r="B57" s="137" t="str">
        <f t="shared" ref="B57:B71" si="2">B40</f>
        <v>Poreikis</v>
      </c>
      <c r="C57" s="493" t="str">
        <f>'4'!G7</f>
        <v>h4 Modernizuoti kaimo vietoves didinant gyvenimo sąlygų jose patrauklumą</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t="s">
        <v>325</v>
      </c>
      <c r="B58" s="137" t="str">
        <f t="shared" si="2"/>
        <v>Poreikio sąsaja su stiprybėmis ir (arba) galimybėmis</v>
      </c>
      <c r="C58" s="494" t="str">
        <f>'4'!G8</f>
        <v>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t="s">
        <v>328</v>
      </c>
      <c r="B59" s="137" t="str">
        <f t="shared" si="2"/>
        <v>Poreikio sąsaja su silpnybėmis ir (arba) grėsmėmis</v>
      </c>
      <c r="C59" s="494" t="str">
        <f>'4'!G9</f>
        <v>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v>
      </c>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t="s">
        <v>331</v>
      </c>
      <c r="B60" s="137" t="str">
        <f t="shared" si="2"/>
        <v>Poreikio sąsaja su situacijos analizės rodikliais (poreikio dydžio, problemos masto, intervencijos poreikio kiekybinis pagrindimas)</v>
      </c>
      <c r="C60" s="494" t="str">
        <f>'4'!G10</f>
        <v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t="s">
        <v>334</v>
      </c>
      <c r="B61" s="137" t="str">
        <f t="shared" si="2"/>
        <v>Poreikio sąsaja su aukštesnio lygmens strateginiais dokumentais</v>
      </c>
      <c r="C61" s="494" t="str">
        <f>'4'!G11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t="s">
        <v>337</v>
      </c>
      <c r="B62" s="137" t="str">
        <f t="shared" si="2"/>
        <v>Poreikio sąsaja su VVG teritorijos gyventojų nuomone</v>
      </c>
      <c r="C62" s="494" t="str">
        <f>'4'!G12</f>
        <v xml:space="preserve">Taip. Per VVG teritorijos gyventojų apklausą 56,2 proc. respondentų  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t="s">
        <v>340</v>
      </c>
      <c r="B63" s="137" t="str">
        <f t="shared" si="2"/>
        <v>Poreikį tenkinančių VPS priemonių skaičius</v>
      </c>
      <c r="C63" s="185">
        <f>'4'!G13</f>
        <v>1</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t="s">
        <v>343</v>
      </c>
      <c r="B64" s="137" t="str">
        <f t="shared" si="2"/>
        <v>Susijęs nacionalinis poreikis 1</v>
      </c>
      <c r="C64" s="495" t="str">
        <f>'4'!G14</f>
        <v xml:space="preserve">h.4 . Modernizuoti kaimo vietoves didinant gyvenimo sąlygų jose patrauklumą </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t="s">
        <v>351</v>
      </c>
      <c r="B65" s="137" t="str">
        <f t="shared" si="2"/>
        <v>Susijęs nacionalinis poreikis 2</v>
      </c>
      <c r="C65" s="495" t="str">
        <f>'4'!G15</f>
        <v xml:space="preserve">h.2. Didinti kaimo gyventojų užimtumą ir  socialinę įtrauktį </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t="s">
        <v>354</v>
      </c>
      <c r="B66" s="137" t="str">
        <f t="shared" si="2"/>
        <v>Susijęs nacionalinis poreikis 3</v>
      </c>
      <c r="C66" s="495" t="str">
        <f>'4'!G16</f>
        <v>h.1. Skatinti kaimo gyventojų ir kaimo bendruomenių verslo iniciatyvas</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t="s">
        <v>357</v>
      </c>
      <c r="B67" s="137" t="str">
        <f t="shared" si="2"/>
        <v>Ar poreikis siejasi su rezultato rodikliu R.3 (skaitmeninės technologijos; pilnas rodiklio pavadinimas 6 lape)?</v>
      </c>
      <c r="C67" s="496" t="str">
        <f>'4'!G17</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t="s">
        <v>360</v>
      </c>
      <c r="B68" s="137" t="str">
        <f t="shared" si="2"/>
        <v>Ar poreikis siejasi su rezultato rodikliu R.37 (darbo vietos; pilnas rodiklio pavadinimas 6 lape)?</v>
      </c>
      <c r="C68" s="496" t="str">
        <f>'4'!G18</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t="s">
        <v>362</v>
      </c>
      <c r="B69" s="137" t="str">
        <f t="shared" si="2"/>
        <v>Poreikis siejasi su rezultato rodikliu R.39 (kaimo verslai; pilnas rodiklio pavadinimas 6 lape)</v>
      </c>
      <c r="C69" s="496" t="str">
        <f>'4'!G19</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t="s">
        <v>364</v>
      </c>
      <c r="B70" s="137" t="str">
        <f t="shared" si="2"/>
        <v>Poreikis siejasi su rezultato rodikliu R.41 (paslaugos ir infrastruktūra; pilnas rodiklio pavadinimas 6 lape)</v>
      </c>
      <c r="C70" s="496" t="str">
        <f>'4'!G20</f>
        <v>Taip</v>
      </c>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t="s">
        <v>366</v>
      </c>
      <c r="B71" s="137" t="str">
        <f t="shared" si="2"/>
        <v>Poreikis siejasi su rezultato rodikliu R.42 (socialinė įtrauktis; pilnas rodiklio pavadinimas 6 lape)</v>
      </c>
      <c r="C71" s="496" t="str">
        <f>'4'!G21</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497"/>
      <c r="C72" s="117"/>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498"/>
      <c r="C73" s="499" t="str">
        <f>'4'!H6</f>
        <v>5 poreikis</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t="s">
        <v>82</v>
      </c>
      <c r="B74" s="137" t="str">
        <f t="shared" ref="B74:B88" si="3">B57</f>
        <v>Poreikis</v>
      </c>
      <c r="C74" s="493" t="str">
        <f>'4'!H7</f>
        <v>p1 Gerinti sąlygas atokiose teritorijose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t="s">
        <v>325</v>
      </c>
      <c r="B75" s="137" t="str">
        <f t="shared" si="3"/>
        <v>Poreikio sąsaja su stiprybėmis ir (arba) galimybėmis</v>
      </c>
      <c r="C75" s="494" t="str">
        <f>'4'!H8</f>
        <v>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t="s">
        <v>328</v>
      </c>
      <c r="B76" s="137" t="str">
        <f t="shared" si="3"/>
        <v>Poreikio sąsaja su silpnybėmis ir (arba) grėsmėmis</v>
      </c>
      <c r="C76" s="494" t="str">
        <f>'4'!H9</f>
        <v>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t="s">
        <v>331</v>
      </c>
      <c r="B77" s="137" t="str">
        <f t="shared" si="3"/>
        <v>Poreikio sąsaja su situacijos analizės rodikliais (poreikio dydžio, problemos masto, intervencijos poreikio kiekybinis pagrindimas)</v>
      </c>
      <c r="C77" s="494" t="str">
        <f>'4'!H10</f>
        <v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t="s">
        <v>334</v>
      </c>
      <c r="B78" s="137" t="str">
        <f t="shared" si="3"/>
        <v>Poreikio sąsaja su aukštesnio lygmens strateginiais dokumentais</v>
      </c>
      <c r="C78" s="494" t="str">
        <f>'4'!H11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t="s">
        <v>337</v>
      </c>
      <c r="B79" s="137" t="str">
        <f t="shared" si="3"/>
        <v>Poreikio sąsaja su VVG teritorijos gyventojų nuomone</v>
      </c>
      <c r="C79" s="494" t="str">
        <f>'4'!H12</f>
        <v xml:space="preserve">Taip. Poreikis matyti iš VVG teritorijos gyventojų apklausos rodiklių, juos analizuojant pagal respondentų gyvenamąsias vietas - nutolusiose nuo centro teritorijose, užimtumo, darbo, paslaugų poreikis didėja. Poreikis atsispindi iš teritorijos duomenų, gyventojų apklausos rezultatų, iš focus grupių su VVG teritorijos seniūnijų sektoriais ir iš ekspertų grupės susitikimų. Poreikis suformuluotas strategijos rengimo darbo grupėse, aptartas VVG valdyboje. </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t="s">
        <v>340</v>
      </c>
      <c r="B80" s="137" t="str">
        <f t="shared" si="3"/>
        <v>Poreikį tenkinančių VPS priemonių skaičius</v>
      </c>
      <c r="C80" s="185">
        <f>'4'!H13</f>
        <v>2</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t="s">
        <v>343</v>
      </c>
      <c r="B81" s="137" t="str">
        <f t="shared" si="3"/>
        <v>Susijęs nacionalinis poreikis 1</v>
      </c>
      <c r="C81" s="495" t="str">
        <f>'4'!H14</f>
        <v xml:space="preserve">h.2. Didinti kaimo gyventojų užimtumą ir  socialinę įtrauktį </v>
      </c>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t="s">
        <v>351</v>
      </c>
      <c r="B82" s="137" t="str">
        <f t="shared" si="3"/>
        <v>Susijęs nacionalinis poreikis 2</v>
      </c>
      <c r="C82" s="495" t="str">
        <f>'4'!H15</f>
        <v>h.1. Skatinti kaimo gyventojų ir kaimo bendruomenių verslo iniciatyvas</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t="s">
        <v>354</v>
      </c>
      <c r="B83" s="137" t="str">
        <f t="shared" si="3"/>
        <v>Susijęs nacionalinis poreikis 3</v>
      </c>
      <c r="C83" s="495" t="str">
        <f>'4'!H16</f>
        <v xml:space="preserve">h.4 . Modernizuoti kaimo vietoves didinant gyvenimo sąlygų jose patrauklumą </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t="s">
        <v>357</v>
      </c>
      <c r="B84" s="137" t="str">
        <f t="shared" si="3"/>
        <v>Ar poreikis siejasi su rezultato rodikliu R.3 (skaitmeninės technologijos; pilnas rodiklio pavadinimas 6 lape)?</v>
      </c>
      <c r="C84" s="496" t="str">
        <f>'4'!H17</f>
        <v>Ne</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t="s">
        <v>360</v>
      </c>
      <c r="B85" s="137" t="str">
        <f t="shared" si="3"/>
        <v>Ar poreikis siejasi su rezultato rodikliu R.37 (darbo vietos; pilnas rodiklio pavadinimas 6 lape)?</v>
      </c>
      <c r="C85" s="496" t="str">
        <f>'4'!H18</f>
        <v>Ne</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t="s">
        <v>362</v>
      </c>
      <c r="B86" s="137" t="str">
        <f t="shared" si="3"/>
        <v>Poreikis siejasi su rezultato rodikliu R.39 (kaimo verslai; pilnas rodiklio pavadinimas 6 lape)</v>
      </c>
      <c r="C86" s="496" t="str">
        <f>'4'!H19</f>
        <v>Ne</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t="s">
        <v>364</v>
      </c>
      <c r="B87" s="137" t="str">
        <f t="shared" si="3"/>
        <v>Poreikis siejasi su rezultato rodikliu R.41 (paslaugos ir infrastruktūra; pilnas rodiklio pavadinimas 6 lape)</v>
      </c>
      <c r="C87" s="496" t="str">
        <f>'4'!H20</f>
        <v>Taip</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t="s">
        <v>366</v>
      </c>
      <c r="B88" s="137" t="str">
        <f t="shared" si="3"/>
        <v>Poreikis siejasi su rezultato rodikliu R.42 (socialinė įtrauktis; pilnas rodiklio pavadinimas 6 lape)</v>
      </c>
      <c r="C88" s="496" t="str">
        <f>'4'!H21</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497"/>
      <c r="C89" s="117"/>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498"/>
      <c r="C90" s="499" t="str">
        <f>'4'!I6</f>
        <v>6 poreikis</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t="s">
        <v>82</v>
      </c>
      <c r="B91" s="137" t="str">
        <f t="shared" ref="B91:B105" si="4">B74</f>
        <v>Poreikis</v>
      </c>
      <c r="C91" s="493" t="str">
        <f>'4'!I7</f>
        <v>p2 Skatinti darbo vietas jauniems žmonėms</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t="s">
        <v>325</v>
      </c>
      <c r="B92" s="137" t="str">
        <f t="shared" si="4"/>
        <v>Poreikio sąsaja su stiprybėmis ir (arba) galimybėmis</v>
      </c>
      <c r="C92" s="494" t="str">
        <f>'4'!I8</f>
        <v>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v>
      </c>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t="s">
        <v>328</v>
      </c>
      <c r="B93" s="137" t="str">
        <f t="shared" si="4"/>
        <v>Poreikio sąsaja su silpnybėmis ir (arba) grėsmėmis</v>
      </c>
      <c r="C93" s="494" t="str">
        <f>'4'!I9</f>
        <v>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v>
      </c>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t="s">
        <v>331</v>
      </c>
      <c r="B94" s="137" t="str">
        <f t="shared" si="4"/>
        <v>Poreikio sąsaja su situacijos analizės rodikliais (poreikio dydžio, problemos masto, intervencijos poreikio kiekybinis pagrindimas)</v>
      </c>
      <c r="C94" s="494" t="str">
        <f>'4'!I10</f>
        <v>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t="s">
        <v>334</v>
      </c>
      <c r="B95" s="137" t="str">
        <f t="shared" si="4"/>
        <v>Poreikio sąsaja su aukštesnio lygmens strateginiais dokumentais</v>
      </c>
      <c r="C95" s="494" t="str">
        <f>'4'!I11</f>
        <v>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t="s">
        <v>337</v>
      </c>
      <c r="B96" s="137" t="str">
        <f t="shared" si="4"/>
        <v>Poreikio sąsaja su VVG teritorijos gyventojų nuomone</v>
      </c>
      <c r="C96" s="494" t="str">
        <f>'4'!I12</f>
        <v xml:space="preserve">Ne, apklausoje poreikis neanalizuotas. Poreikis suformuotas iš teritorijos analizės tendencijų (teritorijoje mažėja jaunų žmonių, vidutinis gyventojo amžius 51 m.). Poreikis suformuluotas strategijos rengimo darbo grupėse, aptartas VVG valdyboje. </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t="s">
        <v>340</v>
      </c>
      <c r="B97" s="137" t="str">
        <f t="shared" si="4"/>
        <v>Poreikį tenkinančių VPS priemonių skaičius</v>
      </c>
      <c r="C97" s="185">
        <f>'4'!I13</f>
        <v>1</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t="s">
        <v>343</v>
      </c>
      <c r="B98" s="137" t="str">
        <f t="shared" si="4"/>
        <v>Susijęs nacionalinis poreikis 1</v>
      </c>
      <c r="C98" s="495" t="str">
        <f>'4'!I14</f>
        <v xml:space="preserve">g.3 . Skatinti verslų kūrimąsi kaime, žemės ūkio veiklos įvairinimą </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t="s">
        <v>351</v>
      </c>
      <c r="B99" s="137" t="str">
        <f t="shared" si="4"/>
        <v>Susijęs nacionalinis poreikis 2</v>
      </c>
      <c r="C99" s="495" t="str">
        <f>'4'!I15</f>
        <v>h.1. Skatinti kaimo gyventojų ir kaimo bendruomenių verslo iniciatyvas</v>
      </c>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t="s">
        <v>354</v>
      </c>
      <c r="B100" s="137" t="str">
        <f t="shared" si="4"/>
        <v>Susijęs nacionalinis poreikis 3</v>
      </c>
      <c r="C100" s="495" t="str">
        <f>'4'!I16</f>
        <v>Netaikoma</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357</v>
      </c>
      <c r="B101" s="137" t="str">
        <f t="shared" si="4"/>
        <v>Ar poreikis siejasi su rezultato rodikliu R.3 (skaitmeninės technologijos; pilnas rodiklio pavadinimas 6 lape)?</v>
      </c>
      <c r="C101" s="496" t="str">
        <f>'4'!I17</f>
        <v>Ne</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360</v>
      </c>
      <c r="B102" s="137" t="str">
        <f t="shared" si="4"/>
        <v>Ar poreikis siejasi su rezultato rodikliu R.37 (darbo vietos; pilnas rodiklio pavadinimas 6 lape)?</v>
      </c>
      <c r="C102" s="496" t="str">
        <f>'4'!I18</f>
        <v>Taip</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362</v>
      </c>
      <c r="B103" s="137" t="str">
        <f t="shared" si="4"/>
        <v>Poreikis siejasi su rezultato rodikliu R.39 (kaimo verslai; pilnas rodiklio pavadinimas 6 lape)</v>
      </c>
      <c r="C103" s="496" t="str">
        <f>'4'!I19</f>
        <v>Taip</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t="s">
        <v>364</v>
      </c>
      <c r="B104" s="137" t="str">
        <f t="shared" si="4"/>
        <v>Poreikis siejasi su rezultato rodikliu R.41 (paslaugos ir infrastruktūra; pilnas rodiklio pavadinimas 6 lape)</v>
      </c>
      <c r="C104" s="496" t="str">
        <f>'4'!I20</f>
        <v>Ne</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366</v>
      </c>
      <c r="B105" s="137" t="str">
        <f t="shared" si="4"/>
        <v>Poreikis siejasi su rezultato rodikliu R.42 (socialinė įtrauktis; pilnas rodiklio pavadinimas 6 lape)</v>
      </c>
      <c r="C105" s="496" t="str">
        <f>'4'!I21</f>
        <v>Ne</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497"/>
      <c r="C106" s="11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498"/>
      <c r="C107" s="499" t="str">
        <f>'4'!J6</f>
        <v>7 poreikis</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82</v>
      </c>
      <c r="B108" s="137" t="str">
        <f t="shared" ref="B108:B122" si="5">B91</f>
        <v>Poreikis</v>
      </c>
      <c r="C108" s="493">
        <f>'4'!J7</f>
        <v>0</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325</v>
      </c>
      <c r="B109" s="137" t="str">
        <f t="shared" si="5"/>
        <v>Poreikio sąsaja su stiprybėmis ir (arba) galimybėmis</v>
      </c>
      <c r="C109" s="494">
        <f>'4'!J8</f>
        <v>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328</v>
      </c>
      <c r="B110" s="137" t="str">
        <f t="shared" si="5"/>
        <v>Poreikio sąsaja su silpnybėmis ir (arba) grėsmėmis</v>
      </c>
      <c r="C110" s="494">
        <f>'4'!J9</f>
        <v>0</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331</v>
      </c>
      <c r="B111" s="137" t="str">
        <f t="shared" si="5"/>
        <v>Poreikio sąsaja su situacijos analizės rodikliais (poreikio dydžio, problemos masto, intervencijos poreikio kiekybinis pagrindimas)</v>
      </c>
      <c r="C111" s="494">
        <f>'4'!J10</f>
        <v>0</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t="s">
        <v>334</v>
      </c>
      <c r="B112" s="137" t="str">
        <f t="shared" si="5"/>
        <v>Poreikio sąsaja su aukštesnio lygmens strateginiais dokumentais</v>
      </c>
      <c r="C112" s="494">
        <f>'4'!J11</f>
        <v>0</v>
      </c>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t="s">
        <v>337</v>
      </c>
      <c r="B113" s="137" t="str">
        <f t="shared" si="5"/>
        <v>Poreikio sąsaja su VVG teritorijos gyventojų nuomone</v>
      </c>
      <c r="C113" s="494">
        <f>'4'!J12</f>
        <v>0</v>
      </c>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t="s">
        <v>340</v>
      </c>
      <c r="B114" s="137" t="str">
        <f t="shared" si="5"/>
        <v>Poreikį tenkinančių VPS priemonių skaičius</v>
      </c>
      <c r="C114" s="185">
        <f>'4'!J13</f>
        <v>0</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t="s">
        <v>343</v>
      </c>
      <c r="B115" s="137" t="str">
        <f t="shared" si="5"/>
        <v>Susijęs nacionalinis poreikis 1</v>
      </c>
      <c r="C115" s="495" t="str">
        <f>'4'!J14</f>
        <v>Pasirinkite</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t="s">
        <v>351</v>
      </c>
      <c r="B116" s="137" t="str">
        <f t="shared" si="5"/>
        <v>Susijęs nacionalinis poreikis 2</v>
      </c>
      <c r="C116" s="495" t="str">
        <f>'4'!J15</f>
        <v>Pasirinkite</v>
      </c>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t="s">
        <v>354</v>
      </c>
      <c r="B117" s="137" t="str">
        <f t="shared" si="5"/>
        <v>Susijęs nacionalinis poreikis 3</v>
      </c>
      <c r="C117" s="495" t="str">
        <f>'4'!J16</f>
        <v>Pasirinkite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t="s">
        <v>357</v>
      </c>
      <c r="B118" s="137" t="str">
        <f t="shared" si="5"/>
        <v>Ar poreikis siejasi su rezultato rodikliu R.3 (skaitmeninės technologijos; pilnas rodiklio pavadinimas 6 lape)?</v>
      </c>
      <c r="C118" s="496" t="str">
        <f>'4'!J17</f>
        <v>Ne</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t="s">
        <v>360</v>
      </c>
      <c r="B119" s="137" t="str">
        <f t="shared" si="5"/>
        <v>Ar poreikis siejasi su rezultato rodikliu R.37 (darbo vietos; pilnas rodiklio pavadinimas 6 lape)?</v>
      </c>
      <c r="C119" s="496" t="str">
        <f>'4'!J18</f>
        <v>Ne</v>
      </c>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t="s">
        <v>362</v>
      </c>
      <c r="B120" s="137" t="str">
        <f t="shared" si="5"/>
        <v>Poreikis siejasi su rezultato rodikliu R.39 (kaimo verslai; pilnas rodiklio pavadinimas 6 lape)</v>
      </c>
      <c r="C120" s="496" t="str">
        <f>'4'!J19</f>
        <v>Ne</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t="s">
        <v>364</v>
      </c>
      <c r="B121" s="137" t="str">
        <f t="shared" si="5"/>
        <v>Poreikis siejasi su rezultato rodikliu R.41 (paslaugos ir infrastruktūra; pilnas rodiklio pavadinimas 6 lape)</v>
      </c>
      <c r="C121" s="496" t="str">
        <f>'4'!J20</f>
        <v>Ne</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t="s">
        <v>366</v>
      </c>
      <c r="B122" s="137" t="str">
        <f t="shared" si="5"/>
        <v>Poreikis siejasi su rezultato rodikliu R.42 (socialinė įtrauktis; pilnas rodiklio pavadinimas 6 lape)</v>
      </c>
      <c r="C122" s="496" t="str">
        <f>'4'!J21</f>
        <v>Ne</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497"/>
      <c r="C123" s="11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498"/>
      <c r="C124" s="499" t="str">
        <f>'4'!K6</f>
        <v>8 poreikis</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t="s">
        <v>82</v>
      </c>
      <c r="B125" s="137" t="str">
        <f t="shared" ref="B125:B139" si="6">B108</f>
        <v>Poreikis</v>
      </c>
      <c r="C125" s="493">
        <f>'4'!K7</f>
        <v>0</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t="s">
        <v>325</v>
      </c>
      <c r="B126" s="137" t="str">
        <f t="shared" si="6"/>
        <v>Poreikio sąsaja su stiprybėmis ir (arba) galimybėmis</v>
      </c>
      <c r="C126" s="494">
        <f>'4'!K8</f>
        <v>0</v>
      </c>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t="s">
        <v>328</v>
      </c>
      <c r="B127" s="137" t="str">
        <f t="shared" si="6"/>
        <v>Poreikio sąsaja su silpnybėmis ir (arba) grėsmėmis</v>
      </c>
      <c r="C127" s="494">
        <f>'4'!K9</f>
        <v>0</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t="s">
        <v>331</v>
      </c>
      <c r="B128" s="137" t="str">
        <f t="shared" si="6"/>
        <v>Poreikio sąsaja su situacijos analizės rodikliais (poreikio dydžio, problemos masto, intervencijos poreikio kiekybinis pagrindimas)</v>
      </c>
      <c r="C128" s="494">
        <f>'4'!K10</f>
        <v>0</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t="s">
        <v>334</v>
      </c>
      <c r="B129" s="137" t="str">
        <f t="shared" si="6"/>
        <v>Poreikio sąsaja su aukštesnio lygmens strateginiais dokumentais</v>
      </c>
      <c r="C129" s="494">
        <f>'4'!K11</f>
        <v>0</v>
      </c>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t="s">
        <v>337</v>
      </c>
      <c r="B130" s="137" t="str">
        <f t="shared" si="6"/>
        <v>Poreikio sąsaja su VVG teritorijos gyventojų nuomone</v>
      </c>
      <c r="C130" s="494">
        <f>'4'!K12</f>
        <v>0</v>
      </c>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t="s">
        <v>340</v>
      </c>
      <c r="B131" s="137" t="str">
        <f t="shared" si="6"/>
        <v>Poreikį tenkinančių VPS priemonių skaičius</v>
      </c>
      <c r="C131" s="185">
        <f>'4'!K13</f>
        <v>0</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t="s">
        <v>343</v>
      </c>
      <c r="B132" s="137" t="str">
        <f t="shared" si="6"/>
        <v>Susijęs nacionalinis poreikis 1</v>
      </c>
      <c r="C132" s="495" t="str">
        <f>'4'!K14</f>
        <v>Pasirinkite</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t="s">
        <v>351</v>
      </c>
      <c r="B133" s="137" t="str">
        <f t="shared" si="6"/>
        <v>Susijęs nacionalinis poreikis 2</v>
      </c>
      <c r="C133" s="495" t="str">
        <f>'4'!K15</f>
        <v>Pasirinkite</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t="s">
        <v>354</v>
      </c>
      <c r="B134" s="137" t="str">
        <f t="shared" si="6"/>
        <v>Susijęs nacionalinis poreikis 3</v>
      </c>
      <c r="C134" s="495" t="str">
        <f>'4'!K16</f>
        <v>Pasirinkite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t="s">
        <v>357</v>
      </c>
      <c r="B135" s="137" t="str">
        <f t="shared" si="6"/>
        <v>Ar poreikis siejasi su rezultato rodikliu R.3 (skaitmeninės technologijos; pilnas rodiklio pavadinimas 6 lape)?</v>
      </c>
      <c r="C135" s="496" t="str">
        <f>'4'!K17</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t="s">
        <v>360</v>
      </c>
      <c r="B136" s="137" t="str">
        <f t="shared" si="6"/>
        <v>Ar poreikis siejasi su rezultato rodikliu R.37 (darbo vietos; pilnas rodiklio pavadinimas 6 lape)?</v>
      </c>
      <c r="C136" s="496" t="str">
        <f>'4'!K18</f>
        <v>Ne</v>
      </c>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t="s">
        <v>362</v>
      </c>
      <c r="B137" s="137" t="str">
        <f t="shared" si="6"/>
        <v>Poreikis siejasi su rezultato rodikliu R.39 (kaimo verslai; pilnas rodiklio pavadinimas 6 lape)</v>
      </c>
      <c r="C137" s="496" t="str">
        <f>'4'!K19</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t="s">
        <v>364</v>
      </c>
      <c r="B138" s="137" t="str">
        <f t="shared" si="6"/>
        <v>Poreikis siejasi su rezultato rodikliu R.41 (paslaugos ir infrastruktūra; pilnas rodiklio pavadinimas 6 lape)</v>
      </c>
      <c r="C138" s="496" t="str">
        <f>'4'!K20</f>
        <v>Ne</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t="s">
        <v>366</v>
      </c>
      <c r="B139" s="137" t="str">
        <f t="shared" si="6"/>
        <v>Poreikis siejasi su rezultato rodikliu R.42 (socialinė įtrauktis; pilnas rodiklio pavadinimas 6 lape)</v>
      </c>
      <c r="C139" s="496" t="str">
        <f>'4'!K21</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497"/>
      <c r="C140" s="11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498"/>
      <c r="C141" s="499" t="str">
        <f>'4'!L6</f>
        <v>9 poreikis</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t="s">
        <v>82</v>
      </c>
      <c r="B142" s="137" t="str">
        <f t="shared" ref="B142:B156" si="7">B125</f>
        <v>Poreikis</v>
      </c>
      <c r="C142" s="493">
        <f>'4'!L7</f>
        <v>0</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t="s">
        <v>325</v>
      </c>
      <c r="B143" s="137" t="str">
        <f t="shared" si="7"/>
        <v>Poreikio sąsaja su stiprybėmis ir (arba) galimybėmis</v>
      </c>
      <c r="C143" s="494">
        <f>'4'!L8</f>
        <v>0</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t="s">
        <v>328</v>
      </c>
      <c r="B144" s="137" t="str">
        <f t="shared" si="7"/>
        <v>Poreikio sąsaja su silpnybėmis ir (arba) grėsmėmis</v>
      </c>
      <c r="C144" s="494">
        <f>'4'!L9</f>
        <v>0</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t="s">
        <v>331</v>
      </c>
      <c r="B145" s="137" t="str">
        <f t="shared" si="7"/>
        <v>Poreikio sąsaja su situacijos analizės rodikliais (poreikio dydžio, problemos masto, intervencijos poreikio kiekybinis pagrindimas)</v>
      </c>
      <c r="C145" s="494">
        <f>'4'!L10</f>
        <v>0</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t="s">
        <v>334</v>
      </c>
      <c r="B146" s="137" t="str">
        <f t="shared" si="7"/>
        <v>Poreikio sąsaja su aukštesnio lygmens strateginiais dokumentais</v>
      </c>
      <c r="C146" s="494">
        <f>'4'!L11</f>
        <v>0</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t="s">
        <v>337</v>
      </c>
      <c r="B147" s="137" t="str">
        <f t="shared" si="7"/>
        <v>Poreikio sąsaja su VVG teritorijos gyventojų nuomone</v>
      </c>
      <c r="C147" s="494">
        <f>'4'!L12</f>
        <v>0</v>
      </c>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t="s">
        <v>340</v>
      </c>
      <c r="B148" s="137" t="str">
        <f t="shared" si="7"/>
        <v>Poreikį tenkinančių VPS priemonių skaičius</v>
      </c>
      <c r="C148" s="185">
        <f>'4'!L13</f>
        <v>0</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t="s">
        <v>343</v>
      </c>
      <c r="B149" s="137" t="str">
        <f t="shared" si="7"/>
        <v>Susijęs nacionalinis poreikis 1</v>
      </c>
      <c r="C149" s="495" t="str">
        <f>'4'!L14</f>
        <v>Pasirinkite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t="s">
        <v>351</v>
      </c>
      <c r="B150" s="137" t="str">
        <f t="shared" si="7"/>
        <v>Susijęs nacionalinis poreikis 2</v>
      </c>
      <c r="C150" s="495" t="str">
        <f>'4'!L15</f>
        <v>Pasirinkite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t="s">
        <v>354</v>
      </c>
      <c r="B151" s="137" t="str">
        <f t="shared" si="7"/>
        <v>Susijęs nacionalinis poreikis 3</v>
      </c>
      <c r="C151" s="495" t="str">
        <f>'4'!L16</f>
        <v>Pasirinkite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t="s">
        <v>357</v>
      </c>
      <c r="B152" s="137" t="str">
        <f t="shared" si="7"/>
        <v>Ar poreikis siejasi su rezultato rodikliu R.3 (skaitmeninės technologijos; pilnas rodiklio pavadinimas 6 lape)?</v>
      </c>
      <c r="C152" s="496" t="str">
        <f>'4'!L17</f>
        <v>Ne</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t="s">
        <v>360</v>
      </c>
      <c r="B153" s="137" t="str">
        <f t="shared" si="7"/>
        <v>Ar poreikis siejasi su rezultato rodikliu R.37 (darbo vietos; pilnas rodiklio pavadinimas 6 lape)?</v>
      </c>
      <c r="C153" s="496" t="str">
        <f>'4'!L18</f>
        <v>Ne</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t="s">
        <v>362</v>
      </c>
      <c r="B154" s="137" t="str">
        <f t="shared" si="7"/>
        <v>Poreikis siejasi su rezultato rodikliu R.39 (kaimo verslai; pilnas rodiklio pavadinimas 6 lape)</v>
      </c>
      <c r="C154" s="496" t="str">
        <f>'4'!L19</f>
        <v>Ne</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t="s">
        <v>364</v>
      </c>
      <c r="B155" s="137" t="str">
        <f t="shared" si="7"/>
        <v>Poreikis siejasi su rezultato rodikliu R.41 (paslaugos ir infrastruktūra; pilnas rodiklio pavadinimas 6 lape)</v>
      </c>
      <c r="C155" s="496" t="str">
        <f>'4'!L20</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t="s">
        <v>366</v>
      </c>
      <c r="B156" s="137" t="str">
        <f t="shared" si="7"/>
        <v>Poreikis siejasi su rezultato rodikliu R.42 (socialinė įtrauktis; pilnas rodiklio pavadinimas 6 lape)</v>
      </c>
      <c r="C156" s="496" t="str">
        <f>'4'!L21</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497"/>
      <c r="C157" s="11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498"/>
      <c r="C158" s="499" t="str">
        <f>'4'!M6</f>
        <v>10 poreikis</v>
      </c>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t="s">
        <v>82</v>
      </c>
      <c r="B159" s="137" t="str">
        <f t="shared" ref="B159:B173" si="8">B142</f>
        <v>Poreikis</v>
      </c>
      <c r="C159" s="493">
        <f>'4'!M7</f>
        <v>0</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t="s">
        <v>325</v>
      </c>
      <c r="B160" s="137" t="str">
        <f t="shared" si="8"/>
        <v>Poreikio sąsaja su stiprybėmis ir (arba) galimybėmis</v>
      </c>
      <c r="C160" s="494">
        <f>'4'!M8</f>
        <v>0</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t="s">
        <v>328</v>
      </c>
      <c r="B161" s="137" t="str">
        <f t="shared" si="8"/>
        <v>Poreikio sąsaja su silpnybėmis ir (arba) grėsmėmis</v>
      </c>
      <c r="C161" s="494">
        <f>'4'!M9</f>
        <v>0</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t="s">
        <v>331</v>
      </c>
      <c r="B162" s="137" t="str">
        <f t="shared" si="8"/>
        <v>Poreikio sąsaja su situacijos analizės rodikliais (poreikio dydžio, problemos masto, intervencijos poreikio kiekybinis pagrindimas)</v>
      </c>
      <c r="C162" s="494">
        <f>'4'!M10</f>
        <v>0</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t="s">
        <v>334</v>
      </c>
      <c r="B163" s="137" t="str">
        <f t="shared" si="8"/>
        <v>Poreikio sąsaja su aukštesnio lygmens strateginiais dokumentais</v>
      </c>
      <c r="C163" s="494">
        <f>'4'!M11</f>
        <v>0</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t="s">
        <v>337</v>
      </c>
      <c r="B164" s="137" t="str">
        <f t="shared" si="8"/>
        <v>Poreikio sąsaja su VVG teritorijos gyventojų nuomone</v>
      </c>
      <c r="C164" s="494">
        <f>'4'!M12</f>
        <v>0</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t="s">
        <v>340</v>
      </c>
      <c r="B165" s="137" t="str">
        <f t="shared" si="8"/>
        <v>Poreikį tenkinančių VPS priemonių skaičius</v>
      </c>
      <c r="C165" s="185">
        <f>'4'!M13</f>
        <v>0</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t="s">
        <v>343</v>
      </c>
      <c r="B166" s="137" t="str">
        <f t="shared" si="8"/>
        <v>Susijęs nacionalinis poreikis 1</v>
      </c>
      <c r="C166" s="495" t="str">
        <f>'4'!M14</f>
        <v>Pasirinkite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t="s">
        <v>351</v>
      </c>
      <c r="B167" s="137" t="str">
        <f t="shared" si="8"/>
        <v>Susijęs nacionalinis poreikis 2</v>
      </c>
      <c r="C167" s="495" t="str">
        <f>'4'!M15</f>
        <v>Pasirinkite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t="s">
        <v>354</v>
      </c>
      <c r="B168" s="137" t="str">
        <f t="shared" si="8"/>
        <v>Susijęs nacionalinis poreikis 3</v>
      </c>
      <c r="C168" s="495" t="str">
        <f>'4'!M16</f>
        <v>Pasirinkite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t="s">
        <v>357</v>
      </c>
      <c r="B169" s="137" t="str">
        <f t="shared" si="8"/>
        <v>Ar poreikis siejasi su rezultato rodikliu R.3 (skaitmeninės technologijos; pilnas rodiklio pavadinimas 6 lape)?</v>
      </c>
      <c r="C169" s="496" t="str">
        <f>'4'!M17</f>
        <v>Ne</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t="s">
        <v>360</v>
      </c>
      <c r="B170" s="137" t="str">
        <f t="shared" si="8"/>
        <v>Ar poreikis siejasi su rezultato rodikliu R.37 (darbo vietos; pilnas rodiklio pavadinimas 6 lape)?</v>
      </c>
      <c r="C170" s="496" t="str">
        <f>'4'!M18</f>
        <v>Ne</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t="s">
        <v>362</v>
      </c>
      <c r="B171" s="137" t="str">
        <f t="shared" si="8"/>
        <v>Poreikis siejasi su rezultato rodikliu R.39 (kaimo verslai; pilnas rodiklio pavadinimas 6 lape)</v>
      </c>
      <c r="C171" s="496" t="str">
        <f>'4'!M19</f>
        <v>Ne</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t="s">
        <v>364</v>
      </c>
      <c r="B172" s="137" t="str">
        <f t="shared" si="8"/>
        <v>Poreikis siejasi su rezultato rodikliu R.41 (paslaugos ir infrastruktūra; pilnas rodiklio pavadinimas 6 lape)</v>
      </c>
      <c r="C172" s="496" t="str">
        <f>'4'!M20</f>
        <v>Ne</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t="s">
        <v>366</v>
      </c>
      <c r="B173" s="137" t="str">
        <f t="shared" si="8"/>
        <v>Poreikis siejasi su rezultato rodikliu R.42 (socialinė įtrauktis; pilnas rodiklio pavadinimas 6 lape)</v>
      </c>
      <c r="C173" s="496" t="str">
        <f>'4'!M21</f>
        <v>Ne</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497"/>
      <c r="C174" s="11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498"/>
      <c r="C175" s="499" t="str">
        <f>'4'!N6</f>
        <v>11 poreikis</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t="s">
        <v>82</v>
      </c>
      <c r="B176" s="137" t="str">
        <f t="shared" ref="B176:B190" si="9">B159</f>
        <v>Poreikis</v>
      </c>
      <c r="C176" s="493">
        <f>'4'!N7</f>
        <v>0</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t="s">
        <v>325</v>
      </c>
      <c r="B177" s="137" t="str">
        <f t="shared" si="9"/>
        <v>Poreikio sąsaja su stiprybėmis ir (arba) galimybėmis</v>
      </c>
      <c r="C177" s="494">
        <f>'4'!N8</f>
        <v>0</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t="s">
        <v>328</v>
      </c>
      <c r="B178" s="137" t="str">
        <f t="shared" si="9"/>
        <v>Poreikio sąsaja su silpnybėmis ir (arba) grėsmėmis</v>
      </c>
      <c r="C178" s="494">
        <f>'4'!N9</f>
        <v>0</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t="s">
        <v>331</v>
      </c>
      <c r="B179" s="137" t="str">
        <f t="shared" si="9"/>
        <v>Poreikio sąsaja su situacijos analizės rodikliais (poreikio dydžio, problemos masto, intervencijos poreikio kiekybinis pagrindimas)</v>
      </c>
      <c r="C179" s="494">
        <f>'4'!N10</f>
        <v>0</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t="s">
        <v>334</v>
      </c>
      <c r="B180" s="137" t="str">
        <f t="shared" si="9"/>
        <v>Poreikio sąsaja su aukštesnio lygmens strateginiais dokumentais</v>
      </c>
      <c r="C180" s="494">
        <f>'4'!N11</f>
        <v>0</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t="s">
        <v>337</v>
      </c>
      <c r="B181" s="137" t="str">
        <f t="shared" si="9"/>
        <v>Poreikio sąsaja su VVG teritorijos gyventojų nuomone</v>
      </c>
      <c r="C181" s="494">
        <f>'4'!N12</f>
        <v>0</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t="s">
        <v>340</v>
      </c>
      <c r="B182" s="137" t="str">
        <f t="shared" si="9"/>
        <v>Poreikį tenkinančių VPS priemonių skaičius</v>
      </c>
      <c r="C182" s="185">
        <f>'4'!N13</f>
        <v>0</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t="s">
        <v>343</v>
      </c>
      <c r="B183" s="137" t="str">
        <f t="shared" si="9"/>
        <v>Susijęs nacionalinis poreikis 1</v>
      </c>
      <c r="C183" s="495" t="str">
        <f>'4'!N14</f>
        <v>Pasirinkite</v>
      </c>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t="s">
        <v>351</v>
      </c>
      <c r="B184" s="137" t="str">
        <f t="shared" si="9"/>
        <v>Susijęs nacionalinis poreikis 2</v>
      </c>
      <c r="C184" s="495" t="str">
        <f>'4'!N15</f>
        <v>Pasirinkite</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t="s">
        <v>354</v>
      </c>
      <c r="B185" s="137" t="str">
        <f t="shared" si="9"/>
        <v>Susijęs nacionalinis poreikis 3</v>
      </c>
      <c r="C185" s="495" t="str">
        <f>'4'!N16</f>
        <v>Pasirinkite</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t="s">
        <v>357</v>
      </c>
      <c r="B186" s="137" t="str">
        <f t="shared" si="9"/>
        <v>Ar poreikis siejasi su rezultato rodikliu R.3 (skaitmeninės technologijos; pilnas rodiklio pavadinimas 6 lape)?</v>
      </c>
      <c r="C186" s="496" t="str">
        <f>'4'!N17</f>
        <v>Ne</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t="s">
        <v>360</v>
      </c>
      <c r="B187" s="137" t="str">
        <f t="shared" si="9"/>
        <v>Ar poreikis siejasi su rezultato rodikliu R.37 (darbo vietos; pilnas rodiklio pavadinimas 6 lape)?</v>
      </c>
      <c r="C187" s="496" t="str">
        <f>'4'!N18</f>
        <v>Ne</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t="s">
        <v>362</v>
      </c>
      <c r="B188" s="137" t="str">
        <f t="shared" si="9"/>
        <v>Poreikis siejasi su rezultato rodikliu R.39 (kaimo verslai; pilnas rodiklio pavadinimas 6 lape)</v>
      </c>
      <c r="C188" s="496" t="str">
        <f>'4'!N19</f>
        <v>Ne</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t="s">
        <v>364</v>
      </c>
      <c r="B189" s="137" t="str">
        <f t="shared" si="9"/>
        <v>Poreikis siejasi su rezultato rodikliu R.41 (paslaugos ir infrastruktūra; pilnas rodiklio pavadinimas 6 lape)</v>
      </c>
      <c r="C189" s="496" t="str">
        <f>'4'!N20</f>
        <v>Ne</v>
      </c>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t="s">
        <v>366</v>
      </c>
      <c r="B190" s="137" t="str">
        <f t="shared" si="9"/>
        <v>Poreikis siejasi su rezultato rodikliu R.42 (socialinė įtrauktis; pilnas rodiklio pavadinimas 6 lape)</v>
      </c>
      <c r="C190" s="496" t="str">
        <f>'4'!N21</f>
        <v>Ne</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497"/>
      <c r="C191" s="11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498"/>
      <c r="C192" s="499" t="str">
        <f>'4'!O6</f>
        <v>12 poreikis</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t="s">
        <v>82</v>
      </c>
      <c r="B193" s="137" t="str">
        <f t="shared" ref="B193:B207" si="10">B176</f>
        <v>Poreikis</v>
      </c>
      <c r="C193" s="493">
        <f>'4'!O7</f>
        <v>0</v>
      </c>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t="s">
        <v>325</v>
      </c>
      <c r="B194" s="137" t="str">
        <f t="shared" si="10"/>
        <v>Poreikio sąsaja su stiprybėmis ir (arba) galimybėmis</v>
      </c>
      <c r="C194" s="494">
        <f>'4'!O8</f>
        <v>0</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t="s">
        <v>328</v>
      </c>
      <c r="B195" s="137" t="str">
        <f t="shared" si="10"/>
        <v>Poreikio sąsaja su silpnybėmis ir (arba) grėsmėmis</v>
      </c>
      <c r="C195" s="494">
        <f>'4'!O9</f>
        <v>0</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t="s">
        <v>331</v>
      </c>
      <c r="B196" s="137" t="str">
        <f t="shared" si="10"/>
        <v>Poreikio sąsaja su situacijos analizės rodikliais (poreikio dydžio, problemos masto, intervencijos poreikio kiekybinis pagrindimas)</v>
      </c>
      <c r="C196" s="494">
        <f>'4'!O10</f>
        <v>0</v>
      </c>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t="s">
        <v>334</v>
      </c>
      <c r="B197" s="137" t="str">
        <f t="shared" si="10"/>
        <v>Poreikio sąsaja su aukštesnio lygmens strateginiais dokumentais</v>
      </c>
      <c r="C197" s="494">
        <f>'4'!O11</f>
        <v>0</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t="s">
        <v>337</v>
      </c>
      <c r="B198" s="137" t="str">
        <f t="shared" si="10"/>
        <v>Poreikio sąsaja su VVG teritorijos gyventojų nuomone</v>
      </c>
      <c r="C198" s="494">
        <f>'4'!O12</f>
        <v>0</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t="s">
        <v>340</v>
      </c>
      <c r="B199" s="137" t="str">
        <f t="shared" si="10"/>
        <v>Poreikį tenkinančių VPS priemonių skaičius</v>
      </c>
      <c r="C199" s="185">
        <f>'4'!O13</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t="s">
        <v>343</v>
      </c>
      <c r="B200" s="137" t="str">
        <f t="shared" si="10"/>
        <v>Susijęs nacionalinis poreikis 1</v>
      </c>
      <c r="C200" s="495" t="str">
        <f>'4'!O14</f>
        <v>Pasirinkite</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t="s">
        <v>351</v>
      </c>
      <c r="B201" s="137" t="str">
        <f t="shared" si="10"/>
        <v>Susijęs nacionalinis poreikis 2</v>
      </c>
      <c r="C201" s="495" t="str">
        <f>'4'!O15</f>
        <v>Pasirinkite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t="s">
        <v>354</v>
      </c>
      <c r="B202" s="137" t="str">
        <f t="shared" si="10"/>
        <v>Susijęs nacionalinis poreikis 3</v>
      </c>
      <c r="C202" s="495" t="str">
        <f>'4'!O16</f>
        <v>Pasirinkite</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t="s">
        <v>357</v>
      </c>
      <c r="B203" s="137" t="str">
        <f t="shared" si="10"/>
        <v>Ar poreikis siejasi su rezultato rodikliu R.3 (skaitmeninės technologijos; pilnas rodiklio pavadinimas 6 lape)?</v>
      </c>
      <c r="C203" s="496" t="str">
        <f>'4'!O17</f>
        <v>Ne</v>
      </c>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t="s">
        <v>360</v>
      </c>
      <c r="B204" s="137" t="str">
        <f t="shared" si="10"/>
        <v>Ar poreikis siejasi su rezultato rodikliu R.37 (darbo vietos; pilnas rodiklio pavadinimas 6 lape)?</v>
      </c>
      <c r="C204" s="496" t="str">
        <f>'4'!O18</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t="s">
        <v>362</v>
      </c>
      <c r="B205" s="137" t="str">
        <f t="shared" si="10"/>
        <v>Poreikis siejasi su rezultato rodikliu R.39 (kaimo verslai; pilnas rodiklio pavadinimas 6 lape)</v>
      </c>
      <c r="C205" s="496" t="str">
        <f>'4'!O19</f>
        <v>Ne</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t="s">
        <v>364</v>
      </c>
      <c r="B206" s="137" t="str">
        <f t="shared" si="10"/>
        <v>Poreikis siejasi su rezultato rodikliu R.41 (paslaugos ir infrastruktūra; pilnas rodiklio pavadinimas 6 lape)</v>
      </c>
      <c r="C206" s="496" t="str">
        <f>'4'!O20</f>
        <v>Ne</v>
      </c>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t="s">
        <v>366</v>
      </c>
      <c r="B207" s="137" t="str">
        <f t="shared" si="10"/>
        <v>Poreikis siejasi su rezultato rodikliu R.42 (socialinė įtrauktis; pilnas rodiklio pavadinimas 6 lape)</v>
      </c>
      <c r="C207" s="496" t="str">
        <f>'4'!O21</f>
        <v>Ne</v>
      </c>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497"/>
      <c r="C208" s="11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498"/>
      <c r="C209" s="499" t="str">
        <f>'4'!P6</f>
        <v>13 poreikis</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t="s">
        <v>82</v>
      </c>
      <c r="B210" s="137" t="str">
        <f t="shared" ref="B210:B224" si="11">B193</f>
        <v>Poreikis</v>
      </c>
      <c r="C210" s="493">
        <f>'4'!P7</f>
        <v>0</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t="s">
        <v>325</v>
      </c>
      <c r="B211" s="137" t="str">
        <f t="shared" si="11"/>
        <v>Poreikio sąsaja su stiprybėmis ir (arba) galimybėmis</v>
      </c>
      <c r="C211" s="494">
        <f>'4'!P8</f>
        <v>0</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t="s">
        <v>328</v>
      </c>
      <c r="B212" s="137" t="str">
        <f t="shared" si="11"/>
        <v>Poreikio sąsaja su silpnybėmis ir (arba) grėsmėmis</v>
      </c>
      <c r="C212" s="494">
        <f>'4'!P9</f>
        <v>0</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t="s">
        <v>331</v>
      </c>
      <c r="B213" s="137" t="str">
        <f t="shared" si="11"/>
        <v>Poreikio sąsaja su situacijos analizės rodikliais (poreikio dydžio, problemos masto, intervencijos poreikio kiekybinis pagrindimas)</v>
      </c>
      <c r="C213" s="494">
        <f>'4'!P10</f>
        <v>0</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t="s">
        <v>334</v>
      </c>
      <c r="B214" s="137" t="str">
        <f t="shared" si="11"/>
        <v>Poreikio sąsaja su aukštesnio lygmens strateginiais dokumentais</v>
      </c>
      <c r="C214" s="494">
        <f>'4'!P11</f>
        <v>0</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t="s">
        <v>337</v>
      </c>
      <c r="B215" s="137" t="str">
        <f t="shared" si="11"/>
        <v>Poreikio sąsaja su VVG teritorijos gyventojų nuomone</v>
      </c>
      <c r="C215" s="494">
        <f>'4'!P12</f>
        <v>0</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t="s">
        <v>340</v>
      </c>
      <c r="B216" s="137" t="str">
        <f t="shared" si="11"/>
        <v>Poreikį tenkinančių VPS priemonių skaičius</v>
      </c>
      <c r="C216" s="185">
        <f>'4'!P13</f>
        <v>0</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t="s">
        <v>343</v>
      </c>
      <c r="B217" s="137" t="str">
        <f t="shared" si="11"/>
        <v>Susijęs nacionalinis poreikis 1</v>
      </c>
      <c r="C217" s="495" t="str">
        <f>'4'!P14</f>
        <v>Pasirinkite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t="s">
        <v>351</v>
      </c>
      <c r="B218" s="137" t="str">
        <f t="shared" si="11"/>
        <v>Susijęs nacionalinis poreikis 2</v>
      </c>
      <c r="C218" s="495" t="str">
        <f>'4'!P15</f>
        <v>Pasirinkite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t="s">
        <v>354</v>
      </c>
      <c r="B219" s="137" t="str">
        <f t="shared" si="11"/>
        <v>Susijęs nacionalinis poreikis 3</v>
      </c>
      <c r="C219" s="495" t="str">
        <f>'4'!P16</f>
        <v>Pasirinkite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t="s">
        <v>357</v>
      </c>
      <c r="B220" s="137" t="str">
        <f t="shared" si="11"/>
        <v>Ar poreikis siejasi su rezultato rodikliu R.3 (skaitmeninės technologijos; pilnas rodiklio pavadinimas 6 lape)?</v>
      </c>
      <c r="C220" s="496" t="str">
        <f>'4'!P17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t="s">
        <v>360</v>
      </c>
      <c r="B221" s="137" t="str">
        <f t="shared" si="11"/>
        <v>Ar poreikis siejasi su rezultato rodikliu R.37 (darbo vietos; pilnas rodiklio pavadinimas 6 lape)?</v>
      </c>
      <c r="C221" s="496" t="str">
        <f>'4'!P18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t="s">
        <v>362</v>
      </c>
      <c r="B222" s="137" t="str">
        <f t="shared" si="11"/>
        <v>Poreikis siejasi su rezultato rodikliu R.39 (kaimo verslai; pilnas rodiklio pavadinimas 6 lape)</v>
      </c>
      <c r="C222" s="496" t="str">
        <f>'4'!P19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t="s">
        <v>364</v>
      </c>
      <c r="B223" s="137" t="str">
        <f t="shared" si="11"/>
        <v>Poreikis siejasi su rezultato rodikliu R.41 (paslaugos ir infrastruktūra; pilnas rodiklio pavadinimas 6 lape)</v>
      </c>
      <c r="C223" s="496" t="str">
        <f>'4'!P20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t="s">
        <v>366</v>
      </c>
      <c r="B224" s="137" t="str">
        <f t="shared" si="11"/>
        <v>Poreikis siejasi su rezultato rodikliu R.42 (socialinė įtrauktis; pilnas rodiklio pavadinimas 6 lape)</v>
      </c>
      <c r="C224" s="496" t="str">
        <f>'4'!P21</f>
        <v>Ne</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497"/>
      <c r="C225" s="11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498"/>
      <c r="C226" s="499" t="str">
        <f>'4'!Q6</f>
        <v>14 poreikis</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t="s">
        <v>82</v>
      </c>
      <c r="B227" s="137" t="str">
        <f t="shared" ref="B227:B241" si="12">B210</f>
        <v>Poreikis</v>
      </c>
      <c r="C227" s="493">
        <f>'4'!Q7</f>
        <v>0</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t="s">
        <v>325</v>
      </c>
      <c r="B228" s="137" t="str">
        <f t="shared" si="12"/>
        <v>Poreikio sąsaja su stiprybėmis ir (arba) galimybėmis</v>
      </c>
      <c r="C228" s="494">
        <f>'4'!Q8</f>
        <v>0</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t="s">
        <v>328</v>
      </c>
      <c r="B229" s="137" t="str">
        <f t="shared" si="12"/>
        <v>Poreikio sąsaja su silpnybėmis ir (arba) grėsmėmis</v>
      </c>
      <c r="C229" s="494">
        <f>'4'!Q9</f>
        <v>0</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t="s">
        <v>331</v>
      </c>
      <c r="B230" s="137" t="str">
        <f t="shared" si="12"/>
        <v>Poreikio sąsaja su situacijos analizės rodikliais (poreikio dydžio, problemos masto, intervencijos poreikio kiekybinis pagrindimas)</v>
      </c>
      <c r="C230" s="494">
        <f>'4'!Q10</f>
        <v>0</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t="s">
        <v>334</v>
      </c>
      <c r="B231" s="137" t="str">
        <f t="shared" si="12"/>
        <v>Poreikio sąsaja su aukštesnio lygmens strateginiais dokumentais</v>
      </c>
      <c r="C231" s="494">
        <f>'4'!Q11</f>
        <v>0</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t="s">
        <v>337</v>
      </c>
      <c r="B232" s="137" t="str">
        <f t="shared" si="12"/>
        <v>Poreikio sąsaja su VVG teritorijos gyventojų nuomone</v>
      </c>
      <c r="C232" s="494">
        <f>'4'!Q12</f>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t="s">
        <v>340</v>
      </c>
      <c r="B233" s="137" t="str">
        <f t="shared" si="12"/>
        <v>Poreikį tenkinančių VPS priemonių skaičius</v>
      </c>
      <c r="C233" s="185">
        <f>'4'!Q13</f>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t="s">
        <v>343</v>
      </c>
      <c r="B234" s="137" t="str">
        <f t="shared" si="12"/>
        <v>Susijęs nacionalinis poreikis 1</v>
      </c>
      <c r="C234" s="495" t="str">
        <f>'4'!Q14</f>
        <v>Pasirinkite</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t="s">
        <v>351</v>
      </c>
      <c r="B235" s="137" t="str">
        <f t="shared" si="12"/>
        <v>Susijęs nacionalinis poreikis 2</v>
      </c>
      <c r="C235" s="495" t="str">
        <f>'4'!Q15</f>
        <v>Pasirinkite</v>
      </c>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t="s">
        <v>354</v>
      </c>
      <c r="B236" s="137" t="str">
        <f t="shared" si="12"/>
        <v>Susijęs nacionalinis poreikis 3</v>
      </c>
      <c r="C236" s="495" t="str">
        <f>'4'!Q16</f>
        <v>Pasirinkite</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t="s">
        <v>357</v>
      </c>
      <c r="B237" s="137" t="str">
        <f t="shared" si="12"/>
        <v>Ar poreikis siejasi su rezultato rodikliu R.3 (skaitmeninės technologijos; pilnas rodiklio pavadinimas 6 lape)?</v>
      </c>
      <c r="C237" s="496" t="str">
        <f>'4'!Q17</f>
        <v>Ne</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t="s">
        <v>360</v>
      </c>
      <c r="B238" s="137" t="str">
        <f t="shared" si="12"/>
        <v>Ar poreikis siejasi su rezultato rodikliu R.37 (darbo vietos; pilnas rodiklio pavadinimas 6 lape)?</v>
      </c>
      <c r="C238" s="496" t="str">
        <f>'4'!Q18</f>
        <v>Ne</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t="s">
        <v>362</v>
      </c>
      <c r="B239" s="137" t="str">
        <f t="shared" si="12"/>
        <v>Poreikis siejasi su rezultato rodikliu R.39 (kaimo verslai; pilnas rodiklio pavadinimas 6 lape)</v>
      </c>
      <c r="C239" s="496" t="str">
        <f>'4'!Q19</f>
        <v>Ne</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t="s">
        <v>364</v>
      </c>
      <c r="B240" s="137" t="str">
        <f t="shared" si="12"/>
        <v>Poreikis siejasi su rezultato rodikliu R.41 (paslaugos ir infrastruktūra; pilnas rodiklio pavadinimas 6 lape)</v>
      </c>
      <c r="C240" s="496" t="str">
        <f>'4'!Q20</f>
        <v>Ne</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t="s">
        <v>366</v>
      </c>
      <c r="B241" s="137" t="str">
        <f t="shared" si="12"/>
        <v>Poreikis siejasi su rezultato rodikliu R.42 (socialinė įtrauktis; pilnas rodiklio pavadinimas 6 lape)</v>
      </c>
      <c r="C241" s="496" t="str">
        <f>'4'!Q21</f>
        <v>Ne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497"/>
      <c r="C242" s="11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498"/>
      <c r="C243" s="499" t="str">
        <f>'4'!R6</f>
        <v>15 poreikis</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t="s">
        <v>82</v>
      </c>
      <c r="B244" s="137" t="str">
        <f t="shared" ref="B244:B258" si="13">B227</f>
        <v>Poreikis</v>
      </c>
      <c r="C244" s="493">
        <f>'4'!R7</f>
        <v>0</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t="s">
        <v>325</v>
      </c>
      <c r="B245" s="137" t="str">
        <f t="shared" si="13"/>
        <v>Poreikio sąsaja su stiprybėmis ir (arba) galimybėmis</v>
      </c>
      <c r="C245" s="494">
        <f>'4'!R8</f>
        <v>0</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t="s">
        <v>328</v>
      </c>
      <c r="B246" s="137" t="str">
        <f t="shared" si="13"/>
        <v>Poreikio sąsaja su silpnybėmis ir (arba) grėsmėmis</v>
      </c>
      <c r="C246" s="494">
        <f>'4'!R9</f>
        <v>0</v>
      </c>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t="s">
        <v>331</v>
      </c>
      <c r="B247" s="137" t="str">
        <f t="shared" si="13"/>
        <v>Poreikio sąsaja su situacijos analizės rodikliais (poreikio dydžio, problemos masto, intervencijos poreikio kiekybinis pagrindimas)</v>
      </c>
      <c r="C247" s="494">
        <f>'4'!R10</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t="s">
        <v>334</v>
      </c>
      <c r="B248" s="137" t="str">
        <f t="shared" si="13"/>
        <v>Poreikio sąsaja su aukštesnio lygmens strateginiais dokumentais</v>
      </c>
      <c r="C248" s="494">
        <f>'4'!R11</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t="s">
        <v>337</v>
      </c>
      <c r="B249" s="137" t="str">
        <f t="shared" si="13"/>
        <v>Poreikio sąsaja su VVG teritorijos gyventojų nuomone</v>
      </c>
      <c r="C249" s="494">
        <f>'4'!R12</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t="s">
        <v>340</v>
      </c>
      <c r="B250" s="137" t="str">
        <f t="shared" si="13"/>
        <v>Poreikį tenkinančių VPS priemonių skaičius</v>
      </c>
      <c r="C250" s="185">
        <f>'4'!R13</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t="s">
        <v>343</v>
      </c>
      <c r="B251" s="137" t="str">
        <f t="shared" si="13"/>
        <v>Susijęs nacionalinis poreikis 1</v>
      </c>
      <c r="C251" s="495" t="str">
        <f>'4'!R14</f>
        <v>Pasirinkite</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t="s">
        <v>351</v>
      </c>
      <c r="B252" s="137" t="str">
        <f t="shared" si="13"/>
        <v>Susijęs nacionalinis poreikis 2</v>
      </c>
      <c r="C252" s="495" t="str">
        <f>'4'!R15</f>
        <v>Pasirinkite</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t="s">
        <v>354</v>
      </c>
      <c r="B253" s="137" t="str">
        <f t="shared" si="13"/>
        <v>Susijęs nacionalinis poreikis 3</v>
      </c>
      <c r="C253" s="495" t="str">
        <f>'4'!R16</f>
        <v>Pasirinkite</v>
      </c>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t="s">
        <v>357</v>
      </c>
      <c r="B254" s="137" t="str">
        <f t="shared" si="13"/>
        <v>Ar poreikis siejasi su rezultato rodikliu R.3 (skaitmeninės technologijos; pilnas rodiklio pavadinimas 6 lape)?</v>
      </c>
      <c r="C254" s="496" t="str">
        <f>'4'!R17</f>
        <v>Ne</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t="s">
        <v>360</v>
      </c>
      <c r="B255" s="137" t="str">
        <f t="shared" si="13"/>
        <v>Ar poreikis siejasi su rezultato rodikliu R.37 (darbo vietos; pilnas rodiklio pavadinimas 6 lape)?</v>
      </c>
      <c r="C255" s="496" t="str">
        <f>'4'!R18</f>
        <v>Ne</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t="s">
        <v>362</v>
      </c>
      <c r="B256" s="137" t="str">
        <f t="shared" si="13"/>
        <v>Poreikis siejasi su rezultato rodikliu R.39 (kaimo verslai; pilnas rodiklio pavadinimas 6 lape)</v>
      </c>
      <c r="C256" s="496" t="str">
        <f>'4'!R19</f>
        <v>Ne</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t="s">
        <v>364</v>
      </c>
      <c r="B257" s="137" t="str">
        <f t="shared" si="13"/>
        <v>Poreikis siejasi su rezultato rodikliu R.41 (paslaugos ir infrastruktūra; pilnas rodiklio pavadinimas 6 lape)</v>
      </c>
      <c r="C257" s="496" t="str">
        <f>'4'!R20</f>
        <v>Ne</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t="s">
        <v>366</v>
      </c>
      <c r="B258" s="137" t="str">
        <f t="shared" si="13"/>
        <v>Poreikis siejasi su rezultato rodikliu R.42 (socialinė įtrauktis; pilnas rodiklio pavadinimas 6 lape)</v>
      </c>
      <c r="C258" s="496" t="str">
        <f>'4'!R21</f>
        <v>Ne</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497"/>
      <c r="C259" s="11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498"/>
      <c r="C260" s="499" t="str">
        <f>'4'!S6</f>
        <v>16 poreikis</v>
      </c>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t="s">
        <v>82</v>
      </c>
      <c r="B261" s="137" t="str">
        <f t="shared" ref="B261:B275" si="14">B244</f>
        <v>Poreikis</v>
      </c>
      <c r="C261" s="493">
        <f>'4'!S7</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t="s">
        <v>325</v>
      </c>
      <c r="B262" s="137" t="str">
        <f t="shared" si="14"/>
        <v>Poreikio sąsaja su stiprybėmis ir (arba) galimybėmis</v>
      </c>
      <c r="C262" s="494">
        <f>'4'!S8</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t="s">
        <v>328</v>
      </c>
      <c r="B263" s="137" t="str">
        <f t="shared" si="14"/>
        <v>Poreikio sąsaja su silpnybėmis ir (arba) grėsmėmis</v>
      </c>
      <c r="C263" s="494">
        <f>'4'!S9</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t="s">
        <v>331</v>
      </c>
      <c r="B264" s="137" t="str">
        <f t="shared" si="14"/>
        <v>Poreikio sąsaja su situacijos analizės rodikliais (poreikio dydžio, problemos masto, intervencijos poreikio kiekybinis pagrindimas)</v>
      </c>
      <c r="C264" s="494">
        <f>'4'!S10</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t="s">
        <v>334</v>
      </c>
      <c r="B265" s="137" t="str">
        <f t="shared" si="14"/>
        <v>Poreikio sąsaja su aukštesnio lygmens strateginiais dokumentais</v>
      </c>
      <c r="C265" s="494">
        <f>'4'!S11</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t="s">
        <v>337</v>
      </c>
      <c r="B266" s="137" t="str">
        <f t="shared" si="14"/>
        <v>Poreikio sąsaja su VVG teritorijos gyventojų nuomone</v>
      </c>
      <c r="C266" s="494">
        <f>'4'!S12</f>
        <v>0</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t="s">
        <v>340</v>
      </c>
      <c r="B267" s="137" t="str">
        <f t="shared" si="14"/>
        <v>Poreikį tenkinančių VPS priemonių skaičius</v>
      </c>
      <c r="C267" s="185">
        <f>'4'!S13</f>
        <v>0</v>
      </c>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t="s">
        <v>343</v>
      </c>
      <c r="B268" s="137" t="str">
        <f t="shared" si="14"/>
        <v>Susijęs nacionalinis poreikis 1</v>
      </c>
      <c r="C268" s="495" t="str">
        <f>'4'!S14</f>
        <v>Pasirinkite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t="s">
        <v>351</v>
      </c>
      <c r="B269" s="137" t="str">
        <f t="shared" si="14"/>
        <v>Susijęs nacionalinis poreikis 2</v>
      </c>
      <c r="C269" s="495" t="str">
        <f>'4'!S15</f>
        <v>Pasirinkite</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t="s">
        <v>354</v>
      </c>
      <c r="B270" s="137" t="str">
        <f t="shared" si="14"/>
        <v>Susijęs nacionalinis poreikis 3</v>
      </c>
      <c r="C270" s="495" t="str">
        <f>'4'!S16</f>
        <v>Pasirinkite</v>
      </c>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t="s">
        <v>357</v>
      </c>
      <c r="B271" s="137" t="str">
        <f t="shared" si="14"/>
        <v>Ar poreikis siejasi su rezultato rodikliu R.3 (skaitmeninės technologijos; pilnas rodiklio pavadinimas 6 lape)?</v>
      </c>
      <c r="C271" s="496" t="str">
        <f>'4'!S17</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t="s">
        <v>360</v>
      </c>
      <c r="B272" s="137" t="str">
        <f t="shared" si="14"/>
        <v>Ar poreikis siejasi su rezultato rodikliu R.37 (darbo vietos; pilnas rodiklio pavadinimas 6 lape)?</v>
      </c>
      <c r="C272" s="496" t="str">
        <f>'4'!S18</f>
        <v>Ne</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t="s">
        <v>362</v>
      </c>
      <c r="B273" s="137" t="str">
        <f t="shared" si="14"/>
        <v>Poreikis siejasi su rezultato rodikliu R.39 (kaimo verslai; pilnas rodiklio pavadinimas 6 lape)</v>
      </c>
      <c r="C273" s="496" t="str">
        <f>'4'!S19</f>
        <v>Ne</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t="s">
        <v>364</v>
      </c>
      <c r="B274" s="137" t="str">
        <f t="shared" si="14"/>
        <v>Poreikis siejasi su rezultato rodikliu R.41 (paslaugos ir infrastruktūra; pilnas rodiklio pavadinimas 6 lape)</v>
      </c>
      <c r="C274" s="496" t="str">
        <f>'4'!S20</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t="s">
        <v>366</v>
      </c>
      <c r="B275" s="137" t="str">
        <f t="shared" si="14"/>
        <v>Poreikis siejasi su rezultato rodikliu R.42 (socialinė įtrauktis; pilnas rodiklio pavadinimas 6 lape)</v>
      </c>
      <c r="C275" s="496" t="str">
        <f>'4'!S21</f>
        <v>Ne</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497"/>
      <c r="C276" s="11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498"/>
      <c r="C277" s="499" t="str">
        <f>'4'!T6</f>
        <v>17 poreikis</v>
      </c>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t="s">
        <v>82</v>
      </c>
      <c r="B278" s="137" t="str">
        <f t="shared" ref="B278:B292" si="15">B261</f>
        <v>Poreikis</v>
      </c>
      <c r="C278" s="493">
        <f>'4'!T7</f>
        <v>0</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t="s">
        <v>325</v>
      </c>
      <c r="B279" s="137" t="str">
        <f t="shared" si="15"/>
        <v>Poreikio sąsaja su stiprybėmis ir (arba) galimybėmis</v>
      </c>
      <c r="C279" s="494">
        <f>'4'!T8</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t="s">
        <v>328</v>
      </c>
      <c r="B280" s="137" t="str">
        <f t="shared" si="15"/>
        <v>Poreikio sąsaja su silpnybėmis ir (arba) grėsmėmis</v>
      </c>
      <c r="C280" s="494">
        <f>'4'!T9</f>
        <v>0</v>
      </c>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t="s">
        <v>331</v>
      </c>
      <c r="B281" s="137" t="str">
        <f t="shared" si="15"/>
        <v>Poreikio sąsaja su situacijos analizės rodikliais (poreikio dydžio, problemos masto, intervencijos poreikio kiekybinis pagrindimas)</v>
      </c>
      <c r="C281" s="494">
        <f>'4'!T10</f>
        <v>0</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t="s">
        <v>334</v>
      </c>
      <c r="B282" s="137" t="str">
        <f t="shared" si="15"/>
        <v>Poreikio sąsaja su aukštesnio lygmens strateginiais dokumentais</v>
      </c>
      <c r="C282" s="494">
        <f>'4'!T11</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t="s">
        <v>337</v>
      </c>
      <c r="B283" s="137" t="str">
        <f t="shared" si="15"/>
        <v>Poreikio sąsaja su VVG teritorijos gyventojų nuomone</v>
      </c>
      <c r="C283" s="494">
        <f>'4'!T12</f>
        <v>0</v>
      </c>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t="s">
        <v>340</v>
      </c>
      <c r="B284" s="137" t="str">
        <f t="shared" si="15"/>
        <v>Poreikį tenkinančių VPS priemonių skaičius</v>
      </c>
      <c r="C284" s="185">
        <f>'4'!T13</f>
        <v>0</v>
      </c>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t="s">
        <v>343</v>
      </c>
      <c r="B285" s="137" t="str">
        <f t="shared" si="15"/>
        <v>Susijęs nacionalinis poreikis 1</v>
      </c>
      <c r="C285" s="495" t="str">
        <f>'4'!T14</f>
        <v>Pasirinkite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t="s">
        <v>351</v>
      </c>
      <c r="B286" s="137" t="str">
        <f t="shared" si="15"/>
        <v>Susijęs nacionalinis poreikis 2</v>
      </c>
      <c r="C286" s="495" t="str">
        <f>'4'!T15</f>
        <v>Pasirinkite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t="s">
        <v>354</v>
      </c>
      <c r="B287" s="137" t="str">
        <f t="shared" si="15"/>
        <v>Susijęs nacionalinis poreikis 3</v>
      </c>
      <c r="C287" s="495" t="str">
        <f>'4'!T16</f>
        <v>Pasirinkite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t="s">
        <v>357</v>
      </c>
      <c r="B288" s="137" t="str">
        <f t="shared" si="15"/>
        <v>Ar poreikis siejasi su rezultato rodikliu R.3 (skaitmeninės technologijos; pilnas rodiklio pavadinimas 6 lape)?</v>
      </c>
      <c r="C288" s="496" t="str">
        <f>'4'!T17</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t="s">
        <v>360</v>
      </c>
      <c r="B289" s="137" t="str">
        <f t="shared" si="15"/>
        <v>Ar poreikis siejasi su rezultato rodikliu R.37 (darbo vietos; pilnas rodiklio pavadinimas 6 lape)?</v>
      </c>
      <c r="C289" s="496" t="str">
        <f>'4'!T18</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t="s">
        <v>362</v>
      </c>
      <c r="B290" s="137" t="str">
        <f t="shared" si="15"/>
        <v>Poreikis siejasi su rezultato rodikliu R.39 (kaimo verslai; pilnas rodiklio pavadinimas 6 lape)</v>
      </c>
      <c r="C290" s="496" t="str">
        <f>'4'!T19</f>
        <v>Ne</v>
      </c>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t="s">
        <v>364</v>
      </c>
      <c r="B291" s="137" t="str">
        <f t="shared" si="15"/>
        <v>Poreikis siejasi su rezultato rodikliu R.41 (paslaugos ir infrastruktūra; pilnas rodiklio pavadinimas 6 lape)</v>
      </c>
      <c r="C291" s="496" t="str">
        <f>'4'!T20</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t="s">
        <v>366</v>
      </c>
      <c r="B292" s="137" t="str">
        <f t="shared" si="15"/>
        <v>Poreikis siejasi su rezultato rodikliu R.42 (socialinė įtrauktis; pilnas rodiklio pavadinimas 6 lape)</v>
      </c>
      <c r="C292" s="496" t="str">
        <f>'4'!T21</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497"/>
      <c r="C293" s="11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498"/>
      <c r="C294" s="499" t="str">
        <f>'4'!U6</f>
        <v>18 poreikis</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t="s">
        <v>82</v>
      </c>
      <c r="B295" s="137" t="str">
        <f t="shared" ref="B295:B309" si="16">B278</f>
        <v>Poreikis</v>
      </c>
      <c r="C295" s="493">
        <f>'4'!U7</f>
        <v>0</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t="s">
        <v>325</v>
      </c>
      <c r="B296" s="137" t="str">
        <f t="shared" si="16"/>
        <v>Poreikio sąsaja su stiprybėmis ir (arba) galimybėmis</v>
      </c>
      <c r="C296" s="494">
        <f>'4'!U8</f>
        <v>0</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t="s">
        <v>328</v>
      </c>
      <c r="B297" s="137" t="str">
        <f t="shared" si="16"/>
        <v>Poreikio sąsaja su silpnybėmis ir (arba) grėsmėmis</v>
      </c>
      <c r="C297" s="494">
        <f>'4'!U9</f>
        <v>0</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t="s">
        <v>331</v>
      </c>
      <c r="B298" s="137" t="str">
        <f t="shared" si="16"/>
        <v>Poreikio sąsaja su situacijos analizės rodikliais (poreikio dydžio, problemos masto, intervencijos poreikio kiekybinis pagrindimas)</v>
      </c>
      <c r="C298" s="494">
        <f>'4'!U10</f>
        <v>0</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t="s">
        <v>334</v>
      </c>
      <c r="B299" s="137" t="str">
        <f t="shared" si="16"/>
        <v>Poreikio sąsaja su aukštesnio lygmens strateginiais dokumentais</v>
      </c>
      <c r="C299" s="494">
        <f>'4'!U11</f>
        <v>0</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t="s">
        <v>337</v>
      </c>
      <c r="B300" s="137" t="str">
        <f t="shared" si="16"/>
        <v>Poreikio sąsaja su VVG teritorijos gyventojų nuomone</v>
      </c>
      <c r="C300" s="494">
        <f>'4'!U12</f>
        <v>0</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t="s">
        <v>340</v>
      </c>
      <c r="B301" s="137" t="str">
        <f t="shared" si="16"/>
        <v>Poreikį tenkinančių VPS priemonių skaičius</v>
      </c>
      <c r="C301" s="185">
        <f>'4'!U13</f>
        <v>0</v>
      </c>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t="s">
        <v>343</v>
      </c>
      <c r="B302" s="137" t="str">
        <f t="shared" si="16"/>
        <v>Susijęs nacionalinis poreikis 1</v>
      </c>
      <c r="C302" s="495" t="str">
        <f>'4'!U14</f>
        <v>Pasirinkite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t="s">
        <v>351</v>
      </c>
      <c r="B303" s="137" t="str">
        <f t="shared" si="16"/>
        <v>Susijęs nacionalinis poreikis 2</v>
      </c>
      <c r="C303" s="495" t="str">
        <f>'4'!U15</f>
        <v>Pasirinkite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t="s">
        <v>354</v>
      </c>
      <c r="B304" s="137" t="str">
        <f t="shared" si="16"/>
        <v>Susijęs nacionalinis poreikis 3</v>
      </c>
      <c r="C304" s="495" t="str">
        <f>'4'!U16</f>
        <v>Pasirinkite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t="s">
        <v>357</v>
      </c>
      <c r="B305" s="137" t="str">
        <f t="shared" si="16"/>
        <v>Ar poreikis siejasi su rezultato rodikliu R.3 (skaitmeninės technologijos; pilnas rodiklio pavadinimas 6 lape)?</v>
      </c>
      <c r="C305" s="496" t="str">
        <f>'4'!U17</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t="s">
        <v>360</v>
      </c>
      <c r="B306" s="137" t="str">
        <f t="shared" si="16"/>
        <v>Ar poreikis siejasi su rezultato rodikliu R.37 (darbo vietos; pilnas rodiklio pavadinimas 6 lape)?</v>
      </c>
      <c r="C306" s="496" t="str">
        <f>'4'!U18</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t="s">
        <v>362</v>
      </c>
      <c r="B307" s="137" t="str">
        <f t="shared" si="16"/>
        <v>Poreikis siejasi su rezultato rodikliu R.39 (kaimo verslai; pilnas rodiklio pavadinimas 6 lape)</v>
      </c>
      <c r="C307" s="496" t="str">
        <f>'4'!U19</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t="s">
        <v>364</v>
      </c>
      <c r="B308" s="137" t="str">
        <f t="shared" si="16"/>
        <v>Poreikis siejasi su rezultato rodikliu R.41 (paslaugos ir infrastruktūra; pilnas rodiklio pavadinimas 6 lape)</v>
      </c>
      <c r="C308" s="496" t="str">
        <f>'4'!U20</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t="s">
        <v>366</v>
      </c>
      <c r="B309" s="137" t="str">
        <f t="shared" si="16"/>
        <v>Poreikis siejasi su rezultato rodikliu R.42 (socialinė įtrauktis; pilnas rodiklio pavadinimas 6 lape)</v>
      </c>
      <c r="C309" s="496" t="str">
        <f>'4'!U21</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497"/>
      <c r="C310" s="11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498"/>
      <c r="C311" s="499" t="str">
        <f>'4'!V6</f>
        <v>19 poreikis</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t="s">
        <v>82</v>
      </c>
      <c r="B312" s="137" t="str">
        <f t="shared" ref="B312:B326" si="17">B295</f>
        <v>Poreikis</v>
      </c>
      <c r="C312" s="493">
        <f>'4'!V7</f>
        <v>0</v>
      </c>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t="s">
        <v>325</v>
      </c>
      <c r="B313" s="137" t="str">
        <f t="shared" si="17"/>
        <v>Poreikio sąsaja su stiprybėmis ir (arba) galimybėmis</v>
      </c>
      <c r="C313" s="494">
        <f>'4'!V8</f>
        <v>0</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t="s">
        <v>328</v>
      </c>
      <c r="B314" s="137" t="str">
        <f t="shared" si="17"/>
        <v>Poreikio sąsaja su silpnybėmis ir (arba) grėsmėmis</v>
      </c>
      <c r="C314" s="494">
        <f>'4'!V9</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t="s">
        <v>331</v>
      </c>
      <c r="B315" s="137" t="str">
        <f t="shared" si="17"/>
        <v>Poreikio sąsaja su situacijos analizės rodikliais (poreikio dydžio, problemos masto, intervencijos poreikio kiekybinis pagrindimas)</v>
      </c>
      <c r="C315" s="494">
        <f>'4'!V10</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t="s">
        <v>334</v>
      </c>
      <c r="B316" s="137" t="str">
        <f t="shared" si="17"/>
        <v>Poreikio sąsaja su aukštesnio lygmens strateginiais dokumentais</v>
      </c>
      <c r="C316" s="494">
        <f>'4'!V11</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t="s">
        <v>337</v>
      </c>
      <c r="B317" s="137" t="str">
        <f t="shared" si="17"/>
        <v>Poreikio sąsaja su VVG teritorijos gyventojų nuomone</v>
      </c>
      <c r="C317" s="494">
        <f>'4'!V12</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t="s">
        <v>340</v>
      </c>
      <c r="B318" s="137" t="str">
        <f t="shared" si="17"/>
        <v>Poreikį tenkinančių VPS priemonių skaičius</v>
      </c>
      <c r="C318" s="185">
        <f>'4'!V13</f>
        <v>0</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t="s">
        <v>343</v>
      </c>
      <c r="B319" s="137" t="str">
        <f t="shared" si="17"/>
        <v>Susijęs nacionalinis poreikis 1</v>
      </c>
      <c r="C319" s="495" t="str">
        <f>'4'!V14</f>
        <v>Pasirinkite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t="s">
        <v>351</v>
      </c>
      <c r="B320" s="137" t="str">
        <f t="shared" si="17"/>
        <v>Susijęs nacionalinis poreikis 2</v>
      </c>
      <c r="C320" s="495" t="str">
        <f>'4'!V15</f>
        <v>Pasirinkite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t="s">
        <v>354</v>
      </c>
      <c r="B321" s="137" t="str">
        <f t="shared" si="17"/>
        <v>Susijęs nacionalinis poreikis 3</v>
      </c>
      <c r="C321" s="495" t="str">
        <f>'4'!V16</f>
        <v>Pasirinkite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t="s">
        <v>357</v>
      </c>
      <c r="B322" s="137" t="str">
        <f t="shared" si="17"/>
        <v>Ar poreikis siejasi su rezultato rodikliu R.3 (skaitmeninės technologijos; pilnas rodiklio pavadinimas 6 lape)?</v>
      </c>
      <c r="C322" s="496" t="str">
        <f>'4'!V17</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t="s">
        <v>360</v>
      </c>
      <c r="B323" s="137" t="str">
        <f t="shared" si="17"/>
        <v>Ar poreikis siejasi su rezultato rodikliu R.37 (darbo vietos; pilnas rodiklio pavadinimas 6 lape)?</v>
      </c>
      <c r="C323" s="496" t="str">
        <f>'4'!V18</f>
        <v>Ne</v>
      </c>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t="s">
        <v>362</v>
      </c>
      <c r="B324" s="137" t="str">
        <f t="shared" si="17"/>
        <v>Poreikis siejasi su rezultato rodikliu R.39 (kaimo verslai; pilnas rodiklio pavadinimas 6 lape)</v>
      </c>
      <c r="C324" s="496" t="str">
        <f>'4'!V19</f>
        <v>Ne</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t="s">
        <v>364</v>
      </c>
      <c r="B325" s="137" t="str">
        <f t="shared" si="17"/>
        <v>Poreikis siejasi su rezultato rodikliu R.41 (paslaugos ir infrastruktūra; pilnas rodiklio pavadinimas 6 lape)</v>
      </c>
      <c r="C325" s="496" t="str">
        <f>'4'!V20</f>
        <v>Ne</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t="s">
        <v>366</v>
      </c>
      <c r="B326" s="137" t="str">
        <f t="shared" si="17"/>
        <v>Poreikis siejasi su rezultato rodikliu R.42 (socialinė įtrauktis; pilnas rodiklio pavadinimas 6 lape)</v>
      </c>
      <c r="C326" s="496" t="str">
        <f>'4'!V21</f>
        <v>Ne</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497"/>
      <c r="C327" s="11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498"/>
      <c r="C328" s="499" t="str">
        <f>'4'!W6</f>
        <v>20 poreikis</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t="s">
        <v>82</v>
      </c>
      <c r="B329" s="137" t="str">
        <f t="shared" ref="B329:B343" si="18">B312</f>
        <v>Poreikis</v>
      </c>
      <c r="C329" s="493">
        <f>'4'!W7</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t="s">
        <v>325</v>
      </c>
      <c r="B330" s="137" t="str">
        <f t="shared" si="18"/>
        <v>Poreikio sąsaja su stiprybėmis ir (arba) galimybėmis</v>
      </c>
      <c r="C330" s="494">
        <f>'4'!W8</f>
        <v>0</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t="s">
        <v>328</v>
      </c>
      <c r="B331" s="137" t="str">
        <f t="shared" si="18"/>
        <v>Poreikio sąsaja su silpnybėmis ir (arba) grėsmėmis</v>
      </c>
      <c r="C331" s="494">
        <f>'4'!W9</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t="s">
        <v>331</v>
      </c>
      <c r="B332" s="137" t="str">
        <f t="shared" si="18"/>
        <v>Poreikio sąsaja su situacijos analizės rodikliais (poreikio dydžio, problemos masto, intervencijos poreikio kiekybinis pagrindimas)</v>
      </c>
      <c r="C332" s="494">
        <f>'4'!W10</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t="s">
        <v>334</v>
      </c>
      <c r="B333" s="137" t="str">
        <f t="shared" si="18"/>
        <v>Poreikio sąsaja su aukštesnio lygmens strateginiais dokumentais</v>
      </c>
      <c r="C333" s="494">
        <f>'4'!W11</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t="s">
        <v>337</v>
      </c>
      <c r="B334" s="137" t="str">
        <f t="shared" si="18"/>
        <v>Poreikio sąsaja su VVG teritorijos gyventojų nuomone</v>
      </c>
      <c r="C334" s="494">
        <f>'4'!W12</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t="s">
        <v>340</v>
      </c>
      <c r="B335" s="137" t="str">
        <f t="shared" si="18"/>
        <v>Poreikį tenkinančių VPS priemonių skaičius</v>
      </c>
      <c r="C335" s="185">
        <f>'4'!W13</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t="s">
        <v>343</v>
      </c>
      <c r="B336" s="137" t="str">
        <f t="shared" si="18"/>
        <v>Susijęs nacionalinis poreikis 1</v>
      </c>
      <c r="C336" s="495" t="str">
        <f>'4'!W14</f>
        <v>Pasirinkite</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t="s">
        <v>351</v>
      </c>
      <c r="B337" s="137" t="str">
        <f t="shared" si="18"/>
        <v>Susijęs nacionalinis poreikis 2</v>
      </c>
      <c r="C337" s="495" t="str">
        <f>'4'!W15</f>
        <v>Pasirinkite</v>
      </c>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t="s">
        <v>354</v>
      </c>
      <c r="B338" s="137" t="str">
        <f t="shared" si="18"/>
        <v>Susijęs nacionalinis poreikis 3</v>
      </c>
      <c r="C338" s="495" t="str">
        <f>'4'!W16</f>
        <v>Pasirinkite</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t="s">
        <v>357</v>
      </c>
      <c r="B339" s="137" t="str">
        <f t="shared" si="18"/>
        <v>Ar poreikis siejasi su rezultato rodikliu R.3 (skaitmeninės technologijos; pilnas rodiklio pavadinimas 6 lape)?</v>
      </c>
      <c r="C339" s="496" t="str">
        <f>'4'!W17</f>
        <v>Ne</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t="s">
        <v>360</v>
      </c>
      <c r="B340" s="137" t="str">
        <f t="shared" si="18"/>
        <v>Ar poreikis siejasi su rezultato rodikliu R.37 (darbo vietos; pilnas rodiklio pavadinimas 6 lape)?</v>
      </c>
      <c r="C340" s="496" t="str">
        <f>'4'!W18</f>
        <v>Ne</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t="s">
        <v>362</v>
      </c>
      <c r="B341" s="137" t="str">
        <f t="shared" si="18"/>
        <v>Poreikis siejasi su rezultato rodikliu R.39 (kaimo verslai; pilnas rodiklio pavadinimas 6 lape)</v>
      </c>
      <c r="C341" s="496" t="str">
        <f>'4'!W19</f>
        <v>Ne</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t="s">
        <v>364</v>
      </c>
      <c r="B342" s="137" t="str">
        <f t="shared" si="18"/>
        <v>Poreikis siejasi su rezultato rodikliu R.41 (paslaugos ir infrastruktūra; pilnas rodiklio pavadinimas 6 lape)</v>
      </c>
      <c r="C342" s="496" t="str">
        <f>'4'!W20</f>
        <v>Ne</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t="s">
        <v>366</v>
      </c>
      <c r="B343" s="152" t="str">
        <f t="shared" si="18"/>
        <v>Poreikis siejasi su rezultato rodikliu R.42 (socialinė įtrauktis; pilnas rodiklio pavadinimas 6 lape)</v>
      </c>
      <c r="C343" s="500" t="str">
        <f>'4'!W21</f>
        <v>Ne</v>
      </c>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0866141732283472" right="0.70866141732283472" top="0.74803149606299213" bottom="0.74803149606299213" header="0" footer="0"/>
  <pageSetup paperSize="9" scale="2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19" sqref="C19"/>
    </sheetView>
  </sheetViews>
  <sheetFormatPr defaultColWidth="14.42578125" defaultRowHeight="15" customHeight="1" x14ac:dyDescent="0.25"/>
  <cols>
    <col min="1" max="1" width="8.7109375" customWidth="1"/>
    <col min="2" max="2" width="18.7109375" customWidth="1"/>
    <col min="3" max="3" width="70.7109375" customWidth="1"/>
    <col min="4" max="7" width="15.7109375" customWidth="1"/>
    <col min="8" max="26" width="9.140625" customWidth="1"/>
  </cols>
  <sheetData>
    <row r="1" spans="1:26" ht="14.25" customHeight="1" x14ac:dyDescent="0.25">
      <c r="A1" s="127" t="s">
        <v>368</v>
      </c>
      <c r="B1" s="73" t="s">
        <v>369</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5"/>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5"/>
      <c r="B5" s="112">
        <v>1</v>
      </c>
      <c r="C5" s="128">
        <v>2</v>
      </c>
      <c r="D5" s="113">
        <v>3</v>
      </c>
      <c r="E5" s="129">
        <v>4</v>
      </c>
      <c r="F5" s="9">
        <v>5</v>
      </c>
      <c r="G5" s="9">
        <v>6</v>
      </c>
      <c r="H5" s="1"/>
      <c r="I5" s="1"/>
      <c r="J5" s="1"/>
      <c r="K5" s="1"/>
      <c r="L5" s="1"/>
      <c r="M5" s="1"/>
      <c r="N5" s="1"/>
      <c r="O5" s="1"/>
      <c r="P5" s="1"/>
      <c r="Q5" s="1"/>
      <c r="R5" s="1"/>
      <c r="S5" s="1"/>
      <c r="T5" s="1"/>
      <c r="U5" s="1"/>
      <c r="V5" s="1"/>
      <c r="W5" s="1"/>
      <c r="X5" s="1"/>
      <c r="Y5" s="1"/>
      <c r="Z5" s="1"/>
    </row>
    <row r="6" spans="1:26" ht="14.25" customHeight="1" x14ac:dyDescent="0.25">
      <c r="A6" s="15"/>
      <c r="B6" s="130"/>
      <c r="C6" s="9" t="s">
        <v>370</v>
      </c>
      <c r="D6" s="131" t="s">
        <v>371</v>
      </c>
      <c r="E6" s="132" t="s">
        <v>372</v>
      </c>
      <c r="F6" s="132" t="s">
        <v>373</v>
      </c>
      <c r="G6" s="132" t="s">
        <v>374</v>
      </c>
      <c r="H6" s="3"/>
      <c r="I6" s="3"/>
      <c r="J6" s="3"/>
      <c r="K6" s="3"/>
      <c r="L6" s="3"/>
      <c r="M6" s="3"/>
      <c r="N6" s="3"/>
      <c r="O6" s="3"/>
      <c r="P6" s="3"/>
      <c r="Q6" s="3"/>
      <c r="R6" s="3"/>
      <c r="S6" s="3"/>
      <c r="T6" s="3"/>
      <c r="U6" s="3"/>
      <c r="V6" s="3"/>
      <c r="W6" s="3"/>
      <c r="X6" s="3"/>
      <c r="Y6" s="3"/>
      <c r="Z6" s="3"/>
    </row>
    <row r="7" spans="1:26" ht="14.25" customHeight="1" x14ac:dyDescent="0.25">
      <c r="A7" s="15" t="s">
        <v>375</v>
      </c>
      <c r="B7" s="133" t="s">
        <v>376</v>
      </c>
      <c r="C7" s="134" t="s">
        <v>377</v>
      </c>
      <c r="D7" s="135"/>
      <c r="E7" s="136"/>
      <c r="F7" s="136"/>
      <c r="G7" s="136"/>
      <c r="H7" s="3"/>
      <c r="I7" s="3"/>
      <c r="J7" s="3"/>
      <c r="K7" s="3"/>
      <c r="L7" s="3"/>
      <c r="M7" s="3"/>
      <c r="N7" s="3"/>
      <c r="O7" s="3"/>
      <c r="P7" s="3"/>
      <c r="Q7" s="3"/>
      <c r="R7" s="3"/>
      <c r="S7" s="3"/>
      <c r="T7" s="3"/>
      <c r="U7" s="3"/>
      <c r="V7" s="3"/>
      <c r="W7" s="3"/>
      <c r="X7" s="3"/>
      <c r="Y7" s="3"/>
      <c r="Z7" s="3"/>
    </row>
    <row r="8" spans="1:26" ht="14.25" customHeight="1" x14ac:dyDescent="0.25">
      <c r="A8" s="15" t="s">
        <v>378</v>
      </c>
      <c r="B8" s="137" t="s">
        <v>379</v>
      </c>
      <c r="C8" s="123" t="s">
        <v>380</v>
      </c>
      <c r="D8" s="138" t="s">
        <v>119</v>
      </c>
      <c r="E8" s="139">
        <f>COUNTIFS('8'!$E$7:$E$26,"taip")</f>
        <v>3</v>
      </c>
      <c r="F8" s="139">
        <f>COUNTIFS('10'!$D$11:$W$11,C8)</f>
        <v>3</v>
      </c>
      <c r="G8" s="140"/>
      <c r="H8" s="1"/>
      <c r="I8" s="1"/>
      <c r="J8" s="1"/>
      <c r="K8" s="1"/>
      <c r="L8" s="1"/>
      <c r="M8" s="1"/>
      <c r="N8" s="1"/>
      <c r="O8" s="1"/>
      <c r="P8" s="1"/>
      <c r="Q8" s="1"/>
      <c r="R8" s="1"/>
      <c r="S8" s="1"/>
      <c r="T8" s="1"/>
      <c r="U8" s="1"/>
      <c r="V8" s="1"/>
      <c r="W8" s="1"/>
      <c r="X8" s="1"/>
      <c r="Y8" s="1"/>
      <c r="Z8" s="1"/>
    </row>
    <row r="9" spans="1:26" ht="14.25" customHeight="1" x14ac:dyDescent="0.25">
      <c r="A9" s="15" t="s">
        <v>381</v>
      </c>
      <c r="B9" s="137" t="s">
        <v>382</v>
      </c>
      <c r="C9" s="123" t="s">
        <v>383</v>
      </c>
      <c r="D9" s="141" t="s">
        <v>119</v>
      </c>
      <c r="E9" s="139">
        <v>3</v>
      </c>
      <c r="F9" s="139">
        <f>COUNTIFS('10'!$D$11:$W$11,C9)</f>
        <v>0</v>
      </c>
      <c r="G9" s="140"/>
      <c r="H9" s="1"/>
      <c r="I9" s="1"/>
      <c r="J9" s="1"/>
      <c r="K9" s="1"/>
      <c r="L9" s="1"/>
      <c r="M9" s="1"/>
      <c r="N9" s="1"/>
      <c r="O9" s="1"/>
      <c r="P9" s="1"/>
      <c r="Q9" s="1"/>
      <c r="R9" s="1"/>
      <c r="S9" s="1"/>
      <c r="T9" s="1"/>
      <c r="U9" s="1"/>
      <c r="V9" s="1"/>
      <c r="W9" s="1"/>
      <c r="X9" s="1"/>
      <c r="Y9" s="1"/>
      <c r="Z9" s="1"/>
    </row>
    <row r="10" spans="1:26" ht="14.25" customHeight="1" x14ac:dyDescent="0.25">
      <c r="A10" s="15" t="s">
        <v>384</v>
      </c>
      <c r="B10" s="142" t="s">
        <v>385</v>
      </c>
      <c r="C10" s="143" t="s">
        <v>386</v>
      </c>
      <c r="D10" s="144"/>
      <c r="E10" s="97"/>
      <c r="F10" s="97"/>
      <c r="G10" s="97"/>
      <c r="H10" s="3"/>
      <c r="I10" s="3"/>
      <c r="J10" s="3"/>
      <c r="K10" s="3"/>
      <c r="L10" s="3"/>
      <c r="M10" s="3"/>
      <c r="N10" s="3"/>
      <c r="O10" s="3"/>
      <c r="P10" s="3"/>
      <c r="Q10" s="3"/>
      <c r="R10" s="3"/>
      <c r="S10" s="3"/>
      <c r="T10" s="3"/>
      <c r="U10" s="3"/>
      <c r="V10" s="3"/>
      <c r="W10" s="3"/>
      <c r="X10" s="3"/>
      <c r="Y10" s="3"/>
      <c r="Z10" s="3"/>
    </row>
    <row r="11" spans="1:26" ht="14.25" customHeight="1" x14ac:dyDescent="0.25">
      <c r="A11" s="15" t="s">
        <v>387</v>
      </c>
      <c r="B11" s="137" t="s">
        <v>388</v>
      </c>
      <c r="C11" s="123" t="s">
        <v>389</v>
      </c>
      <c r="D11" s="145" t="s">
        <v>119</v>
      </c>
      <c r="E11" s="139">
        <f>COUNTIFS('8'!$G$7:$G$26,"taip")</f>
        <v>3</v>
      </c>
      <c r="F11" s="139">
        <f>COUNTIFS('10'!$D$11:$W$11,C11)</f>
        <v>0</v>
      </c>
      <c r="G11" s="139">
        <f>COUNTIFS('10'!$D$12:$W$12,"Taip")</f>
        <v>3</v>
      </c>
      <c r="H11" s="1"/>
      <c r="I11" s="1"/>
      <c r="J11" s="1"/>
      <c r="K11" s="1"/>
      <c r="L11" s="1"/>
      <c r="M11" s="1"/>
      <c r="N11" s="1"/>
      <c r="O11" s="1"/>
      <c r="P11" s="1"/>
      <c r="Q11" s="1"/>
      <c r="R11" s="1"/>
      <c r="S11" s="1"/>
      <c r="T11" s="1"/>
      <c r="U11" s="1"/>
      <c r="V11" s="1"/>
      <c r="W11" s="1"/>
      <c r="X11" s="1"/>
      <c r="Y11" s="1"/>
      <c r="Z11" s="1"/>
    </row>
    <row r="12" spans="1:26" ht="14.25" customHeight="1" x14ac:dyDescent="0.25">
      <c r="A12" s="15" t="s">
        <v>390</v>
      </c>
      <c r="B12" s="137" t="s">
        <v>391</v>
      </c>
      <c r="C12" s="123" t="s">
        <v>392</v>
      </c>
      <c r="D12" s="145" t="s">
        <v>182</v>
      </c>
      <c r="E12" s="139">
        <f>COUNTIFS('8'!$H$7:H$26,"taip")</f>
        <v>0</v>
      </c>
      <c r="F12" s="139">
        <f>COUNTIFS('10'!$D$11:$W$11,C12)</f>
        <v>0</v>
      </c>
      <c r="G12" s="139">
        <f>COUNTIFS('10'!$D$13:$W$13,"Taip")</f>
        <v>0</v>
      </c>
      <c r="H12" s="1"/>
      <c r="I12" s="1"/>
      <c r="J12" s="1"/>
      <c r="K12" s="1"/>
      <c r="L12" s="1"/>
      <c r="M12" s="1"/>
      <c r="N12" s="1"/>
      <c r="O12" s="1"/>
      <c r="P12" s="1"/>
      <c r="Q12" s="1"/>
      <c r="R12" s="1"/>
      <c r="S12" s="1"/>
      <c r="T12" s="1"/>
      <c r="U12" s="1"/>
      <c r="V12" s="1"/>
      <c r="W12" s="1"/>
      <c r="X12" s="1"/>
      <c r="Y12" s="1"/>
      <c r="Z12" s="1"/>
    </row>
    <row r="13" spans="1:26" ht="14.25" customHeight="1" x14ac:dyDescent="0.25">
      <c r="A13" s="15" t="s">
        <v>393</v>
      </c>
      <c r="B13" s="137" t="s">
        <v>394</v>
      </c>
      <c r="C13" s="123" t="s">
        <v>395</v>
      </c>
      <c r="D13" s="145" t="s">
        <v>182</v>
      </c>
      <c r="E13" s="139">
        <f>COUNTIFS('8'!$I$7:$I$26,"taip")</f>
        <v>0</v>
      </c>
      <c r="F13" s="139">
        <f>COUNTIFS('10'!$D$11:$W$11,C13)</f>
        <v>0</v>
      </c>
      <c r="G13" s="139">
        <f>COUNTIFS('10'!$D$14:$W$14,"Taip")</f>
        <v>0</v>
      </c>
      <c r="H13" s="1"/>
      <c r="I13" s="1"/>
      <c r="J13" s="1"/>
      <c r="K13" s="1"/>
      <c r="L13" s="1"/>
      <c r="M13" s="1"/>
      <c r="N13" s="1"/>
      <c r="O13" s="1"/>
      <c r="P13" s="1"/>
      <c r="Q13" s="1"/>
      <c r="R13" s="1"/>
      <c r="S13" s="1"/>
      <c r="T13" s="1"/>
      <c r="U13" s="1"/>
      <c r="V13" s="1"/>
      <c r="W13" s="1"/>
      <c r="X13" s="1"/>
      <c r="Y13" s="1"/>
      <c r="Z13" s="1"/>
    </row>
    <row r="14" spans="1:26" ht="14.25" customHeight="1" x14ac:dyDescent="0.25">
      <c r="A14" s="15" t="s">
        <v>396</v>
      </c>
      <c r="B14" s="137" t="s">
        <v>397</v>
      </c>
      <c r="C14" s="123" t="s">
        <v>398</v>
      </c>
      <c r="D14" s="145" t="s">
        <v>182</v>
      </c>
      <c r="E14" s="139">
        <f>COUNTIFS('8'!$J$7:$J$26,"taip")</f>
        <v>0</v>
      </c>
      <c r="F14" s="139">
        <f>COUNTIFS('10'!$D$11:$W$11,C14)</f>
        <v>0</v>
      </c>
      <c r="G14" s="139">
        <f>COUNTIFS('10'!$D$15:$W$15,"Taip")</f>
        <v>0</v>
      </c>
      <c r="H14" s="1"/>
      <c r="I14" s="1"/>
      <c r="J14" s="1"/>
      <c r="K14" s="1"/>
      <c r="L14" s="1"/>
      <c r="M14" s="1"/>
      <c r="N14" s="1"/>
      <c r="O14" s="1"/>
      <c r="P14" s="1"/>
      <c r="Q14" s="1"/>
      <c r="R14" s="1"/>
      <c r="S14" s="1"/>
      <c r="T14" s="1"/>
      <c r="U14" s="1"/>
      <c r="V14" s="1"/>
      <c r="W14" s="1"/>
      <c r="X14" s="1"/>
      <c r="Y14" s="1"/>
      <c r="Z14" s="1"/>
    </row>
    <row r="15" spans="1:26" ht="14.25" customHeight="1" x14ac:dyDescent="0.25">
      <c r="A15" s="15" t="s">
        <v>399</v>
      </c>
      <c r="B15" s="142" t="s">
        <v>400</v>
      </c>
      <c r="C15" s="146" t="s">
        <v>401</v>
      </c>
      <c r="D15" s="98"/>
      <c r="E15" s="147"/>
      <c r="F15" s="147"/>
      <c r="G15" s="147"/>
      <c r="H15" s="3"/>
      <c r="I15" s="3"/>
      <c r="J15" s="3"/>
      <c r="K15" s="3"/>
      <c r="L15" s="3"/>
      <c r="M15" s="3"/>
      <c r="N15" s="3"/>
      <c r="O15" s="3"/>
      <c r="P15" s="3"/>
      <c r="Q15" s="3"/>
      <c r="R15" s="3"/>
      <c r="S15" s="3"/>
      <c r="T15" s="3"/>
      <c r="U15" s="3"/>
      <c r="V15" s="3"/>
      <c r="W15" s="3"/>
      <c r="X15" s="3"/>
      <c r="Y15" s="3"/>
      <c r="Z15" s="3"/>
    </row>
    <row r="16" spans="1:26" ht="14.25" customHeight="1" x14ac:dyDescent="0.25">
      <c r="A16" s="15" t="s">
        <v>402</v>
      </c>
      <c r="B16" s="137" t="s">
        <v>403</v>
      </c>
      <c r="C16" s="123" t="s">
        <v>404</v>
      </c>
      <c r="D16" s="145" t="s">
        <v>182</v>
      </c>
      <c r="E16" s="148">
        <f>COUNTIFS('8'!$K$7:$K$26,"taip")</f>
        <v>0</v>
      </c>
      <c r="F16" s="149">
        <f>COUNTIFS('10'!$D$11:$W$11,C16)</f>
        <v>0</v>
      </c>
      <c r="G16" s="81"/>
      <c r="H16" s="1"/>
      <c r="I16" s="1"/>
      <c r="J16" s="1"/>
      <c r="K16" s="1"/>
      <c r="L16" s="1"/>
      <c r="M16" s="1"/>
      <c r="N16" s="1"/>
      <c r="O16" s="1"/>
      <c r="P16" s="1"/>
      <c r="Q16" s="1"/>
      <c r="R16" s="1"/>
      <c r="S16" s="1"/>
      <c r="T16" s="1"/>
      <c r="U16" s="1"/>
      <c r="V16" s="1"/>
      <c r="W16" s="1"/>
      <c r="X16" s="1"/>
      <c r="Y16" s="1"/>
      <c r="Z16" s="1"/>
    </row>
    <row r="17" spans="1:26" ht="14.25" customHeight="1" x14ac:dyDescent="0.25">
      <c r="A17" s="15" t="s">
        <v>405</v>
      </c>
      <c r="B17" s="137" t="s">
        <v>406</v>
      </c>
      <c r="C17" s="123" t="s">
        <v>407</v>
      </c>
      <c r="D17" s="145" t="s">
        <v>182</v>
      </c>
      <c r="E17" s="139">
        <f>COUNTIFS('8'!$L$7:$L$26,"taip")</f>
        <v>0</v>
      </c>
      <c r="F17" s="150">
        <f>COUNTIFS('10'!$D$11:$W$11,C17)</f>
        <v>0</v>
      </c>
      <c r="G17" s="151"/>
      <c r="H17" s="1"/>
      <c r="I17" s="1"/>
      <c r="J17" s="1"/>
      <c r="K17" s="1"/>
      <c r="L17" s="1"/>
      <c r="M17" s="1"/>
      <c r="N17" s="1"/>
      <c r="O17" s="1"/>
      <c r="P17" s="1"/>
      <c r="Q17" s="1"/>
      <c r="R17" s="1"/>
      <c r="S17" s="1"/>
      <c r="T17" s="1"/>
      <c r="U17" s="1"/>
      <c r="V17" s="1"/>
      <c r="W17" s="1"/>
      <c r="X17" s="1"/>
      <c r="Y17" s="1"/>
      <c r="Z17" s="1"/>
    </row>
    <row r="18" spans="1:26" ht="14.25" customHeight="1" x14ac:dyDescent="0.25">
      <c r="A18" s="15" t="s">
        <v>408</v>
      </c>
      <c r="B18" s="137" t="s">
        <v>409</v>
      </c>
      <c r="C18" s="123" t="s">
        <v>410</v>
      </c>
      <c r="D18" s="145" t="s">
        <v>182</v>
      </c>
      <c r="E18" s="139">
        <f>COUNTIFS('8'!$M$7:$M$26,"taip")</f>
        <v>0</v>
      </c>
      <c r="F18" s="150">
        <f>COUNTIFS('10'!$D$11:$W$11,C18)</f>
        <v>0</v>
      </c>
      <c r="G18" s="151"/>
      <c r="H18" s="1"/>
      <c r="I18" s="1"/>
      <c r="J18" s="1"/>
      <c r="K18" s="1"/>
      <c r="L18" s="1"/>
      <c r="M18" s="1"/>
      <c r="N18" s="1"/>
      <c r="O18" s="1"/>
      <c r="P18" s="1"/>
      <c r="Q18" s="1"/>
      <c r="R18" s="1"/>
      <c r="S18" s="1"/>
      <c r="T18" s="1"/>
      <c r="U18" s="1"/>
      <c r="V18" s="1"/>
      <c r="W18" s="1"/>
      <c r="X18" s="1"/>
      <c r="Y18" s="1"/>
      <c r="Z18" s="1"/>
    </row>
    <row r="19" spans="1:26" ht="14.25" customHeight="1" x14ac:dyDescent="0.25">
      <c r="A19" s="15" t="s">
        <v>411</v>
      </c>
      <c r="B19" s="152" t="s">
        <v>412</v>
      </c>
      <c r="C19" s="153" t="s">
        <v>413</v>
      </c>
      <c r="D19" s="154" t="s">
        <v>119</v>
      </c>
      <c r="E19" s="155">
        <f>COUNTIFS('8'!$N$7:$N$26,"taip")</f>
        <v>1</v>
      </c>
      <c r="F19" s="156">
        <f>COUNTIFS('10'!$D$11:$W$11,C19)</f>
        <v>0</v>
      </c>
      <c r="G19" s="157"/>
      <c r="H19" s="1"/>
      <c r="I19" s="1"/>
      <c r="J19" s="1"/>
      <c r="K19" s="1"/>
      <c r="L19" s="1"/>
      <c r="M19" s="1"/>
      <c r="N19" s="1"/>
      <c r="O19" s="1"/>
      <c r="P19" s="1"/>
      <c r="Q19" s="1"/>
      <c r="R19" s="1"/>
      <c r="S19" s="1"/>
      <c r="T19" s="1"/>
      <c r="U19" s="1"/>
      <c r="V19" s="1"/>
      <c r="W19" s="1"/>
      <c r="X19" s="1"/>
      <c r="Y19" s="1"/>
      <c r="Z19" s="1"/>
    </row>
    <row r="20" spans="1:26" ht="45" customHeight="1" x14ac:dyDescent="0.25">
      <c r="A20" s="15"/>
      <c r="B20" s="597" t="s">
        <v>414</v>
      </c>
      <c r="C20" s="598"/>
      <c r="D20" s="598"/>
      <c r="E20" s="158"/>
      <c r="F20" s="158"/>
      <c r="G20" s="158"/>
      <c r="H20" s="1"/>
      <c r="I20" s="1"/>
      <c r="J20" s="1"/>
      <c r="K20" s="1"/>
      <c r="L20" s="1"/>
      <c r="M20" s="1"/>
      <c r="N20" s="1"/>
      <c r="O20" s="1"/>
      <c r="P20" s="1"/>
      <c r="Q20" s="1"/>
      <c r="R20" s="1"/>
      <c r="S20" s="1"/>
      <c r="T20" s="1"/>
      <c r="U20" s="1"/>
      <c r="V20" s="1"/>
      <c r="W20" s="1"/>
      <c r="X20" s="1"/>
      <c r="Y20" s="1"/>
      <c r="Z20" s="1"/>
    </row>
    <row r="21" spans="1:26" ht="14.25" customHeight="1" x14ac:dyDescent="0.25">
      <c r="A21" s="15"/>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5"/>
      <c r="B22" s="1"/>
      <c r="C22" s="159" t="s">
        <v>415</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5"/>
      <c r="B23" s="1">
        <v>1</v>
      </c>
      <c r="C23" s="72" t="s">
        <v>416</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5"/>
      <c r="B24" s="1">
        <v>2</v>
      </c>
      <c r="C24" s="72" t="s">
        <v>417</v>
      </c>
      <c r="D24" s="118"/>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5"/>
      <c r="B25" s="1">
        <v>3</v>
      </c>
      <c r="C25" s="72" t="s">
        <v>418</v>
      </c>
      <c r="D25" s="118"/>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5"/>
      <c r="B26" s="1">
        <v>4</v>
      </c>
      <c r="C26" s="72" t="s">
        <v>419</v>
      </c>
      <c r="D26" s="118"/>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5"/>
      <c r="B27" s="1">
        <v>5</v>
      </c>
      <c r="C27" s="72" t="s">
        <v>420</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5"/>
      <c r="B28" s="1">
        <v>6</v>
      </c>
      <c r="C28" s="72" t="s">
        <v>421</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5"/>
      <c r="B29" s="1">
        <v>7</v>
      </c>
      <c r="C29" s="72" t="s">
        <v>422</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5"/>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5"/>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5"/>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5"/>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5"/>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5"/>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5"/>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5"/>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5"/>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5"/>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5"/>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5"/>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5"/>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5"/>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5"/>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5"/>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5"/>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5"/>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5"/>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5"/>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5"/>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5"/>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5"/>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5"/>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5"/>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5"/>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5"/>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5"/>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5"/>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5"/>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5"/>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5"/>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5"/>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5"/>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5"/>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5"/>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5"/>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5"/>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5"/>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5"/>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5"/>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5"/>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5"/>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5"/>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5"/>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5"/>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5"/>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5"/>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5"/>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5"/>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5"/>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5"/>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5"/>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5"/>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5"/>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5"/>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5"/>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5"/>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5"/>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5"/>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5"/>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5"/>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5"/>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5"/>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5"/>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5"/>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5"/>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5"/>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5"/>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0:D20"/>
  </mergeCells>
  <pageMargins left="0.7" right="0.7" top="0.75" bottom="0.75" header="0" footer="0"/>
  <pageSetup paperSize="9" orientation="landscape"/>
  <rowBreaks count="1" manualBreakCount="1">
    <brk id="20" man="1"/>
  </row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Sąrašai!$A$23:$A$24</xm:f>
          </x14:formula1>
          <xm:sqref>D8:D9 D11:D14 D16:D19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7" workbookViewId="0">
      <selection activeCell="E7" sqref="E7:E34"/>
    </sheetView>
  </sheetViews>
  <sheetFormatPr defaultColWidth="14.42578125" defaultRowHeight="15" customHeight="1" x14ac:dyDescent="0.25"/>
  <cols>
    <col min="1" max="1" width="8.7109375" customWidth="1"/>
    <col min="2" max="2" width="10.7109375" customWidth="1"/>
    <col min="3" max="3" width="82.7109375" customWidth="1"/>
    <col min="4" max="5" width="15.7109375" customWidth="1"/>
    <col min="6" max="26" width="9.140625" customWidth="1"/>
  </cols>
  <sheetData>
    <row r="1" spans="1:26" ht="14.25" customHeight="1" x14ac:dyDescent="0.3">
      <c r="A1" s="35" t="s">
        <v>423</v>
      </c>
      <c r="B1" s="35" t="s">
        <v>424</v>
      </c>
      <c r="C1" s="35"/>
      <c r="D1" s="35"/>
      <c r="E1" s="35"/>
      <c r="F1" s="160"/>
      <c r="G1" s="35"/>
      <c r="H1" s="35"/>
      <c r="I1" s="35"/>
      <c r="J1" s="35"/>
      <c r="K1" s="35"/>
      <c r="L1" s="35"/>
      <c r="M1" s="35"/>
      <c r="N1" s="35"/>
      <c r="O1" s="35"/>
      <c r="P1" s="35"/>
      <c r="Q1" s="35"/>
      <c r="R1" s="35"/>
      <c r="S1" s="35"/>
      <c r="T1" s="35"/>
      <c r="U1" s="35"/>
      <c r="V1" s="35"/>
      <c r="W1" s="35"/>
      <c r="X1" s="35"/>
      <c r="Y1" s="35"/>
      <c r="Z1" s="35"/>
    </row>
    <row r="2" spans="1:26" ht="14.25" customHeight="1" x14ac:dyDescent="0.25">
      <c r="A2" s="32"/>
      <c r="B2" s="32"/>
      <c r="D2" s="161"/>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162">
        <v>1</v>
      </c>
      <c r="C5" s="163">
        <v>2</v>
      </c>
      <c r="D5" s="164">
        <v>3</v>
      </c>
      <c r="E5" s="165">
        <v>4</v>
      </c>
      <c r="F5" s="32"/>
      <c r="G5" s="32"/>
      <c r="H5" s="32"/>
      <c r="I5" s="32"/>
      <c r="J5" s="32"/>
      <c r="K5" s="32"/>
      <c r="L5" s="32"/>
      <c r="M5" s="32"/>
      <c r="N5" s="32"/>
      <c r="O5" s="32"/>
      <c r="P5" s="32"/>
      <c r="Q5" s="32"/>
      <c r="R5" s="32"/>
      <c r="S5" s="32"/>
      <c r="T5" s="32"/>
      <c r="U5" s="32"/>
      <c r="V5" s="32"/>
      <c r="W5" s="32"/>
      <c r="X5" s="32"/>
      <c r="Y5" s="32"/>
      <c r="Z5" s="32"/>
    </row>
    <row r="6" spans="1:26" ht="14.25" customHeight="1" x14ac:dyDescent="0.25">
      <c r="A6" s="16"/>
      <c r="B6" s="166" t="s">
        <v>425</v>
      </c>
      <c r="C6" s="167" t="s">
        <v>426</v>
      </c>
      <c r="D6" s="63" t="s">
        <v>427</v>
      </c>
      <c r="E6" s="590" t="s">
        <v>428</v>
      </c>
      <c r="F6" s="169"/>
      <c r="G6" s="16"/>
      <c r="H6" s="16"/>
      <c r="I6" s="16"/>
      <c r="J6" s="16"/>
      <c r="K6" s="16"/>
      <c r="L6" s="16"/>
      <c r="M6" s="16"/>
      <c r="N6" s="16"/>
      <c r="O6" s="16"/>
      <c r="P6" s="16"/>
      <c r="Q6" s="16"/>
      <c r="R6" s="16"/>
      <c r="S6" s="16"/>
      <c r="T6" s="16"/>
      <c r="U6" s="16"/>
      <c r="V6" s="16"/>
      <c r="W6" s="16"/>
      <c r="X6" s="16"/>
      <c r="Y6" s="16"/>
      <c r="Z6" s="16"/>
    </row>
    <row r="7" spans="1:26" ht="14.25" customHeight="1" x14ac:dyDescent="0.25">
      <c r="A7" s="16" t="s">
        <v>429</v>
      </c>
      <c r="B7" s="142" t="s">
        <v>376</v>
      </c>
      <c r="C7" s="170" t="s">
        <v>430</v>
      </c>
      <c r="D7" s="171"/>
      <c r="E7" s="599"/>
      <c r="F7" s="32"/>
      <c r="G7" s="16"/>
      <c r="H7" s="16"/>
      <c r="I7" s="16"/>
      <c r="J7" s="16"/>
      <c r="K7" s="16"/>
      <c r="L7" s="16"/>
      <c r="M7" s="16"/>
      <c r="N7" s="16"/>
      <c r="O7" s="16"/>
      <c r="P7" s="16"/>
      <c r="Q7" s="16"/>
      <c r="R7" s="16"/>
      <c r="S7" s="16"/>
      <c r="T7" s="16"/>
      <c r="U7" s="16"/>
      <c r="V7" s="16"/>
      <c r="W7" s="16"/>
      <c r="X7" s="16"/>
      <c r="Y7" s="16"/>
      <c r="Z7" s="16"/>
    </row>
    <row r="8" spans="1:26" ht="14.25" customHeight="1" x14ac:dyDescent="0.25">
      <c r="A8" s="16" t="s">
        <v>431</v>
      </c>
      <c r="B8" s="172" t="s">
        <v>432</v>
      </c>
      <c r="C8" s="173" t="s">
        <v>433</v>
      </c>
      <c r="D8" s="174">
        <f>'11'!C9</f>
        <v>0</v>
      </c>
      <c r="E8" s="600"/>
      <c r="F8" s="32"/>
      <c r="G8" s="32"/>
      <c r="H8" s="32"/>
      <c r="I8" s="32"/>
      <c r="J8" s="32"/>
      <c r="K8" s="32"/>
      <c r="L8" s="32"/>
      <c r="M8" s="32"/>
      <c r="N8" s="32"/>
      <c r="O8" s="32"/>
      <c r="P8" s="32"/>
      <c r="Q8" s="32"/>
      <c r="R8" s="32"/>
      <c r="S8" s="32"/>
      <c r="T8" s="32"/>
      <c r="U8" s="32"/>
      <c r="V8" s="32"/>
      <c r="W8" s="32"/>
      <c r="X8" s="32"/>
      <c r="Y8" s="32"/>
      <c r="Z8" s="32"/>
    </row>
    <row r="9" spans="1:26" ht="14.25" customHeight="1" x14ac:dyDescent="0.25">
      <c r="A9" s="16" t="s">
        <v>434</v>
      </c>
      <c r="B9" s="172" t="s">
        <v>435</v>
      </c>
      <c r="C9" s="173" t="s">
        <v>436</v>
      </c>
      <c r="D9" s="175">
        <f>'11'!C25</f>
        <v>18</v>
      </c>
      <c r="E9" s="600"/>
      <c r="F9" s="32"/>
      <c r="G9" s="32"/>
      <c r="H9" s="32"/>
      <c r="I9" s="32"/>
      <c r="J9" s="32"/>
      <c r="K9" s="32"/>
      <c r="L9" s="32"/>
      <c r="M9" s="32"/>
      <c r="N9" s="32"/>
      <c r="O9" s="32"/>
      <c r="P9" s="32"/>
      <c r="Q9" s="32"/>
      <c r="R9" s="32"/>
      <c r="S9" s="32"/>
      <c r="T9" s="32"/>
      <c r="U9" s="32"/>
      <c r="V9" s="32"/>
      <c r="W9" s="32"/>
      <c r="X9" s="32"/>
      <c r="Y9" s="32"/>
      <c r="Z9" s="32"/>
    </row>
    <row r="10" spans="1:26" ht="14.25" customHeight="1" x14ac:dyDescent="0.25">
      <c r="A10" s="16" t="s">
        <v>437</v>
      </c>
      <c r="B10" s="172" t="s">
        <v>438</v>
      </c>
      <c r="C10" s="173" t="s">
        <v>439</v>
      </c>
      <c r="D10" s="175">
        <f>'11'!C43</f>
        <v>6</v>
      </c>
      <c r="E10" s="600"/>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A11" s="16" t="s">
        <v>440</v>
      </c>
      <c r="B11" s="172" t="s">
        <v>441</v>
      </c>
      <c r="C11" s="588" t="s">
        <v>442</v>
      </c>
      <c r="D11" s="175">
        <f>'11'!C59</f>
        <v>600</v>
      </c>
      <c r="E11" s="600"/>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16" t="s">
        <v>443</v>
      </c>
      <c r="B12" s="172" t="s">
        <v>444</v>
      </c>
      <c r="C12" s="588" t="s">
        <v>445</v>
      </c>
      <c r="D12" s="175">
        <f>'11'!C75</f>
        <v>100</v>
      </c>
      <c r="E12" s="600"/>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16" t="s">
        <v>446</v>
      </c>
      <c r="B13" s="142" t="s">
        <v>385</v>
      </c>
      <c r="C13" s="170" t="s">
        <v>447</v>
      </c>
      <c r="D13" s="171"/>
      <c r="E13" s="600"/>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16" t="s">
        <v>448</v>
      </c>
      <c r="B14" s="176" t="s">
        <v>449</v>
      </c>
      <c r="C14" s="123" t="s">
        <v>450</v>
      </c>
      <c r="D14" s="177">
        <f>SUM('10'!D34:W34)</f>
        <v>17</v>
      </c>
      <c r="E14" s="600"/>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16" t="s">
        <v>451</v>
      </c>
      <c r="B15" s="176" t="s">
        <v>452</v>
      </c>
      <c r="C15" s="123" t="s">
        <v>453</v>
      </c>
      <c r="D15" s="177">
        <f>SUM('10'!D46:W46)</f>
        <v>0</v>
      </c>
      <c r="E15" s="600"/>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5">
      <c r="A16" s="16" t="s">
        <v>454</v>
      </c>
      <c r="B16" s="178" t="s">
        <v>400</v>
      </c>
      <c r="C16" s="179" t="s">
        <v>455</v>
      </c>
      <c r="D16" s="180"/>
      <c r="E16" s="600"/>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16" t="s">
        <v>456</v>
      </c>
      <c r="B17" s="181" t="s">
        <v>457</v>
      </c>
      <c r="C17" s="182" t="s">
        <v>458</v>
      </c>
      <c r="D17" s="183">
        <f>SUM(D18:D20)</f>
        <v>18</v>
      </c>
      <c r="E17" s="600"/>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16" t="s">
        <v>459</v>
      </c>
      <c r="B18" s="172" t="s">
        <v>460</v>
      </c>
      <c r="C18" s="173" t="s">
        <v>461</v>
      </c>
      <c r="D18" s="175">
        <f>'13'!C12</f>
        <v>0</v>
      </c>
      <c r="E18" s="600"/>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16" t="s">
        <v>462</v>
      </c>
      <c r="B19" s="172" t="s">
        <v>463</v>
      </c>
      <c r="C19" s="173" t="s">
        <v>464</v>
      </c>
      <c r="D19" s="175">
        <f>'13'!C13</f>
        <v>0</v>
      </c>
      <c r="E19" s="600"/>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16" t="s">
        <v>465</v>
      </c>
      <c r="B20" s="172" t="s">
        <v>466</v>
      </c>
      <c r="C20" s="173" t="s">
        <v>467</v>
      </c>
      <c r="D20" s="175">
        <f>'13'!C14</f>
        <v>18</v>
      </c>
      <c r="E20" s="600"/>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16" t="s">
        <v>468</v>
      </c>
      <c r="B21" s="181" t="s">
        <v>469</v>
      </c>
      <c r="C21" s="182" t="s">
        <v>470</v>
      </c>
      <c r="D21" s="183">
        <f>SUM(D22:D24)</f>
        <v>18</v>
      </c>
      <c r="E21" s="600"/>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16" t="s">
        <v>471</v>
      </c>
      <c r="B22" s="172" t="s">
        <v>472</v>
      </c>
      <c r="C22" s="173" t="s">
        <v>473</v>
      </c>
      <c r="D22" s="175">
        <f>'13'!C16</f>
        <v>4</v>
      </c>
      <c r="E22" s="600"/>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16" t="s">
        <v>474</v>
      </c>
      <c r="B23" s="172" t="s">
        <v>475</v>
      </c>
      <c r="C23" s="173" t="s">
        <v>476</v>
      </c>
      <c r="D23" s="175">
        <f>'13'!C17</f>
        <v>0</v>
      </c>
      <c r="E23" s="600"/>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16" t="s">
        <v>477</v>
      </c>
      <c r="B24" s="172" t="s">
        <v>478</v>
      </c>
      <c r="C24" s="173" t="s">
        <v>479</v>
      </c>
      <c r="D24" s="175">
        <f>'13'!C18</f>
        <v>14</v>
      </c>
      <c r="E24" s="600"/>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16" t="s">
        <v>480</v>
      </c>
      <c r="B25" s="178" t="s">
        <v>481</v>
      </c>
      <c r="C25" s="179" t="s">
        <v>482</v>
      </c>
      <c r="D25" s="180"/>
      <c r="E25" s="600"/>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16" t="s">
        <v>483</v>
      </c>
      <c r="B26" s="181" t="s">
        <v>484</v>
      </c>
      <c r="C26" s="182" t="s">
        <v>485</v>
      </c>
      <c r="D26" s="184"/>
      <c r="E26" s="600"/>
      <c r="F26" s="15"/>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6" t="s">
        <v>486</v>
      </c>
      <c r="B27" s="172" t="s">
        <v>487</v>
      </c>
      <c r="C27" s="173" t="s">
        <v>488</v>
      </c>
      <c r="D27" s="584">
        <v>9</v>
      </c>
      <c r="E27" s="600"/>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6" t="s">
        <v>489</v>
      </c>
      <c r="B28" s="181" t="s">
        <v>490</v>
      </c>
      <c r="C28" s="123" t="s">
        <v>491</v>
      </c>
      <c r="D28" s="185">
        <f>'1'!C9</f>
        <v>9</v>
      </c>
      <c r="E28" s="600"/>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6" t="s">
        <v>492</v>
      </c>
      <c r="B29" s="181" t="s">
        <v>493</v>
      </c>
      <c r="C29" s="123" t="s">
        <v>494</v>
      </c>
      <c r="D29" s="186">
        <f>(D27/D28)*100</f>
        <v>100</v>
      </c>
      <c r="E29" s="600"/>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16" t="s">
        <v>495</v>
      </c>
      <c r="B30" s="181" t="s">
        <v>496</v>
      </c>
      <c r="C30" s="182" t="s">
        <v>497</v>
      </c>
      <c r="D30" s="184"/>
      <c r="E30" s="600"/>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16" t="s">
        <v>498</v>
      </c>
      <c r="B31" s="172" t="s">
        <v>499</v>
      </c>
      <c r="C31" s="173" t="s">
        <v>500</v>
      </c>
      <c r="D31" s="584">
        <v>10</v>
      </c>
      <c r="E31" s="600"/>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16" t="s">
        <v>501</v>
      </c>
      <c r="B32" s="181" t="s">
        <v>502</v>
      </c>
      <c r="C32" s="123" t="s">
        <v>503</v>
      </c>
      <c r="D32" s="185">
        <f>'1'!C10</f>
        <v>754</v>
      </c>
      <c r="E32" s="600"/>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16" t="s">
        <v>504</v>
      </c>
      <c r="B33" s="181" t="s">
        <v>505</v>
      </c>
      <c r="C33" s="123" t="s">
        <v>506</v>
      </c>
      <c r="D33" s="186">
        <f>(D31/D32)*100</f>
        <v>1.3262599469496021</v>
      </c>
      <c r="E33" s="600"/>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16" t="s">
        <v>507</v>
      </c>
      <c r="B34" s="178" t="s">
        <v>508</v>
      </c>
      <c r="C34" s="179" t="s">
        <v>509</v>
      </c>
      <c r="D34" s="180"/>
      <c r="E34" s="601"/>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16" t="s">
        <v>510</v>
      </c>
      <c r="B35" s="187" t="str">
        <f>CONCATENATE('1'!$C$8,"-",E35,".","1")</f>
        <v>ROKI-P.1</v>
      </c>
      <c r="C35" s="569" t="s">
        <v>1875</v>
      </c>
      <c r="D35" s="175">
        <f>'11'!C91</f>
        <v>5</v>
      </c>
      <c r="E35" s="188" t="s">
        <v>511</v>
      </c>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16" t="s">
        <v>512</v>
      </c>
      <c r="B36" s="189" t="str">
        <f>CONCATENATE('1'!$C$8,"-",E36,".","2")</f>
        <v>ROKI-R.2</v>
      </c>
      <c r="C36" s="570" t="s">
        <v>1898</v>
      </c>
      <c r="D36" s="175">
        <f>'11'!C107</f>
        <v>4</v>
      </c>
      <c r="E36" s="188" t="s">
        <v>1692</v>
      </c>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16" t="s">
        <v>513</v>
      </c>
      <c r="B37" s="189" t="str">
        <f>CONCATENATE('1'!$C$8,"-",E37,".","3")</f>
        <v>ROKI-R.3</v>
      </c>
      <c r="C37" s="569" t="s">
        <v>1871</v>
      </c>
      <c r="D37" s="175">
        <f>'11'!C123</f>
        <v>3</v>
      </c>
      <c r="E37" s="188" t="s">
        <v>1692</v>
      </c>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16" t="s">
        <v>514</v>
      </c>
      <c r="B38" s="189" t="str">
        <f>CONCATENATE('1'!$C$8,"-",E38,".","4")</f>
        <v>ROKI-P.4</v>
      </c>
      <c r="C38" s="94"/>
      <c r="D38" s="175">
        <f>'11'!C139</f>
        <v>0</v>
      </c>
      <c r="E38" s="188" t="s">
        <v>511</v>
      </c>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16" t="s">
        <v>515</v>
      </c>
      <c r="B39" s="189" t="str">
        <f>CONCATENATE('1'!$C$8,"-",E39,".","5")</f>
        <v>ROKI-P.5</v>
      </c>
      <c r="C39" s="94"/>
      <c r="D39" s="175">
        <f>'11'!C155</f>
        <v>0</v>
      </c>
      <c r="E39" s="188" t="s">
        <v>511</v>
      </c>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16" t="s">
        <v>516</v>
      </c>
      <c r="B40" s="189" t="str">
        <f>CONCATENATE('1'!$C$8,"-",E40,".","6")</f>
        <v>ROKI-P.6</v>
      </c>
      <c r="C40" s="94"/>
      <c r="D40" s="175">
        <f>'11'!C171</f>
        <v>0</v>
      </c>
      <c r="E40" s="188" t="s">
        <v>511</v>
      </c>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16" t="s">
        <v>517</v>
      </c>
      <c r="B41" s="189" t="str">
        <f>CONCATENATE('1'!$C$8,"-",E41,".","7")</f>
        <v>ROKI-P.7</v>
      </c>
      <c r="C41" s="94"/>
      <c r="D41" s="175">
        <f>'11'!C187</f>
        <v>0</v>
      </c>
      <c r="E41" s="188" t="s">
        <v>511</v>
      </c>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16" t="s">
        <v>518</v>
      </c>
      <c r="B42" s="189" t="str">
        <f>CONCATENATE('1'!$C$8,"-",E42,".","8")</f>
        <v>ROKI-P.8</v>
      </c>
      <c r="C42" s="94"/>
      <c r="D42" s="175">
        <f>'11'!C203</f>
        <v>0</v>
      </c>
      <c r="E42" s="188" t="s">
        <v>511</v>
      </c>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16" t="s">
        <v>519</v>
      </c>
      <c r="B43" s="189" t="str">
        <f>CONCATENATE('1'!$C$8,"-",E43,".","9")</f>
        <v>ROKI-P.9</v>
      </c>
      <c r="C43" s="94"/>
      <c r="D43" s="175">
        <f>'11'!C219</f>
        <v>0</v>
      </c>
      <c r="E43" s="188" t="s">
        <v>511</v>
      </c>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16" t="s">
        <v>520</v>
      </c>
      <c r="B44" s="190" t="str">
        <f>CONCATENATE('1'!$C$8,"-",E44,".","10")</f>
        <v>ROKI-P.10</v>
      </c>
      <c r="C44" s="104"/>
      <c r="D44" s="191">
        <f>'11'!C235</f>
        <v>0</v>
      </c>
      <c r="E44" s="192" t="s">
        <v>511</v>
      </c>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1"/>
      <c r="C47" s="109" t="s">
        <v>521</v>
      </c>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1">
        <v>1</v>
      </c>
      <c r="C48" s="589" t="s">
        <v>522</v>
      </c>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1">
        <v>2</v>
      </c>
      <c r="C49" s="72" t="s">
        <v>523</v>
      </c>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1">
        <v>3</v>
      </c>
      <c r="C50" s="72" t="s">
        <v>524</v>
      </c>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1">
        <v>4</v>
      </c>
      <c r="C51" s="72" t="s">
        <v>525</v>
      </c>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1">
        <v>5</v>
      </c>
      <c r="C52" s="72" t="s">
        <v>526</v>
      </c>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1">
        <v>6</v>
      </c>
      <c r="C53" s="72" t="s">
        <v>527</v>
      </c>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1">
        <v>7</v>
      </c>
      <c r="C54" s="72" t="s">
        <v>528</v>
      </c>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70"/>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E7:E34"/>
  </mergeCells>
  <dataValidations count="1">
    <dataValidation type="custom" allowBlank="1" showInputMessage="1" showErrorMessage="1" prompt="Maksimalus simbolių skaičius - 100" sqref="C35:C44" xr:uid="{00000000-0002-0000-0600-000000000000}">
      <formula1>AND(GTE(LEN(C35),MIN((0),(100))),LTE(LEN(C35),MAX((0),(100))))</formula1>
    </dataValidation>
  </dataValidations>
  <pageMargins left="0.70866141732283472" right="0.70866141732283472" top="0.74803149606299213" bottom="0.74803149606299213" header="0" footer="0"/>
  <pageSetup paperSize="9" orientation="landscape"/>
  <rowBreaks count="2" manualBreakCount="2">
    <brk id="24" man="1"/>
    <brk id="45"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Sąrašai!$A$35:$A$36</xm:f>
          </x14:formula1>
          <xm:sqref>E35:E44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x14ac:dyDescent="0.25"/>
  <cols>
    <col min="1" max="1" width="8.7109375" customWidth="1"/>
    <col min="2" max="2" width="12.7109375" customWidth="1"/>
    <col min="3" max="3" width="70.7109375" customWidth="1"/>
    <col min="4" max="4" width="52.7109375" customWidth="1"/>
    <col min="5" max="7" width="15.7109375" customWidth="1"/>
    <col min="8" max="8" width="20.7109375" customWidth="1"/>
    <col min="9" max="9" width="25.7109375" customWidth="1"/>
    <col min="10" max="10" width="35.7109375" customWidth="1"/>
    <col min="11" max="11" width="8.7109375" customWidth="1"/>
    <col min="12" max="12" width="12.7109375" hidden="1" customWidth="1"/>
    <col min="13" max="26" width="9.140625" customWidth="1"/>
  </cols>
  <sheetData>
    <row r="1" spans="1:26" ht="14.25" customHeight="1" x14ac:dyDescent="0.25">
      <c r="A1" s="127" t="s">
        <v>529</v>
      </c>
      <c r="B1" s="73" t="s">
        <v>530</v>
      </c>
      <c r="C1" s="73"/>
      <c r="D1" s="193"/>
      <c r="H1" s="73"/>
      <c r="I1" s="73"/>
      <c r="J1" s="73"/>
      <c r="K1" s="73"/>
      <c r="L1" s="73"/>
      <c r="M1" s="73"/>
      <c r="N1" s="73"/>
      <c r="O1" s="73"/>
      <c r="P1" s="73"/>
      <c r="Q1" s="73"/>
      <c r="R1" s="73"/>
      <c r="S1" s="73"/>
      <c r="T1" s="73"/>
      <c r="U1" s="73"/>
      <c r="V1" s="73"/>
      <c r="W1" s="73"/>
      <c r="X1" s="73"/>
      <c r="Y1" s="73"/>
      <c r="Z1" s="73"/>
    </row>
    <row r="2" spans="1:26" ht="14.25" customHeight="1" x14ac:dyDescent="0.25">
      <c r="A2" s="15"/>
      <c r="B2" s="1"/>
      <c r="C2" s="1"/>
      <c r="D2" s="1"/>
      <c r="H2" s="118"/>
      <c r="I2" s="118"/>
      <c r="J2" s="1"/>
      <c r="L2" s="1"/>
      <c r="M2" s="1"/>
      <c r="N2" s="1"/>
      <c r="O2" s="1"/>
      <c r="P2" s="1"/>
      <c r="Q2" s="1"/>
      <c r="R2" s="1"/>
      <c r="S2" s="1"/>
      <c r="T2" s="1"/>
      <c r="U2" s="1"/>
      <c r="V2" s="1"/>
      <c r="W2" s="1"/>
      <c r="X2" s="1"/>
      <c r="Y2" s="1"/>
      <c r="Z2" s="1"/>
    </row>
    <row r="3" spans="1:26" ht="14.25" customHeight="1" x14ac:dyDescent="0.25">
      <c r="A3" s="1"/>
      <c r="B3" s="76" t="s">
        <v>155</v>
      </c>
      <c r="C3" s="77" t="str">
        <f>'1'!C8</f>
        <v>ROKI</v>
      </c>
      <c r="D3" s="1"/>
      <c r="H3" s="1"/>
      <c r="I3" s="1"/>
      <c r="J3" s="1"/>
      <c r="L3" s="1"/>
      <c r="M3" s="1"/>
      <c r="N3" s="1"/>
      <c r="O3" s="1"/>
      <c r="P3" s="1"/>
      <c r="Q3" s="1"/>
      <c r="R3" s="1"/>
      <c r="S3" s="1"/>
      <c r="T3" s="1"/>
      <c r="U3" s="1"/>
      <c r="V3" s="1"/>
      <c r="W3" s="1"/>
      <c r="X3" s="1"/>
      <c r="Y3" s="1"/>
      <c r="Z3" s="1"/>
    </row>
    <row r="4" spans="1:26" ht="14.25" customHeight="1" x14ac:dyDescent="0.25">
      <c r="A4" s="15"/>
      <c r="B4" s="1"/>
      <c r="C4" s="1"/>
      <c r="D4" s="1"/>
      <c r="H4" s="1"/>
      <c r="I4" s="1"/>
      <c r="J4" s="1"/>
      <c r="L4" s="1"/>
      <c r="M4" s="1"/>
      <c r="N4" s="1"/>
      <c r="O4" s="1"/>
      <c r="P4" s="1"/>
      <c r="Q4" s="1"/>
      <c r="R4" s="1"/>
      <c r="S4" s="1"/>
      <c r="T4" s="1"/>
      <c r="U4" s="1"/>
      <c r="V4" s="1"/>
      <c r="W4" s="1"/>
      <c r="X4" s="1"/>
      <c r="Y4" s="1"/>
      <c r="Z4" s="1"/>
    </row>
    <row r="5" spans="1:26" ht="14.25" customHeight="1" x14ac:dyDescent="0.25">
      <c r="A5" s="15"/>
      <c r="B5" s="112">
        <v>1</v>
      </c>
      <c r="C5" s="128">
        <v>2</v>
      </c>
      <c r="D5" s="128">
        <v>3</v>
      </c>
      <c r="E5" s="128">
        <v>4</v>
      </c>
      <c r="F5" s="113">
        <v>5</v>
      </c>
      <c r="G5" s="129">
        <v>6</v>
      </c>
      <c r="H5" s="9">
        <v>7</v>
      </c>
      <c r="I5" s="129">
        <v>8</v>
      </c>
      <c r="J5" s="9">
        <v>9</v>
      </c>
      <c r="L5" s="194" t="s">
        <v>531</v>
      </c>
      <c r="M5" s="1"/>
      <c r="N5" s="1"/>
      <c r="O5" s="1"/>
      <c r="P5" s="1"/>
      <c r="Q5" s="1"/>
      <c r="R5" s="1"/>
      <c r="S5" s="1"/>
      <c r="T5" s="1"/>
      <c r="U5" s="1"/>
      <c r="V5" s="1"/>
      <c r="W5" s="1"/>
      <c r="X5" s="1"/>
      <c r="Y5" s="1"/>
      <c r="Z5" s="1"/>
    </row>
    <row r="6" spans="1:26" ht="14.25" customHeight="1" x14ac:dyDescent="0.25">
      <c r="A6" s="15"/>
      <c r="B6" s="114" t="s">
        <v>532</v>
      </c>
      <c r="C6" s="195" t="s">
        <v>533</v>
      </c>
      <c r="D6" s="21" t="s">
        <v>534</v>
      </c>
      <c r="E6" s="22" t="str">
        <f>'10'!B34</f>
        <v>Planuojama paremti projektų (rodiklis L700)</v>
      </c>
      <c r="F6" s="98" t="str">
        <f>'10'!B33</f>
        <v>Planuojama paramos suma priemonei, Eur</v>
      </c>
      <c r="G6" s="97" t="s">
        <v>535</v>
      </c>
      <c r="H6" s="22" t="s">
        <v>536</v>
      </c>
      <c r="I6" s="196" t="s">
        <v>537</v>
      </c>
      <c r="J6" s="97" t="s">
        <v>538</v>
      </c>
      <c r="K6" s="3"/>
      <c r="L6" s="197" t="s">
        <v>539</v>
      </c>
      <c r="M6" s="3"/>
      <c r="N6" s="3"/>
      <c r="O6" s="3"/>
      <c r="P6" s="3"/>
      <c r="Q6" s="3"/>
      <c r="R6" s="3"/>
      <c r="S6" s="3"/>
      <c r="T6" s="3"/>
      <c r="U6" s="3"/>
      <c r="V6" s="3"/>
      <c r="W6" s="3"/>
      <c r="X6" s="3"/>
      <c r="Y6" s="3"/>
      <c r="Z6" s="3"/>
    </row>
    <row r="7" spans="1:26" ht="14.25" customHeight="1" x14ac:dyDescent="0.25">
      <c r="A7" s="15" t="s">
        <v>540</v>
      </c>
      <c r="B7" s="95" t="s">
        <v>541</v>
      </c>
      <c r="C7" s="27" t="s">
        <v>542</v>
      </c>
      <c r="D7" s="125" t="s">
        <v>543</v>
      </c>
      <c r="E7" s="198">
        <f>HLOOKUP($B7,'10'!$D$6:$W$35,29,FALSE)</f>
        <v>6</v>
      </c>
      <c r="F7" s="199">
        <f>HLOOKUP($B7,'10'!$D$6:$W$35,28,FALSE)</f>
        <v>222000</v>
      </c>
      <c r="G7" s="200">
        <f t="shared" ref="G7:G26" si="0">IF(J7="Vietos projektų įgyvendinimo išlaidos",F7/$F$29*100,"-")</f>
        <v>17.647058823529413</v>
      </c>
      <c r="H7" s="201" t="str">
        <f>VLOOKUP(D7,Sąrašai!$A$8:$B$19,2,FALSE)</f>
        <v>LEADER-20VVG-08</v>
      </c>
      <c r="I7" s="201" t="str">
        <f>CONCATENATE('1'!$C$8,"-",H7,"-",L7)</f>
        <v>ROKI-LEADER-20VVG-08-01</v>
      </c>
      <c r="J7" s="201" t="str">
        <f>VLOOKUP(H7,Sąrašai!$B$8:$C$19,2,FALSE)</f>
        <v>Vietos projektų įgyvendinimo išlaidos</v>
      </c>
      <c r="L7" s="202" t="s">
        <v>544</v>
      </c>
      <c r="M7" s="1"/>
      <c r="N7" s="1"/>
      <c r="O7" s="1"/>
      <c r="P7" s="1"/>
      <c r="Q7" s="1"/>
      <c r="R7" s="1"/>
      <c r="S7" s="1"/>
      <c r="T7" s="1"/>
      <c r="U7" s="1"/>
      <c r="V7" s="1"/>
      <c r="W7" s="1"/>
      <c r="X7" s="1"/>
      <c r="Y7" s="1"/>
      <c r="Z7" s="1"/>
    </row>
    <row r="8" spans="1:26" ht="14.25" customHeight="1" x14ac:dyDescent="0.25">
      <c r="A8" s="15" t="s">
        <v>545</v>
      </c>
      <c r="B8" s="95" t="s">
        <v>546</v>
      </c>
      <c r="C8" s="27" t="s">
        <v>547</v>
      </c>
      <c r="D8" s="125" t="s">
        <v>548</v>
      </c>
      <c r="E8" s="198">
        <f>HLOOKUP($B8,'10'!$D$6:$W$35,29,FALSE)</f>
        <v>7</v>
      </c>
      <c r="F8" s="199">
        <f>HLOOKUP($B8,'10'!$D$6:$W$35,28,FALSE)</f>
        <v>700000</v>
      </c>
      <c r="G8" s="200">
        <f t="shared" si="0"/>
        <v>55.643879173290934</v>
      </c>
      <c r="H8" s="201" t="str">
        <f>VLOOKUP(D8,Sąrašai!$A$8:$B$19,2,FALSE)</f>
        <v>LEADER-20VVG-03</v>
      </c>
      <c r="I8" s="201" t="str">
        <f>CONCATENATE('1'!$C$8,"-",H8,"-",L8)</f>
        <v>ROKI-LEADER-20VVG-03-02</v>
      </c>
      <c r="J8" s="201" t="str">
        <f>VLOOKUP(H8,Sąrašai!$B$8:$C$19,2,FALSE)</f>
        <v>Vietos projektų įgyvendinimo išlaidos</v>
      </c>
      <c r="L8" s="202" t="s">
        <v>549</v>
      </c>
      <c r="M8" s="1"/>
      <c r="N8" s="1"/>
      <c r="O8" s="1"/>
      <c r="P8" s="1"/>
      <c r="Q8" s="1"/>
      <c r="R8" s="1"/>
      <c r="S8" s="1"/>
      <c r="T8" s="1"/>
      <c r="U8" s="1"/>
      <c r="V8" s="1"/>
      <c r="W8" s="1"/>
      <c r="X8" s="1"/>
      <c r="Y8" s="1"/>
      <c r="Z8" s="1"/>
    </row>
    <row r="9" spans="1:26" ht="14.25" customHeight="1" x14ac:dyDescent="0.25">
      <c r="A9" s="15" t="s">
        <v>550</v>
      </c>
      <c r="B9" s="95" t="s">
        <v>551</v>
      </c>
      <c r="C9" s="27" t="s">
        <v>552</v>
      </c>
      <c r="D9" s="125" t="s">
        <v>553</v>
      </c>
      <c r="E9" s="198">
        <f>HLOOKUP($B9,'10'!$D$6:$W$35,29,FALSE)</f>
        <v>4</v>
      </c>
      <c r="F9" s="199">
        <f>HLOOKUP($B9,'10'!$D$6:$W$35,28,FALSE)</f>
        <v>336000</v>
      </c>
      <c r="G9" s="200">
        <f t="shared" si="0"/>
        <v>26.70906200317965</v>
      </c>
      <c r="H9" s="201" t="str">
        <f>VLOOKUP(D9,Sąrašai!$A$8:$B$19,2,FALSE)</f>
        <v>LEADER-20VVG-06</v>
      </c>
      <c r="I9" s="201" t="str">
        <f>CONCATENATE('1'!$C$8,"-",H9,"-",L9)</f>
        <v>ROKI-LEADER-20VVG-06-03</v>
      </c>
      <c r="J9" s="201" t="str">
        <f>VLOOKUP(H9,Sąrašai!$B$8:$C$19,2,FALSE)</f>
        <v>Vietos projektų įgyvendinimo išlaidos</v>
      </c>
      <c r="L9" s="202" t="s">
        <v>554</v>
      </c>
      <c r="M9" s="1"/>
      <c r="N9" s="1"/>
      <c r="O9" s="1"/>
      <c r="P9" s="1"/>
      <c r="Q9" s="1"/>
      <c r="R9" s="1"/>
      <c r="S9" s="1"/>
      <c r="T9" s="1"/>
      <c r="U9" s="1"/>
      <c r="V9" s="1"/>
      <c r="W9" s="1"/>
      <c r="X9" s="1"/>
      <c r="Y9" s="1"/>
      <c r="Z9" s="1"/>
    </row>
    <row r="10" spans="1:26" ht="14.25" customHeight="1" x14ac:dyDescent="0.25">
      <c r="A10" s="15" t="s">
        <v>555</v>
      </c>
      <c r="B10" s="95" t="s">
        <v>556</v>
      </c>
      <c r="C10" s="27"/>
      <c r="D10" s="125"/>
      <c r="E10" s="198">
        <f>HLOOKUP($B10,'10'!$D$6:$W$35,29,FALSE)</f>
        <v>0</v>
      </c>
      <c r="F10" s="199">
        <f>HLOOKUP($B10,'10'!$D$6:$W$35,28,FALSE)</f>
        <v>0</v>
      </c>
      <c r="G10" s="200" t="e">
        <f t="shared" si="0"/>
        <v>#N/A</v>
      </c>
      <c r="H10" s="201" t="e">
        <f>VLOOKUP(D10,Sąrašai!$A$8:$B$19,2,FALSE)</f>
        <v>#N/A</v>
      </c>
      <c r="I10" s="201" t="e">
        <f>CONCATENATE('1'!$C$8,"-",H10,"-",L10)</f>
        <v>#N/A</v>
      </c>
      <c r="J10" s="201" t="e">
        <f>VLOOKUP(H10,Sąrašai!$B$8:$C$19,2,FALSE)</f>
        <v>#N/A</v>
      </c>
      <c r="L10" s="202" t="s">
        <v>557</v>
      </c>
      <c r="M10" s="1"/>
      <c r="N10" s="1"/>
      <c r="O10" s="1"/>
      <c r="P10" s="1"/>
      <c r="Q10" s="1"/>
      <c r="R10" s="1"/>
      <c r="S10" s="1"/>
      <c r="T10" s="1"/>
      <c r="U10" s="1"/>
      <c r="V10" s="1"/>
      <c r="W10" s="1"/>
      <c r="X10" s="1"/>
      <c r="Y10" s="1"/>
      <c r="Z10" s="1"/>
    </row>
    <row r="11" spans="1:26" ht="14.25" customHeight="1" x14ac:dyDescent="0.25">
      <c r="A11" s="15" t="s">
        <v>558</v>
      </c>
      <c r="B11" s="95" t="s">
        <v>559</v>
      </c>
      <c r="C11" s="27"/>
      <c r="D11" s="125"/>
      <c r="E11" s="198">
        <f>HLOOKUP($B11,'10'!$D$6:$W$35,29,FALSE)</f>
        <v>0</v>
      </c>
      <c r="F11" s="199">
        <f>HLOOKUP($B11,'10'!$D$6:$W$35,28,FALSE)</f>
        <v>0</v>
      </c>
      <c r="G11" s="200" t="e">
        <f t="shared" si="0"/>
        <v>#N/A</v>
      </c>
      <c r="H11" s="201" t="e">
        <f>VLOOKUP(D11,Sąrašai!$A$8:$B$19,2,FALSE)</f>
        <v>#N/A</v>
      </c>
      <c r="I11" s="201" t="e">
        <f>CONCATENATE('1'!$C$8,"-",H11,"-",L11)</f>
        <v>#N/A</v>
      </c>
      <c r="J11" s="201" t="e">
        <f>VLOOKUP(H11,Sąrašai!$B$8:$C$19,2,FALSE)</f>
        <v>#N/A</v>
      </c>
      <c r="L11" s="202" t="s">
        <v>560</v>
      </c>
      <c r="M11" s="1"/>
      <c r="N11" s="1"/>
      <c r="O11" s="1"/>
      <c r="P11" s="1"/>
      <c r="Q11" s="1"/>
      <c r="R11" s="1"/>
      <c r="S11" s="1"/>
      <c r="T11" s="1"/>
      <c r="U11" s="1"/>
      <c r="V11" s="1"/>
      <c r="W11" s="1"/>
      <c r="X11" s="1"/>
      <c r="Y11" s="1"/>
      <c r="Z11" s="1"/>
    </row>
    <row r="12" spans="1:26" ht="14.25" customHeight="1" x14ac:dyDescent="0.25">
      <c r="A12" s="15" t="s">
        <v>561</v>
      </c>
      <c r="B12" s="95" t="s">
        <v>562</v>
      </c>
      <c r="C12" s="27"/>
      <c r="D12" s="125"/>
      <c r="E12" s="198">
        <f>HLOOKUP($B12,'10'!$D$6:$W$35,29,FALSE)</f>
        <v>0</v>
      </c>
      <c r="F12" s="199">
        <f>HLOOKUP($B12,'10'!$D$6:$W$35,28,FALSE)</f>
        <v>0</v>
      </c>
      <c r="G12" s="200" t="e">
        <f t="shared" si="0"/>
        <v>#N/A</v>
      </c>
      <c r="H12" s="201" t="e">
        <f>VLOOKUP(D12,Sąrašai!$A$8:$B$19,2,FALSE)</f>
        <v>#N/A</v>
      </c>
      <c r="I12" s="201" t="e">
        <f>CONCATENATE('1'!$C$8,"-",H12,"-",L12)</f>
        <v>#N/A</v>
      </c>
      <c r="J12" s="201" t="e">
        <f>VLOOKUP(H12,Sąrašai!$B$8:$C$19,2,FALSE)</f>
        <v>#N/A</v>
      </c>
      <c r="L12" s="202" t="s">
        <v>563</v>
      </c>
      <c r="M12" s="1"/>
      <c r="N12" s="1"/>
      <c r="O12" s="1"/>
      <c r="P12" s="1"/>
      <c r="Q12" s="1"/>
      <c r="R12" s="1"/>
      <c r="S12" s="1"/>
      <c r="T12" s="1"/>
      <c r="U12" s="1"/>
      <c r="V12" s="1"/>
      <c r="W12" s="1"/>
      <c r="X12" s="1"/>
      <c r="Y12" s="1"/>
      <c r="Z12" s="1"/>
    </row>
    <row r="13" spans="1:26" ht="14.25" customHeight="1" x14ac:dyDescent="0.25">
      <c r="A13" s="15" t="s">
        <v>564</v>
      </c>
      <c r="B13" s="95" t="s">
        <v>565</v>
      </c>
      <c r="C13" s="27"/>
      <c r="D13" s="125"/>
      <c r="E13" s="198">
        <f>HLOOKUP($B13,'10'!$D$6:$W$35,29,FALSE)</f>
        <v>0</v>
      </c>
      <c r="F13" s="199">
        <f>HLOOKUP($B13,'10'!$D$6:$W$35,28,FALSE)</f>
        <v>0</v>
      </c>
      <c r="G13" s="200" t="e">
        <f t="shared" si="0"/>
        <v>#N/A</v>
      </c>
      <c r="H13" s="201" t="e">
        <f>VLOOKUP(D13,Sąrašai!$A$8:$B$19,2,FALSE)</f>
        <v>#N/A</v>
      </c>
      <c r="I13" s="201" t="e">
        <f>CONCATENATE('1'!$C$8,"-",H13,"-",L13)</f>
        <v>#N/A</v>
      </c>
      <c r="J13" s="201" t="e">
        <f>VLOOKUP(H13,Sąrašai!$B$8:$C$19,2,FALSE)</f>
        <v>#N/A</v>
      </c>
      <c r="L13" s="202" t="s">
        <v>566</v>
      </c>
      <c r="M13" s="1"/>
      <c r="N13" s="1"/>
      <c r="O13" s="1"/>
      <c r="P13" s="1"/>
      <c r="Q13" s="1"/>
      <c r="R13" s="1"/>
      <c r="S13" s="1"/>
      <c r="T13" s="1"/>
      <c r="U13" s="1"/>
      <c r="V13" s="1"/>
      <c r="W13" s="1"/>
      <c r="X13" s="1"/>
      <c r="Y13" s="1"/>
      <c r="Z13" s="1"/>
    </row>
    <row r="14" spans="1:26" ht="14.25" customHeight="1" x14ac:dyDescent="0.25">
      <c r="A14" s="15" t="s">
        <v>567</v>
      </c>
      <c r="B14" s="95" t="s">
        <v>568</v>
      </c>
      <c r="C14" s="27"/>
      <c r="D14" s="125"/>
      <c r="E14" s="198">
        <f>HLOOKUP($B14,'10'!$D$6:$W$35,29,FALSE)</f>
        <v>0</v>
      </c>
      <c r="F14" s="199">
        <f>HLOOKUP($B14,'10'!$D$6:$W$35,28,FALSE)</f>
        <v>0</v>
      </c>
      <c r="G14" s="200" t="e">
        <f t="shared" si="0"/>
        <v>#N/A</v>
      </c>
      <c r="H14" s="201" t="e">
        <f>VLOOKUP(D14,Sąrašai!$A$8:$B$19,2,FALSE)</f>
        <v>#N/A</v>
      </c>
      <c r="I14" s="201" t="e">
        <f>CONCATENATE('1'!$C$8,"-",H14,"-",L14)</f>
        <v>#N/A</v>
      </c>
      <c r="J14" s="201" t="e">
        <f>VLOOKUP(H14,Sąrašai!$B$8:$C$19,2,FALSE)</f>
        <v>#N/A</v>
      </c>
      <c r="L14" s="202" t="s">
        <v>569</v>
      </c>
      <c r="M14" s="1"/>
      <c r="N14" s="1"/>
      <c r="O14" s="1"/>
      <c r="P14" s="1"/>
      <c r="Q14" s="1"/>
      <c r="R14" s="1"/>
      <c r="S14" s="1"/>
      <c r="T14" s="1"/>
      <c r="U14" s="1"/>
      <c r="V14" s="1"/>
      <c r="W14" s="1"/>
      <c r="X14" s="1"/>
      <c r="Y14" s="1"/>
      <c r="Z14" s="1"/>
    </row>
    <row r="15" spans="1:26" ht="14.25" customHeight="1" x14ac:dyDescent="0.25">
      <c r="A15" s="15" t="s">
        <v>570</v>
      </c>
      <c r="B15" s="95" t="s">
        <v>571</v>
      </c>
      <c r="C15" s="27"/>
      <c r="D15" s="125"/>
      <c r="E15" s="198">
        <f>HLOOKUP($B15,'10'!$D$6:$W$35,29,FALSE)</f>
        <v>0</v>
      </c>
      <c r="F15" s="199">
        <f>HLOOKUP($B15,'10'!$D$6:$W$35,28,FALSE)</f>
        <v>0</v>
      </c>
      <c r="G15" s="200" t="e">
        <f t="shared" si="0"/>
        <v>#N/A</v>
      </c>
      <c r="H15" s="201" t="e">
        <f>VLOOKUP(D15,Sąrašai!$A$8:$B$19,2,FALSE)</f>
        <v>#N/A</v>
      </c>
      <c r="I15" s="201" t="e">
        <f>CONCATENATE('1'!$C$8,"-",H15,"-",L15)</f>
        <v>#N/A</v>
      </c>
      <c r="J15" s="201" t="e">
        <f>VLOOKUP(H15,Sąrašai!$B$8:$C$19,2,FALSE)</f>
        <v>#N/A</v>
      </c>
      <c r="L15" s="202" t="s">
        <v>572</v>
      </c>
      <c r="M15" s="1"/>
      <c r="N15" s="1"/>
      <c r="O15" s="1"/>
      <c r="P15" s="1"/>
      <c r="Q15" s="1"/>
      <c r="R15" s="1"/>
      <c r="S15" s="1"/>
      <c r="T15" s="1"/>
      <c r="U15" s="1"/>
      <c r="V15" s="1"/>
      <c r="W15" s="1"/>
      <c r="X15" s="1"/>
      <c r="Y15" s="1"/>
      <c r="Z15" s="1"/>
    </row>
    <row r="16" spans="1:26" ht="14.25" customHeight="1" x14ac:dyDescent="0.25">
      <c r="A16" s="15" t="s">
        <v>573</v>
      </c>
      <c r="B16" s="95" t="s">
        <v>574</v>
      </c>
      <c r="C16" s="27"/>
      <c r="D16" s="125"/>
      <c r="E16" s="198">
        <f>HLOOKUP($B16,'10'!$D$6:$W$35,29,FALSE)</f>
        <v>0</v>
      </c>
      <c r="F16" s="199">
        <f>HLOOKUP($B16,'10'!$D$6:$W$35,28,FALSE)</f>
        <v>0</v>
      </c>
      <c r="G16" s="200" t="e">
        <f t="shared" si="0"/>
        <v>#N/A</v>
      </c>
      <c r="H16" s="201" t="e">
        <f>VLOOKUP(D16,Sąrašai!$A$8:$B$19,2,FALSE)</f>
        <v>#N/A</v>
      </c>
      <c r="I16" s="201" t="e">
        <f>CONCATENATE('1'!$C$8,"-",H16,"-",L16)</f>
        <v>#N/A</v>
      </c>
      <c r="J16" s="201" t="e">
        <f>VLOOKUP(H16,Sąrašai!$B$8:$C$19,2,FALSE)</f>
        <v>#N/A</v>
      </c>
      <c r="K16" s="1"/>
      <c r="L16" s="203">
        <v>10</v>
      </c>
      <c r="M16" s="1"/>
      <c r="N16" s="1"/>
      <c r="O16" s="1"/>
      <c r="P16" s="1"/>
      <c r="Q16" s="1"/>
      <c r="R16" s="1"/>
      <c r="S16" s="1"/>
      <c r="T16" s="1"/>
      <c r="U16" s="1"/>
      <c r="V16" s="1"/>
      <c r="W16" s="1"/>
      <c r="X16" s="1"/>
      <c r="Y16" s="1"/>
      <c r="Z16" s="1"/>
    </row>
    <row r="17" spans="1:26" ht="14.25" customHeight="1" x14ac:dyDescent="0.25">
      <c r="A17" s="15" t="s">
        <v>575</v>
      </c>
      <c r="B17" s="95" t="s">
        <v>576</v>
      </c>
      <c r="C17" s="27"/>
      <c r="D17" s="125"/>
      <c r="E17" s="198">
        <f>HLOOKUP($B17,'10'!$D$6:$W$35,29,FALSE)</f>
        <v>0</v>
      </c>
      <c r="F17" s="199">
        <f>HLOOKUP($B17,'10'!$D$6:$W$35,28,FALSE)</f>
        <v>0</v>
      </c>
      <c r="G17" s="200" t="e">
        <f t="shared" si="0"/>
        <v>#N/A</v>
      </c>
      <c r="H17" s="201" t="e">
        <f>VLOOKUP(D17,Sąrašai!$A$8:$B$19,2,FALSE)</f>
        <v>#N/A</v>
      </c>
      <c r="I17" s="201" t="e">
        <f>CONCATENATE('1'!$C$8,"-",H17,"-",L17)</f>
        <v>#N/A</v>
      </c>
      <c r="J17" s="201" t="e">
        <f>VLOOKUP(H17,Sąrašai!$B$8:$C$19,2,FALSE)</f>
        <v>#N/A</v>
      </c>
      <c r="L17" s="203">
        <v>11</v>
      </c>
      <c r="M17" s="1"/>
      <c r="N17" s="1"/>
      <c r="O17" s="1"/>
      <c r="P17" s="1"/>
      <c r="Q17" s="1"/>
      <c r="R17" s="1"/>
      <c r="S17" s="1"/>
      <c r="T17" s="1"/>
      <c r="U17" s="1"/>
      <c r="V17" s="1"/>
      <c r="W17" s="1"/>
      <c r="X17" s="1"/>
      <c r="Y17" s="1"/>
      <c r="Z17" s="1"/>
    </row>
    <row r="18" spans="1:26" ht="14.25" customHeight="1" x14ac:dyDescent="0.25">
      <c r="A18" s="15" t="s">
        <v>577</v>
      </c>
      <c r="B18" s="95" t="s">
        <v>578</v>
      </c>
      <c r="C18" s="27"/>
      <c r="D18" s="125"/>
      <c r="E18" s="198">
        <f>HLOOKUP($B18,'10'!$D$6:$W$35,29,FALSE)</f>
        <v>0</v>
      </c>
      <c r="F18" s="199">
        <f>HLOOKUP($B18,'10'!$D$6:$W$35,28,FALSE)</f>
        <v>0</v>
      </c>
      <c r="G18" s="200" t="e">
        <f t="shared" si="0"/>
        <v>#N/A</v>
      </c>
      <c r="H18" s="201" t="e">
        <f>VLOOKUP(D18,Sąrašai!$A$8:$B$19,2,FALSE)</f>
        <v>#N/A</v>
      </c>
      <c r="I18" s="201" t="e">
        <f>CONCATENATE('1'!$C$8,"-",H18,"-",L18)</f>
        <v>#N/A</v>
      </c>
      <c r="J18" s="201" t="e">
        <f>VLOOKUP(H18,Sąrašai!$B$8:$C$19,2,FALSE)</f>
        <v>#N/A</v>
      </c>
      <c r="L18" s="203">
        <v>12</v>
      </c>
      <c r="M18" s="1"/>
      <c r="N18" s="1"/>
      <c r="O18" s="1"/>
      <c r="P18" s="1"/>
      <c r="Q18" s="1"/>
      <c r="R18" s="1"/>
      <c r="S18" s="1"/>
      <c r="T18" s="1"/>
      <c r="U18" s="1"/>
      <c r="V18" s="1"/>
      <c r="W18" s="1"/>
      <c r="X18" s="1"/>
      <c r="Y18" s="1"/>
      <c r="Z18" s="1"/>
    </row>
    <row r="19" spans="1:26" ht="14.25" customHeight="1" x14ac:dyDescent="0.25">
      <c r="A19" s="15" t="s">
        <v>579</v>
      </c>
      <c r="B19" s="95" t="s">
        <v>580</v>
      </c>
      <c r="C19" s="27"/>
      <c r="D19" s="125"/>
      <c r="E19" s="198">
        <f>HLOOKUP($B19,'10'!$D$6:$W$35,29,FALSE)</f>
        <v>0</v>
      </c>
      <c r="F19" s="199">
        <f>HLOOKUP($B19,'10'!$D$6:$W$35,28,FALSE)</f>
        <v>0</v>
      </c>
      <c r="G19" s="200" t="e">
        <f t="shared" si="0"/>
        <v>#N/A</v>
      </c>
      <c r="H19" s="201" t="e">
        <f>VLOOKUP(D19,Sąrašai!$A$8:$B$19,2,FALSE)</f>
        <v>#N/A</v>
      </c>
      <c r="I19" s="201" t="e">
        <f>CONCATENATE('1'!$C$8,"-",H19,"-",L19)</f>
        <v>#N/A</v>
      </c>
      <c r="J19" s="201" t="e">
        <f>VLOOKUP(H19,Sąrašai!$B$8:$C$19,2,FALSE)</f>
        <v>#N/A</v>
      </c>
      <c r="L19" s="203">
        <v>13</v>
      </c>
      <c r="M19" s="1"/>
      <c r="N19" s="1"/>
      <c r="O19" s="1"/>
      <c r="P19" s="1"/>
      <c r="Q19" s="1"/>
      <c r="R19" s="1"/>
      <c r="S19" s="1"/>
      <c r="T19" s="1"/>
      <c r="U19" s="1"/>
      <c r="V19" s="1"/>
      <c r="W19" s="1"/>
      <c r="X19" s="1"/>
      <c r="Y19" s="1"/>
      <c r="Z19" s="1"/>
    </row>
    <row r="20" spans="1:26" ht="14.25" customHeight="1" x14ac:dyDescent="0.25">
      <c r="A20" s="15" t="s">
        <v>581</v>
      </c>
      <c r="B20" s="95" t="s">
        <v>582</v>
      </c>
      <c r="C20" s="27"/>
      <c r="D20" s="125"/>
      <c r="E20" s="198">
        <f>HLOOKUP($B20,'10'!$D$6:$W$35,29,FALSE)</f>
        <v>0</v>
      </c>
      <c r="F20" s="199">
        <f>HLOOKUP($B20,'10'!$D$6:$W$35,28,FALSE)</f>
        <v>0</v>
      </c>
      <c r="G20" s="200" t="e">
        <f t="shared" si="0"/>
        <v>#N/A</v>
      </c>
      <c r="H20" s="201" t="e">
        <f>VLOOKUP(D20,Sąrašai!$A$8:$B$19,2,FALSE)</f>
        <v>#N/A</v>
      </c>
      <c r="I20" s="201" t="e">
        <f>CONCATENATE('1'!$C$8,"-",H20,"-",L20)</f>
        <v>#N/A</v>
      </c>
      <c r="J20" s="201" t="e">
        <f>VLOOKUP(H20,Sąrašai!$B$8:$C$19,2,FALSE)</f>
        <v>#N/A</v>
      </c>
      <c r="L20" s="203">
        <v>14</v>
      </c>
      <c r="M20" s="1"/>
      <c r="N20" s="1"/>
      <c r="O20" s="1"/>
      <c r="P20" s="1"/>
      <c r="Q20" s="1"/>
      <c r="R20" s="1"/>
      <c r="S20" s="1"/>
      <c r="T20" s="1"/>
      <c r="U20" s="1"/>
      <c r="V20" s="1"/>
      <c r="W20" s="1"/>
      <c r="X20" s="1"/>
      <c r="Y20" s="1"/>
      <c r="Z20" s="1"/>
    </row>
    <row r="21" spans="1:26" ht="14.25" customHeight="1" x14ac:dyDescent="0.25">
      <c r="A21" s="15" t="s">
        <v>583</v>
      </c>
      <c r="B21" s="95" t="s">
        <v>584</v>
      </c>
      <c r="C21" s="27"/>
      <c r="D21" s="125"/>
      <c r="E21" s="198">
        <f>HLOOKUP($B21,'10'!$D$6:$W$35,29,FALSE)</f>
        <v>0</v>
      </c>
      <c r="F21" s="199">
        <f>HLOOKUP($B21,'10'!$D$6:$W$35,28,FALSE)</f>
        <v>0</v>
      </c>
      <c r="G21" s="200" t="e">
        <f t="shared" si="0"/>
        <v>#N/A</v>
      </c>
      <c r="H21" s="201" t="e">
        <f>VLOOKUP(D21,Sąrašai!$A$8:$B$19,2,FALSE)</f>
        <v>#N/A</v>
      </c>
      <c r="I21" s="201" t="e">
        <f>CONCATENATE('1'!$C$8,"-",H21,"-",L21)</f>
        <v>#N/A</v>
      </c>
      <c r="J21" s="201" t="e">
        <f>VLOOKUP(H21,Sąrašai!$B$8:$C$19,2,FALSE)</f>
        <v>#N/A</v>
      </c>
      <c r="L21" s="203">
        <v>15</v>
      </c>
      <c r="M21" s="1"/>
      <c r="N21" s="1"/>
      <c r="O21" s="1"/>
      <c r="P21" s="1"/>
      <c r="Q21" s="1"/>
      <c r="R21" s="1"/>
      <c r="S21" s="1"/>
      <c r="T21" s="1"/>
      <c r="U21" s="1"/>
      <c r="V21" s="1"/>
      <c r="W21" s="1"/>
      <c r="X21" s="1"/>
      <c r="Y21" s="1"/>
      <c r="Z21" s="1"/>
    </row>
    <row r="22" spans="1:26" ht="14.25" customHeight="1" x14ac:dyDescent="0.25">
      <c r="A22" s="15" t="s">
        <v>585</v>
      </c>
      <c r="B22" s="95" t="s">
        <v>586</v>
      </c>
      <c r="C22" s="27"/>
      <c r="D22" s="125"/>
      <c r="E22" s="198">
        <f>HLOOKUP($B22,'10'!$D$6:$W$35,29,FALSE)</f>
        <v>0</v>
      </c>
      <c r="F22" s="199">
        <f>HLOOKUP($B22,'10'!$D$6:$W$35,28,FALSE)</f>
        <v>0</v>
      </c>
      <c r="G22" s="200" t="e">
        <f t="shared" si="0"/>
        <v>#N/A</v>
      </c>
      <c r="H22" s="201" t="e">
        <f>VLOOKUP(D22,Sąrašai!$A$8:$B$19,2,FALSE)</f>
        <v>#N/A</v>
      </c>
      <c r="I22" s="201" t="e">
        <f>CONCATENATE('1'!$C$8,"-",H22,"-",L22)</f>
        <v>#N/A</v>
      </c>
      <c r="J22" s="201" t="e">
        <f>VLOOKUP(H22,Sąrašai!$B$8:$C$19,2,FALSE)</f>
        <v>#N/A</v>
      </c>
      <c r="L22" s="203">
        <v>16</v>
      </c>
      <c r="M22" s="1"/>
      <c r="N22" s="1"/>
      <c r="O22" s="1"/>
      <c r="P22" s="1"/>
      <c r="Q22" s="1"/>
      <c r="R22" s="1"/>
      <c r="S22" s="1"/>
      <c r="T22" s="1"/>
      <c r="U22" s="1"/>
      <c r="V22" s="1"/>
      <c r="W22" s="1"/>
      <c r="X22" s="1"/>
      <c r="Y22" s="1"/>
      <c r="Z22" s="1"/>
    </row>
    <row r="23" spans="1:26" ht="14.25" customHeight="1" x14ac:dyDescent="0.25">
      <c r="A23" s="15" t="s">
        <v>587</v>
      </c>
      <c r="B23" s="95" t="s">
        <v>588</v>
      </c>
      <c r="C23" s="27"/>
      <c r="D23" s="125"/>
      <c r="E23" s="198">
        <f>HLOOKUP($B23,'10'!$D$6:$W$35,29,FALSE)</f>
        <v>0</v>
      </c>
      <c r="F23" s="199">
        <f>HLOOKUP($B23,'10'!$D$6:$W$35,28,FALSE)</f>
        <v>0</v>
      </c>
      <c r="G23" s="200" t="e">
        <f t="shared" si="0"/>
        <v>#N/A</v>
      </c>
      <c r="H23" s="201" t="e">
        <f>VLOOKUP(D23,Sąrašai!$A$8:$B$19,2,FALSE)</f>
        <v>#N/A</v>
      </c>
      <c r="I23" s="201" t="e">
        <f>CONCATENATE('1'!$C$8,"-",H23,"-",L23)</f>
        <v>#N/A</v>
      </c>
      <c r="J23" s="201" t="e">
        <f>VLOOKUP(H23,Sąrašai!$B$8:$C$19,2,FALSE)</f>
        <v>#N/A</v>
      </c>
      <c r="L23" s="203">
        <v>17</v>
      </c>
      <c r="M23" s="1"/>
      <c r="N23" s="1"/>
      <c r="O23" s="1"/>
      <c r="P23" s="1"/>
      <c r="Q23" s="1"/>
      <c r="R23" s="1"/>
      <c r="S23" s="1"/>
      <c r="T23" s="1"/>
      <c r="U23" s="1"/>
      <c r="V23" s="1"/>
      <c r="W23" s="1"/>
      <c r="X23" s="1"/>
      <c r="Y23" s="1"/>
      <c r="Z23" s="1"/>
    </row>
    <row r="24" spans="1:26" ht="14.25" customHeight="1" x14ac:dyDescent="0.25">
      <c r="A24" s="15" t="s">
        <v>589</v>
      </c>
      <c r="B24" s="95" t="s">
        <v>590</v>
      </c>
      <c r="C24" s="27"/>
      <c r="D24" s="125"/>
      <c r="E24" s="198">
        <f>HLOOKUP($B24,'10'!$D$6:$W$35,29,FALSE)</f>
        <v>0</v>
      </c>
      <c r="F24" s="199">
        <f>HLOOKUP($B24,'10'!$D$6:$W$35,28,FALSE)</f>
        <v>0</v>
      </c>
      <c r="G24" s="200" t="e">
        <f t="shared" si="0"/>
        <v>#N/A</v>
      </c>
      <c r="H24" s="201" t="e">
        <f>VLOOKUP(D24,Sąrašai!$A$8:$B$19,2,FALSE)</f>
        <v>#N/A</v>
      </c>
      <c r="I24" s="201" t="e">
        <f>CONCATENATE('1'!$C$8,"-",H24,"-",L24)</f>
        <v>#N/A</v>
      </c>
      <c r="J24" s="201" t="e">
        <f>VLOOKUP(H24,Sąrašai!$B$8:$C$19,2,FALSE)</f>
        <v>#N/A</v>
      </c>
      <c r="L24" s="203">
        <v>18</v>
      </c>
      <c r="M24" s="1"/>
      <c r="N24" s="1"/>
      <c r="O24" s="1"/>
      <c r="P24" s="1"/>
      <c r="Q24" s="1"/>
      <c r="R24" s="1"/>
      <c r="S24" s="1"/>
      <c r="T24" s="1"/>
      <c r="U24" s="1"/>
      <c r="V24" s="1"/>
      <c r="W24" s="1"/>
      <c r="X24" s="1"/>
      <c r="Y24" s="1"/>
      <c r="Z24" s="1"/>
    </row>
    <row r="25" spans="1:26" ht="14.25" customHeight="1" x14ac:dyDescent="0.25">
      <c r="A25" s="15" t="s">
        <v>591</v>
      </c>
      <c r="B25" s="95" t="s">
        <v>592</v>
      </c>
      <c r="C25" s="27"/>
      <c r="D25" s="125"/>
      <c r="E25" s="198">
        <f>HLOOKUP($B25,'10'!$D$6:$W$35,29,FALSE)</f>
        <v>0</v>
      </c>
      <c r="F25" s="199">
        <f>HLOOKUP($B25,'10'!$D$6:$W$35,28,FALSE)</f>
        <v>0</v>
      </c>
      <c r="G25" s="200" t="e">
        <f t="shared" si="0"/>
        <v>#N/A</v>
      </c>
      <c r="H25" s="201" t="e">
        <f>VLOOKUP(D25,Sąrašai!$A$8:$B$19,2,FALSE)</f>
        <v>#N/A</v>
      </c>
      <c r="I25" s="201" t="e">
        <f>CONCATENATE('1'!$C$8,"-",H25,"-",L25)</f>
        <v>#N/A</v>
      </c>
      <c r="J25" s="201" t="e">
        <f>VLOOKUP(H25,Sąrašai!$B$8:$C$19,2,FALSE)</f>
        <v>#N/A</v>
      </c>
      <c r="L25" s="203">
        <v>19</v>
      </c>
      <c r="M25" s="1"/>
      <c r="N25" s="1"/>
      <c r="O25" s="1"/>
      <c r="P25" s="1"/>
      <c r="Q25" s="1"/>
      <c r="R25" s="1"/>
      <c r="S25" s="1"/>
      <c r="T25" s="1"/>
      <c r="U25" s="1"/>
      <c r="V25" s="1"/>
      <c r="W25" s="1"/>
      <c r="X25" s="1"/>
      <c r="Y25" s="1"/>
      <c r="Z25" s="1"/>
    </row>
    <row r="26" spans="1:26" ht="14.25" customHeight="1" x14ac:dyDescent="0.25">
      <c r="A26" s="15" t="s">
        <v>593</v>
      </c>
      <c r="B26" s="95" t="s">
        <v>594</v>
      </c>
      <c r="C26" s="27"/>
      <c r="D26" s="125"/>
      <c r="E26" s="198">
        <f>HLOOKUP($B26,'10'!$D$6:$W$35,29,FALSE)</f>
        <v>0</v>
      </c>
      <c r="F26" s="199">
        <f>HLOOKUP($B26,'10'!$D$6:$W$35,28,FALSE)</f>
        <v>0</v>
      </c>
      <c r="G26" s="200" t="e">
        <f t="shared" si="0"/>
        <v>#N/A</v>
      </c>
      <c r="H26" s="201" t="e">
        <f>VLOOKUP(D26,Sąrašai!$A$8:$B$19,2,FALSE)</f>
        <v>#N/A</v>
      </c>
      <c r="I26" s="201" t="e">
        <f>CONCATENATE('1'!$C$8,"-",H26,"-",L26)</f>
        <v>#N/A</v>
      </c>
      <c r="J26" s="201" t="e">
        <f>VLOOKUP(H26,Sąrašai!$B$8:$C$19,2,FALSE)</f>
        <v>#N/A</v>
      </c>
      <c r="K26" s="1"/>
      <c r="L26" s="203">
        <v>20</v>
      </c>
      <c r="M26" s="1"/>
      <c r="N26" s="1"/>
      <c r="O26" s="1"/>
      <c r="P26" s="1"/>
      <c r="Q26" s="1"/>
      <c r="R26" s="1"/>
      <c r="S26" s="1"/>
      <c r="T26" s="1"/>
      <c r="U26" s="1"/>
      <c r="V26" s="1"/>
      <c r="W26" s="1"/>
      <c r="X26" s="1"/>
      <c r="Y26" s="1"/>
      <c r="Z26" s="1"/>
    </row>
    <row r="27" spans="1:26" ht="14.25" customHeight="1" x14ac:dyDescent="0.25">
      <c r="A27" s="15" t="s">
        <v>595</v>
      </c>
      <c r="B27" s="204"/>
      <c r="C27" s="76" t="s">
        <v>596</v>
      </c>
      <c r="D27" s="76"/>
      <c r="E27" s="205">
        <f t="shared" ref="E27:F27" si="1">SUM(E7:E26)</f>
        <v>17</v>
      </c>
      <c r="F27" s="206">
        <f t="shared" si="1"/>
        <v>1258000</v>
      </c>
      <c r="G27" s="207" t="s">
        <v>597</v>
      </c>
      <c r="H27" s="76"/>
      <c r="I27" s="76"/>
      <c r="J27" s="76"/>
      <c r="K27" s="116"/>
      <c r="L27" s="208"/>
      <c r="M27" s="116"/>
      <c r="N27" s="116"/>
      <c r="O27" s="116"/>
      <c r="P27" s="116"/>
      <c r="Q27" s="116"/>
      <c r="R27" s="116"/>
      <c r="S27" s="116"/>
      <c r="T27" s="116"/>
      <c r="U27" s="116"/>
      <c r="V27" s="116"/>
      <c r="W27" s="116"/>
      <c r="X27" s="116"/>
      <c r="Y27" s="116"/>
      <c r="Z27" s="116"/>
    </row>
    <row r="28" spans="1:26" ht="14.25" customHeight="1" x14ac:dyDescent="0.25">
      <c r="A28" s="15" t="s">
        <v>598</v>
      </c>
      <c r="B28" s="204"/>
      <c r="C28" s="76" t="s">
        <v>599</v>
      </c>
      <c r="D28" s="76"/>
      <c r="E28" s="205">
        <f t="shared" ref="E28:F28" si="2">E27-E29</f>
        <v>0</v>
      </c>
      <c r="F28" s="206">
        <f t="shared" si="2"/>
        <v>0</v>
      </c>
      <c r="G28" s="207"/>
      <c r="H28" s="76"/>
      <c r="I28" s="76"/>
      <c r="J28" s="76"/>
      <c r="K28" s="116"/>
      <c r="L28" s="208"/>
      <c r="M28" s="116"/>
      <c r="N28" s="116"/>
      <c r="O28" s="116"/>
      <c r="P28" s="116"/>
      <c r="Q28" s="116"/>
      <c r="R28" s="116"/>
      <c r="S28" s="116"/>
      <c r="T28" s="116"/>
      <c r="U28" s="116"/>
      <c r="V28" s="116"/>
      <c r="W28" s="116"/>
      <c r="X28" s="116"/>
      <c r="Y28" s="116"/>
      <c r="Z28" s="116"/>
    </row>
    <row r="29" spans="1:26" ht="14.25" customHeight="1" x14ac:dyDescent="0.25">
      <c r="A29" s="15" t="s">
        <v>600</v>
      </c>
      <c r="B29" s="209"/>
      <c r="C29" s="210" t="s">
        <v>601</v>
      </c>
      <c r="D29" s="211"/>
      <c r="E29" s="212">
        <f>SUMIFS($E$7:$E$26,$J$7:$J$26,"Vietos projektų įgyvendinimo išlaidos")</f>
        <v>17</v>
      </c>
      <c r="F29" s="213">
        <f>SUMIFS($F$7:$F$26,$J$7:$J$26,"Vietos projektų įgyvendinimo išlaidos")</f>
        <v>1258000</v>
      </c>
      <c r="G29" s="214">
        <v>100</v>
      </c>
      <c r="H29" s="215"/>
      <c r="I29" s="215"/>
      <c r="J29" s="76"/>
      <c r="L29" s="208"/>
      <c r="M29" s="1"/>
      <c r="N29" s="1"/>
      <c r="O29" s="1"/>
      <c r="P29" s="1"/>
      <c r="Q29" s="1"/>
      <c r="R29" s="1"/>
      <c r="S29" s="1"/>
      <c r="T29" s="1"/>
      <c r="U29" s="1"/>
      <c r="V29" s="1"/>
      <c r="W29" s="1"/>
      <c r="X29" s="1"/>
      <c r="Y29" s="1"/>
      <c r="Z29" s="1"/>
    </row>
    <row r="30" spans="1:26" ht="14.25" customHeight="1" x14ac:dyDescent="0.25">
      <c r="A30" s="15"/>
      <c r="B30" s="1"/>
      <c r="C30" s="1"/>
      <c r="D30" s="1"/>
      <c r="H30" s="1"/>
      <c r="I30" s="1"/>
      <c r="J30" s="1"/>
      <c r="L30" s="1"/>
      <c r="M30" s="1"/>
      <c r="N30" s="1"/>
      <c r="O30" s="1"/>
      <c r="P30" s="1"/>
      <c r="Q30" s="1"/>
      <c r="R30" s="1"/>
      <c r="S30" s="1"/>
      <c r="T30" s="1"/>
      <c r="U30" s="1"/>
      <c r="V30" s="1"/>
      <c r="W30" s="1"/>
      <c r="X30" s="1"/>
      <c r="Y30" s="1"/>
      <c r="Z30" s="1"/>
    </row>
    <row r="31" spans="1:26" ht="14.25" customHeight="1" x14ac:dyDescent="0.25">
      <c r="A31" s="15"/>
      <c r="B31" s="1"/>
      <c r="C31" s="1"/>
      <c r="D31" s="1"/>
      <c r="H31" s="1"/>
      <c r="I31" s="1"/>
      <c r="J31" s="1"/>
      <c r="L31" s="1"/>
      <c r="M31" s="1"/>
      <c r="N31" s="1"/>
      <c r="O31" s="1"/>
      <c r="P31" s="1"/>
      <c r="Q31" s="1"/>
      <c r="R31" s="1"/>
      <c r="S31" s="1"/>
      <c r="T31" s="1"/>
      <c r="U31" s="1"/>
      <c r="V31" s="1"/>
      <c r="W31" s="1"/>
      <c r="X31" s="1"/>
      <c r="Y31" s="1"/>
      <c r="Z31" s="1"/>
    </row>
    <row r="32" spans="1:26" ht="14.25" customHeight="1" x14ac:dyDescent="0.25">
      <c r="A32" s="15"/>
      <c r="B32" s="1"/>
      <c r="C32" s="109" t="s">
        <v>602</v>
      </c>
      <c r="D32" s="1"/>
      <c r="H32" s="1"/>
      <c r="I32" s="1"/>
      <c r="J32" s="1"/>
      <c r="L32" s="1"/>
      <c r="M32" s="1"/>
      <c r="N32" s="1"/>
      <c r="O32" s="1"/>
      <c r="P32" s="1"/>
      <c r="Q32" s="1"/>
      <c r="R32" s="1"/>
      <c r="S32" s="1"/>
      <c r="T32" s="1"/>
      <c r="U32" s="1"/>
      <c r="V32" s="1"/>
      <c r="W32" s="1"/>
      <c r="X32" s="1"/>
      <c r="Y32" s="1"/>
      <c r="Z32" s="1"/>
    </row>
    <row r="33" spans="1:26" ht="14.25" customHeight="1" x14ac:dyDescent="0.25">
      <c r="A33" s="15"/>
      <c r="B33" s="1">
        <v>1</v>
      </c>
      <c r="C33" s="72" t="s">
        <v>603</v>
      </c>
      <c r="D33" s="1"/>
      <c r="H33" s="1"/>
      <c r="I33" s="1"/>
      <c r="J33" s="1"/>
      <c r="L33" s="1"/>
      <c r="M33" s="1"/>
      <c r="N33" s="1"/>
      <c r="O33" s="1"/>
      <c r="P33" s="1"/>
      <c r="Q33" s="1"/>
      <c r="R33" s="1"/>
      <c r="S33" s="1"/>
      <c r="T33" s="1"/>
      <c r="U33" s="1"/>
      <c r="V33" s="1"/>
      <c r="W33" s="1"/>
      <c r="X33" s="1"/>
      <c r="Y33" s="1"/>
      <c r="Z33" s="1"/>
    </row>
    <row r="34" spans="1:26" ht="14.25" customHeight="1" x14ac:dyDescent="0.25">
      <c r="A34" s="15"/>
      <c r="B34" s="1">
        <v>2</v>
      </c>
      <c r="C34" s="72" t="s">
        <v>604</v>
      </c>
      <c r="D34" s="1"/>
      <c r="H34" s="1"/>
      <c r="I34" s="1"/>
      <c r="J34" s="1"/>
      <c r="L34" s="1"/>
      <c r="M34" s="1"/>
      <c r="N34" s="1"/>
      <c r="O34" s="1"/>
      <c r="P34" s="1"/>
      <c r="Q34" s="1"/>
      <c r="R34" s="1"/>
      <c r="S34" s="1"/>
      <c r="T34" s="1"/>
      <c r="U34" s="1"/>
      <c r="V34" s="1"/>
      <c r="W34" s="1"/>
      <c r="X34" s="1"/>
      <c r="Y34" s="1"/>
      <c r="Z34" s="1"/>
    </row>
    <row r="35" spans="1:26" ht="14.25" customHeight="1" x14ac:dyDescent="0.25">
      <c r="A35" s="15"/>
      <c r="B35" s="1">
        <v>3</v>
      </c>
      <c r="C35" s="72" t="s">
        <v>605</v>
      </c>
      <c r="D35" s="1"/>
      <c r="H35" s="1"/>
      <c r="I35" s="1"/>
      <c r="J35" s="1"/>
      <c r="L35" s="1"/>
      <c r="M35" s="1"/>
      <c r="N35" s="1"/>
      <c r="O35" s="1"/>
      <c r="P35" s="1"/>
      <c r="Q35" s="1"/>
      <c r="R35" s="1"/>
      <c r="S35" s="1"/>
      <c r="T35" s="1"/>
      <c r="U35" s="1"/>
      <c r="V35" s="1"/>
      <c r="W35" s="1"/>
      <c r="X35" s="1"/>
      <c r="Y35" s="1"/>
      <c r="Z35" s="1"/>
    </row>
    <row r="36" spans="1:26" ht="14.25" customHeight="1" x14ac:dyDescent="0.25">
      <c r="A36" s="15"/>
      <c r="B36" s="1">
        <v>4</v>
      </c>
      <c r="C36" s="72" t="s">
        <v>606</v>
      </c>
      <c r="D36" s="1"/>
      <c r="H36" s="1"/>
      <c r="I36" s="1"/>
      <c r="J36" s="1"/>
      <c r="L36" s="1"/>
      <c r="M36" s="1"/>
      <c r="N36" s="1"/>
      <c r="O36" s="1"/>
      <c r="P36" s="1"/>
      <c r="Q36" s="1"/>
      <c r="R36" s="1"/>
      <c r="S36" s="1"/>
      <c r="T36" s="1"/>
      <c r="U36" s="1"/>
      <c r="V36" s="1"/>
      <c r="W36" s="1"/>
      <c r="X36" s="1"/>
      <c r="Y36" s="1"/>
      <c r="Z36" s="1"/>
    </row>
    <row r="37" spans="1:26" ht="14.25" customHeight="1" x14ac:dyDescent="0.25">
      <c r="A37" s="15"/>
      <c r="B37" s="1"/>
      <c r="C37" s="1"/>
      <c r="D37" s="1"/>
      <c r="H37" s="1"/>
      <c r="I37" s="1"/>
      <c r="J37" s="1"/>
      <c r="L37" s="1"/>
      <c r="M37" s="1"/>
      <c r="N37" s="1"/>
      <c r="O37" s="1"/>
      <c r="P37" s="1"/>
      <c r="Q37" s="1"/>
      <c r="R37" s="1"/>
      <c r="S37" s="1"/>
      <c r="T37" s="1"/>
      <c r="U37" s="1"/>
      <c r="V37" s="1"/>
      <c r="W37" s="1"/>
      <c r="X37" s="1"/>
      <c r="Y37" s="1"/>
      <c r="Z37" s="1"/>
    </row>
    <row r="38" spans="1:26" ht="14.25" customHeight="1" x14ac:dyDescent="0.25">
      <c r="A38" s="15"/>
      <c r="B38" s="1"/>
      <c r="C38" s="1"/>
      <c r="D38" s="1"/>
      <c r="H38" s="1"/>
      <c r="I38" s="1"/>
      <c r="J38" s="1"/>
      <c r="L38" s="1"/>
      <c r="M38" s="1"/>
      <c r="N38" s="1"/>
      <c r="O38" s="1"/>
      <c r="P38" s="1"/>
      <c r="Q38" s="1"/>
      <c r="R38" s="1"/>
      <c r="S38" s="1"/>
      <c r="T38" s="1"/>
      <c r="U38" s="1"/>
      <c r="V38" s="1"/>
      <c r="W38" s="1"/>
      <c r="X38" s="1"/>
      <c r="Y38" s="1"/>
      <c r="Z38" s="1"/>
    </row>
    <row r="39" spans="1:26" ht="14.25" customHeight="1" x14ac:dyDescent="0.25">
      <c r="A39" s="15"/>
      <c r="B39" s="1"/>
      <c r="C39" s="1"/>
      <c r="D39" s="1"/>
      <c r="H39" s="1"/>
      <c r="I39" s="1"/>
      <c r="J39" s="1"/>
      <c r="L39" s="1"/>
      <c r="M39" s="1"/>
      <c r="N39" s="1"/>
      <c r="O39" s="1"/>
      <c r="P39" s="1"/>
      <c r="Q39" s="1"/>
      <c r="R39" s="1"/>
      <c r="S39" s="1"/>
      <c r="T39" s="1"/>
      <c r="U39" s="1"/>
      <c r="V39" s="1"/>
      <c r="W39" s="1"/>
      <c r="X39" s="1"/>
      <c r="Y39" s="1"/>
      <c r="Z39" s="1"/>
    </row>
    <row r="40" spans="1:26" ht="14.25" customHeight="1" x14ac:dyDescent="0.25">
      <c r="A40" s="15"/>
      <c r="B40" s="1"/>
      <c r="C40" s="1"/>
      <c r="D40" s="1"/>
      <c r="H40" s="1"/>
      <c r="I40" s="1"/>
      <c r="J40" s="1"/>
      <c r="L40" s="1"/>
      <c r="M40" s="1"/>
      <c r="N40" s="1"/>
      <c r="O40" s="1"/>
      <c r="P40" s="1"/>
      <c r="Q40" s="1"/>
      <c r="R40" s="1"/>
      <c r="S40" s="1"/>
      <c r="T40" s="1"/>
      <c r="U40" s="1"/>
      <c r="V40" s="1"/>
      <c r="W40" s="1"/>
      <c r="X40" s="1"/>
      <c r="Y40" s="1"/>
      <c r="Z40" s="1"/>
    </row>
    <row r="41" spans="1:26" ht="14.25" customHeight="1" x14ac:dyDescent="0.25">
      <c r="A41" s="15"/>
      <c r="B41" s="1"/>
      <c r="C41" s="1"/>
      <c r="D41" s="1"/>
      <c r="H41" s="1"/>
      <c r="I41" s="1"/>
      <c r="J41" s="1"/>
      <c r="L41" s="1"/>
      <c r="M41" s="1"/>
      <c r="N41" s="1"/>
      <c r="O41" s="1"/>
      <c r="P41" s="1"/>
      <c r="Q41" s="1"/>
      <c r="R41" s="1"/>
      <c r="S41" s="1"/>
      <c r="T41" s="1"/>
      <c r="U41" s="1"/>
      <c r="V41" s="1"/>
      <c r="W41" s="1"/>
      <c r="X41" s="1"/>
      <c r="Y41" s="1"/>
      <c r="Z41" s="1"/>
    </row>
    <row r="42" spans="1:26" ht="14.25" customHeight="1" x14ac:dyDescent="0.25">
      <c r="A42" s="15"/>
      <c r="B42" s="1"/>
      <c r="C42" s="1"/>
      <c r="D42" s="1"/>
      <c r="H42" s="1"/>
      <c r="I42" s="1"/>
      <c r="J42" s="1"/>
      <c r="L42" s="1"/>
      <c r="M42" s="1"/>
      <c r="N42" s="1"/>
      <c r="O42" s="1"/>
      <c r="P42" s="1"/>
      <c r="Q42" s="1"/>
      <c r="R42" s="1"/>
      <c r="S42" s="1"/>
      <c r="T42" s="1"/>
      <c r="U42" s="1"/>
      <c r="V42" s="1"/>
      <c r="W42" s="1"/>
      <c r="X42" s="1"/>
      <c r="Y42" s="1"/>
      <c r="Z42" s="1"/>
    </row>
    <row r="43" spans="1:26" ht="14.25" customHeight="1" x14ac:dyDescent="0.25">
      <c r="A43" s="15"/>
      <c r="B43" s="1"/>
      <c r="C43" s="1"/>
      <c r="D43" s="1"/>
      <c r="H43" s="1"/>
      <c r="I43" s="1"/>
      <c r="J43" s="1"/>
      <c r="L43" s="1"/>
      <c r="M43" s="1"/>
      <c r="N43" s="1"/>
      <c r="O43" s="1"/>
      <c r="P43" s="1"/>
      <c r="Q43" s="1"/>
      <c r="R43" s="1"/>
      <c r="S43" s="1"/>
      <c r="T43" s="1"/>
      <c r="U43" s="1"/>
      <c r="V43" s="1"/>
      <c r="W43" s="1"/>
      <c r="X43" s="1"/>
      <c r="Y43" s="1"/>
      <c r="Z43" s="1"/>
    </row>
    <row r="44" spans="1:26" ht="14.25" customHeight="1" x14ac:dyDescent="0.25">
      <c r="A44" s="15"/>
      <c r="B44" s="1"/>
      <c r="C44" s="1"/>
      <c r="D44" s="1"/>
      <c r="H44" s="1"/>
      <c r="I44" s="1"/>
      <c r="J44" s="1"/>
      <c r="L44" s="1"/>
      <c r="M44" s="1"/>
      <c r="N44" s="1"/>
      <c r="O44" s="1"/>
      <c r="P44" s="1"/>
      <c r="Q44" s="1"/>
      <c r="R44" s="1"/>
      <c r="S44" s="1"/>
      <c r="T44" s="1"/>
      <c r="U44" s="1"/>
      <c r="V44" s="1"/>
      <c r="W44" s="1"/>
      <c r="X44" s="1"/>
      <c r="Y44" s="1"/>
      <c r="Z44" s="1"/>
    </row>
    <row r="45" spans="1:26" ht="14.25" customHeight="1" x14ac:dyDescent="0.25">
      <c r="A45" s="15"/>
      <c r="B45" s="1"/>
      <c r="C45" s="1"/>
      <c r="D45" s="1"/>
      <c r="H45" s="1"/>
      <c r="I45" s="1"/>
      <c r="J45" s="1"/>
      <c r="L45" s="1"/>
      <c r="M45" s="1"/>
      <c r="N45" s="1"/>
      <c r="O45" s="1"/>
      <c r="P45" s="1"/>
      <c r="Q45" s="1"/>
      <c r="R45" s="1"/>
      <c r="S45" s="1"/>
      <c r="T45" s="1"/>
      <c r="U45" s="1"/>
      <c r="V45" s="1"/>
      <c r="W45" s="1"/>
      <c r="X45" s="1"/>
      <c r="Y45" s="1"/>
      <c r="Z45" s="1"/>
    </row>
    <row r="46" spans="1:26" ht="14.25" customHeight="1" x14ac:dyDescent="0.25">
      <c r="A46" s="15"/>
      <c r="B46" s="1"/>
      <c r="C46" s="1"/>
      <c r="D46" s="1"/>
      <c r="H46" s="1"/>
      <c r="I46" s="1"/>
      <c r="J46" s="1"/>
      <c r="L46" s="1"/>
      <c r="M46" s="1"/>
      <c r="N46" s="1"/>
      <c r="O46" s="1"/>
      <c r="P46" s="1"/>
      <c r="Q46" s="1"/>
      <c r="R46" s="1"/>
      <c r="S46" s="1"/>
      <c r="T46" s="1"/>
      <c r="U46" s="1"/>
      <c r="V46" s="1"/>
      <c r="W46" s="1"/>
      <c r="X46" s="1"/>
      <c r="Y46" s="1"/>
      <c r="Z46" s="1"/>
    </row>
    <row r="47" spans="1:26" ht="14.25" customHeight="1" x14ac:dyDescent="0.25">
      <c r="A47" s="15"/>
      <c r="B47" s="1"/>
      <c r="C47" s="1"/>
      <c r="D47" s="1"/>
      <c r="H47" s="1"/>
      <c r="I47" s="1"/>
      <c r="J47" s="1"/>
      <c r="L47" s="1"/>
      <c r="M47" s="1"/>
      <c r="N47" s="1"/>
      <c r="O47" s="1"/>
      <c r="P47" s="1"/>
      <c r="Q47" s="1"/>
      <c r="R47" s="1"/>
      <c r="S47" s="1"/>
      <c r="T47" s="1"/>
      <c r="U47" s="1"/>
      <c r="V47" s="1"/>
      <c r="W47" s="1"/>
      <c r="X47" s="1"/>
      <c r="Y47" s="1"/>
      <c r="Z47" s="1"/>
    </row>
    <row r="48" spans="1:26" ht="14.25" customHeight="1" x14ac:dyDescent="0.25">
      <c r="A48" s="15"/>
      <c r="B48" s="1"/>
      <c r="C48" s="1"/>
      <c r="D48" s="1"/>
      <c r="H48" s="1"/>
      <c r="I48" s="1"/>
      <c r="J48" s="1"/>
      <c r="L48" s="1"/>
      <c r="M48" s="1"/>
      <c r="N48" s="1"/>
      <c r="O48" s="1"/>
      <c r="P48" s="1"/>
      <c r="Q48" s="1"/>
      <c r="R48" s="1"/>
      <c r="S48" s="1"/>
      <c r="T48" s="1"/>
      <c r="U48" s="1"/>
      <c r="V48" s="1"/>
      <c r="W48" s="1"/>
      <c r="X48" s="1"/>
      <c r="Y48" s="1"/>
      <c r="Z48" s="1"/>
    </row>
    <row r="49" spans="1:26" ht="14.25" customHeight="1" x14ac:dyDescent="0.25">
      <c r="A49" s="15"/>
      <c r="B49" s="1"/>
      <c r="C49" s="1"/>
      <c r="D49" s="1"/>
      <c r="H49" s="1"/>
      <c r="I49" s="1"/>
      <c r="J49" s="1"/>
      <c r="L49" s="1"/>
      <c r="M49" s="1"/>
      <c r="N49" s="1"/>
      <c r="O49" s="1"/>
      <c r="P49" s="1"/>
      <c r="Q49" s="1"/>
      <c r="R49" s="1"/>
      <c r="S49" s="1"/>
      <c r="T49" s="1"/>
      <c r="U49" s="1"/>
      <c r="V49" s="1"/>
      <c r="W49" s="1"/>
      <c r="X49" s="1"/>
      <c r="Y49" s="1"/>
      <c r="Z49" s="1"/>
    </row>
    <row r="50" spans="1:26" ht="14.25" customHeight="1" x14ac:dyDescent="0.25">
      <c r="A50" s="15"/>
      <c r="B50" s="1"/>
      <c r="C50" s="1"/>
      <c r="D50" s="1"/>
      <c r="H50" s="1"/>
      <c r="I50" s="1"/>
      <c r="J50" s="1"/>
      <c r="L50" s="1"/>
      <c r="M50" s="1"/>
      <c r="N50" s="1"/>
      <c r="O50" s="1"/>
      <c r="P50" s="1"/>
      <c r="Q50" s="1"/>
      <c r="R50" s="1"/>
      <c r="S50" s="1"/>
      <c r="T50" s="1"/>
      <c r="U50" s="1"/>
      <c r="V50" s="1"/>
      <c r="W50" s="1"/>
      <c r="X50" s="1"/>
      <c r="Y50" s="1"/>
      <c r="Z50" s="1"/>
    </row>
    <row r="51" spans="1:26" ht="14.25" customHeight="1" x14ac:dyDescent="0.25">
      <c r="A51" s="15"/>
      <c r="B51" s="1"/>
      <c r="C51" s="1"/>
      <c r="D51" s="1"/>
      <c r="H51" s="1"/>
      <c r="I51" s="1"/>
      <c r="J51" s="1"/>
      <c r="L51" s="1"/>
      <c r="M51" s="1"/>
      <c r="N51" s="1"/>
      <c r="O51" s="1"/>
      <c r="P51" s="1"/>
      <c r="Q51" s="1"/>
      <c r="R51" s="1"/>
      <c r="S51" s="1"/>
      <c r="T51" s="1"/>
      <c r="U51" s="1"/>
      <c r="V51" s="1"/>
      <c r="W51" s="1"/>
      <c r="X51" s="1"/>
      <c r="Y51" s="1"/>
      <c r="Z51" s="1"/>
    </row>
    <row r="52" spans="1:26" ht="14.25" customHeight="1" x14ac:dyDescent="0.25">
      <c r="A52" s="15"/>
      <c r="B52" s="1"/>
      <c r="C52" s="1"/>
      <c r="D52" s="1"/>
      <c r="H52" s="1"/>
      <c r="I52" s="1"/>
      <c r="J52" s="1"/>
      <c r="L52" s="1"/>
      <c r="M52" s="1"/>
      <c r="N52" s="1"/>
      <c r="O52" s="1"/>
      <c r="P52" s="1"/>
      <c r="Q52" s="1"/>
      <c r="R52" s="1"/>
      <c r="S52" s="1"/>
      <c r="T52" s="1"/>
      <c r="U52" s="1"/>
      <c r="V52" s="1"/>
      <c r="W52" s="1"/>
      <c r="X52" s="1"/>
      <c r="Y52" s="1"/>
      <c r="Z52" s="1"/>
    </row>
    <row r="53" spans="1:26" ht="14.25" customHeight="1" x14ac:dyDescent="0.25">
      <c r="A53" s="15"/>
      <c r="B53" s="1"/>
      <c r="C53" s="1"/>
      <c r="D53" s="1"/>
      <c r="H53" s="1"/>
      <c r="I53" s="1"/>
      <c r="J53" s="1"/>
      <c r="L53" s="1"/>
      <c r="M53" s="1"/>
      <c r="N53" s="1"/>
      <c r="O53" s="1"/>
      <c r="P53" s="1"/>
      <c r="Q53" s="1"/>
      <c r="R53" s="1"/>
      <c r="S53" s="1"/>
      <c r="T53" s="1"/>
      <c r="U53" s="1"/>
      <c r="V53" s="1"/>
      <c r="W53" s="1"/>
      <c r="X53" s="1"/>
      <c r="Y53" s="1"/>
      <c r="Z53" s="1"/>
    </row>
    <row r="54" spans="1:26" ht="14.25" customHeight="1" x14ac:dyDescent="0.25">
      <c r="A54" s="15"/>
      <c r="B54" s="1"/>
      <c r="C54" s="1"/>
      <c r="D54" s="1"/>
      <c r="H54" s="1"/>
      <c r="I54" s="1"/>
      <c r="J54" s="1"/>
      <c r="L54" s="1"/>
      <c r="M54" s="1"/>
      <c r="N54" s="1"/>
      <c r="O54" s="1"/>
      <c r="P54" s="1"/>
      <c r="Q54" s="1"/>
      <c r="R54" s="1"/>
      <c r="S54" s="1"/>
      <c r="T54" s="1"/>
      <c r="U54" s="1"/>
      <c r="V54" s="1"/>
      <c r="W54" s="1"/>
      <c r="X54" s="1"/>
      <c r="Y54" s="1"/>
      <c r="Z54" s="1"/>
    </row>
    <row r="55" spans="1:26" ht="14.25" customHeight="1" x14ac:dyDescent="0.25">
      <c r="A55" s="15"/>
      <c r="B55" s="1"/>
      <c r="C55" s="1"/>
      <c r="D55" s="1"/>
      <c r="H55" s="1"/>
      <c r="I55" s="1"/>
      <c r="J55" s="1"/>
      <c r="L55" s="1"/>
      <c r="M55" s="1"/>
      <c r="N55" s="1"/>
      <c r="O55" s="1"/>
      <c r="P55" s="1"/>
      <c r="Q55" s="1"/>
      <c r="R55" s="1"/>
      <c r="S55" s="1"/>
      <c r="T55" s="1"/>
      <c r="U55" s="1"/>
      <c r="V55" s="1"/>
      <c r="W55" s="1"/>
      <c r="X55" s="1"/>
      <c r="Y55" s="1"/>
      <c r="Z55" s="1"/>
    </row>
    <row r="56" spans="1:26" ht="14.25" customHeight="1" x14ac:dyDescent="0.25">
      <c r="A56" s="15"/>
      <c r="B56" s="1"/>
      <c r="C56" s="1"/>
      <c r="D56" s="1"/>
      <c r="H56" s="1"/>
      <c r="I56" s="1"/>
      <c r="J56" s="1"/>
      <c r="L56" s="1"/>
      <c r="M56" s="1"/>
      <c r="N56" s="1"/>
      <c r="O56" s="1"/>
      <c r="P56" s="1"/>
      <c r="Q56" s="1"/>
      <c r="R56" s="1"/>
      <c r="S56" s="1"/>
      <c r="T56" s="1"/>
      <c r="U56" s="1"/>
      <c r="V56" s="1"/>
      <c r="W56" s="1"/>
      <c r="X56" s="1"/>
      <c r="Y56" s="1"/>
      <c r="Z56" s="1"/>
    </row>
    <row r="57" spans="1:26" ht="14.25" customHeight="1" x14ac:dyDescent="0.25">
      <c r="A57" s="15"/>
      <c r="B57" s="1"/>
      <c r="C57" s="1"/>
      <c r="D57" s="1"/>
      <c r="H57" s="1"/>
      <c r="I57" s="1"/>
      <c r="J57" s="1"/>
      <c r="L57" s="1"/>
      <c r="M57" s="1"/>
      <c r="N57" s="1"/>
      <c r="O57" s="1"/>
      <c r="P57" s="1"/>
      <c r="Q57" s="1"/>
      <c r="R57" s="1"/>
      <c r="S57" s="1"/>
      <c r="T57" s="1"/>
      <c r="U57" s="1"/>
      <c r="V57" s="1"/>
      <c r="W57" s="1"/>
      <c r="X57" s="1"/>
      <c r="Y57" s="1"/>
      <c r="Z57" s="1"/>
    </row>
    <row r="58" spans="1:26" ht="14.25" customHeight="1" x14ac:dyDescent="0.25">
      <c r="A58" s="15"/>
      <c r="B58" s="1"/>
      <c r="C58" s="1"/>
      <c r="D58" s="1"/>
      <c r="H58" s="1"/>
      <c r="I58" s="1"/>
      <c r="J58" s="1"/>
      <c r="L58" s="1"/>
      <c r="M58" s="1"/>
      <c r="N58" s="1"/>
      <c r="O58" s="1"/>
      <c r="P58" s="1"/>
      <c r="Q58" s="1"/>
      <c r="R58" s="1"/>
      <c r="S58" s="1"/>
      <c r="T58" s="1"/>
      <c r="U58" s="1"/>
      <c r="V58" s="1"/>
      <c r="W58" s="1"/>
      <c r="X58" s="1"/>
      <c r="Y58" s="1"/>
      <c r="Z58" s="1"/>
    </row>
    <row r="59" spans="1:26" ht="14.25" customHeight="1" x14ac:dyDescent="0.25">
      <c r="A59" s="15"/>
      <c r="B59" s="1"/>
      <c r="C59" s="1"/>
      <c r="D59" s="1"/>
      <c r="H59" s="1"/>
      <c r="I59" s="1"/>
      <c r="J59" s="1"/>
      <c r="L59" s="1"/>
      <c r="M59" s="1"/>
      <c r="N59" s="1"/>
      <c r="O59" s="1"/>
      <c r="P59" s="1"/>
      <c r="Q59" s="1"/>
      <c r="R59" s="1"/>
      <c r="S59" s="1"/>
      <c r="T59" s="1"/>
      <c r="U59" s="1"/>
      <c r="V59" s="1"/>
      <c r="W59" s="1"/>
      <c r="X59" s="1"/>
      <c r="Y59" s="1"/>
      <c r="Z59" s="1"/>
    </row>
    <row r="60" spans="1:26" ht="14.25" customHeight="1" x14ac:dyDescent="0.25">
      <c r="A60" s="15"/>
      <c r="B60" s="1"/>
      <c r="C60" s="1"/>
      <c r="D60" s="1"/>
      <c r="H60" s="1"/>
      <c r="I60" s="1"/>
      <c r="J60" s="1"/>
      <c r="L60" s="1"/>
      <c r="M60" s="1"/>
      <c r="N60" s="1"/>
      <c r="O60" s="1"/>
      <c r="P60" s="1"/>
      <c r="Q60" s="1"/>
      <c r="R60" s="1"/>
      <c r="S60" s="1"/>
      <c r="T60" s="1"/>
      <c r="U60" s="1"/>
      <c r="V60" s="1"/>
      <c r="W60" s="1"/>
      <c r="X60" s="1"/>
      <c r="Y60" s="1"/>
      <c r="Z60" s="1"/>
    </row>
    <row r="61" spans="1:26" ht="14.25" customHeight="1" x14ac:dyDescent="0.25">
      <c r="A61" s="15"/>
      <c r="B61" s="1"/>
      <c r="C61" s="1"/>
      <c r="D61" s="1"/>
      <c r="H61" s="1"/>
      <c r="I61" s="1"/>
      <c r="J61" s="1"/>
      <c r="L61" s="1"/>
      <c r="M61" s="1"/>
      <c r="N61" s="1"/>
      <c r="O61" s="1"/>
      <c r="P61" s="1"/>
      <c r="Q61" s="1"/>
      <c r="R61" s="1"/>
      <c r="S61" s="1"/>
      <c r="T61" s="1"/>
      <c r="U61" s="1"/>
      <c r="V61" s="1"/>
      <c r="W61" s="1"/>
      <c r="X61" s="1"/>
      <c r="Y61" s="1"/>
      <c r="Z61" s="1"/>
    </row>
    <row r="62" spans="1:26" ht="14.25" customHeight="1" x14ac:dyDescent="0.25">
      <c r="A62" s="15"/>
      <c r="B62" s="1"/>
      <c r="C62" s="1"/>
      <c r="D62" s="1"/>
      <c r="H62" s="1"/>
      <c r="I62" s="1"/>
      <c r="J62" s="1"/>
      <c r="L62" s="1"/>
      <c r="M62" s="1"/>
      <c r="N62" s="1"/>
      <c r="O62" s="1"/>
      <c r="P62" s="1"/>
      <c r="Q62" s="1"/>
      <c r="R62" s="1"/>
      <c r="S62" s="1"/>
      <c r="T62" s="1"/>
      <c r="U62" s="1"/>
      <c r="V62" s="1"/>
      <c r="W62" s="1"/>
      <c r="X62" s="1"/>
      <c r="Y62" s="1"/>
      <c r="Z62" s="1"/>
    </row>
    <row r="63" spans="1:26" ht="14.25" customHeight="1" x14ac:dyDescent="0.25">
      <c r="A63" s="15"/>
      <c r="B63" s="1"/>
      <c r="C63" s="1"/>
      <c r="D63" s="1"/>
      <c r="H63" s="1"/>
      <c r="I63" s="1"/>
      <c r="J63" s="1"/>
      <c r="L63" s="1"/>
      <c r="M63" s="1"/>
      <c r="N63" s="1"/>
      <c r="O63" s="1"/>
      <c r="P63" s="1"/>
      <c r="Q63" s="1"/>
      <c r="R63" s="1"/>
      <c r="S63" s="1"/>
      <c r="T63" s="1"/>
      <c r="U63" s="1"/>
      <c r="V63" s="1"/>
      <c r="W63" s="1"/>
      <c r="X63" s="1"/>
      <c r="Y63" s="1"/>
      <c r="Z63" s="1"/>
    </row>
    <row r="64" spans="1:26" ht="14.25" customHeight="1" x14ac:dyDescent="0.25">
      <c r="A64" s="15"/>
      <c r="B64" s="1"/>
      <c r="C64" s="1"/>
      <c r="D64" s="1"/>
      <c r="H64" s="1"/>
      <c r="I64" s="1"/>
      <c r="J64" s="1"/>
      <c r="L64" s="1"/>
      <c r="M64" s="1"/>
      <c r="N64" s="1"/>
      <c r="O64" s="1"/>
      <c r="P64" s="1"/>
      <c r="Q64" s="1"/>
      <c r="R64" s="1"/>
      <c r="S64" s="1"/>
      <c r="T64" s="1"/>
      <c r="U64" s="1"/>
      <c r="V64" s="1"/>
      <c r="W64" s="1"/>
      <c r="X64" s="1"/>
      <c r="Y64" s="1"/>
      <c r="Z64" s="1"/>
    </row>
    <row r="65" spans="1:26" ht="14.25" customHeight="1" x14ac:dyDescent="0.25">
      <c r="A65" s="15"/>
      <c r="B65" s="1"/>
      <c r="C65" s="1"/>
      <c r="D65" s="1"/>
      <c r="H65" s="1"/>
      <c r="I65" s="1"/>
      <c r="J65" s="1"/>
      <c r="L65" s="1"/>
      <c r="M65" s="1"/>
      <c r="N65" s="1"/>
      <c r="O65" s="1"/>
      <c r="P65" s="1"/>
      <c r="Q65" s="1"/>
      <c r="R65" s="1"/>
      <c r="S65" s="1"/>
      <c r="T65" s="1"/>
      <c r="U65" s="1"/>
      <c r="V65" s="1"/>
      <c r="W65" s="1"/>
      <c r="X65" s="1"/>
      <c r="Y65" s="1"/>
      <c r="Z65" s="1"/>
    </row>
    <row r="66" spans="1:26" ht="14.25" customHeight="1" x14ac:dyDescent="0.25">
      <c r="A66" s="15"/>
      <c r="B66" s="1"/>
      <c r="C66" s="1"/>
      <c r="D66" s="1"/>
      <c r="H66" s="1"/>
      <c r="I66" s="1"/>
      <c r="J66" s="1"/>
      <c r="L66" s="1"/>
      <c r="M66" s="1"/>
      <c r="N66" s="1"/>
      <c r="O66" s="1"/>
      <c r="P66" s="1"/>
      <c r="Q66" s="1"/>
      <c r="R66" s="1"/>
      <c r="S66" s="1"/>
      <c r="T66" s="1"/>
      <c r="U66" s="1"/>
      <c r="V66" s="1"/>
      <c r="W66" s="1"/>
      <c r="X66" s="1"/>
      <c r="Y66" s="1"/>
      <c r="Z66" s="1"/>
    </row>
    <row r="67" spans="1:26" ht="14.25" customHeight="1" x14ac:dyDescent="0.25">
      <c r="A67" s="15"/>
      <c r="B67" s="1"/>
      <c r="C67" s="1"/>
      <c r="D67" s="1"/>
      <c r="H67" s="1"/>
      <c r="I67" s="1"/>
      <c r="J67" s="1"/>
      <c r="L67" s="1"/>
      <c r="M67" s="1"/>
      <c r="N67" s="1"/>
      <c r="O67" s="1"/>
      <c r="P67" s="1"/>
      <c r="Q67" s="1"/>
      <c r="R67" s="1"/>
      <c r="S67" s="1"/>
      <c r="T67" s="1"/>
      <c r="U67" s="1"/>
      <c r="V67" s="1"/>
      <c r="W67" s="1"/>
      <c r="X67" s="1"/>
      <c r="Y67" s="1"/>
      <c r="Z67" s="1"/>
    </row>
    <row r="68" spans="1:26" ht="14.25" customHeight="1" x14ac:dyDescent="0.25">
      <c r="A68" s="15"/>
      <c r="B68" s="1"/>
      <c r="C68" s="1"/>
      <c r="D68" s="1"/>
      <c r="H68" s="1"/>
      <c r="I68" s="1"/>
      <c r="J68" s="1"/>
      <c r="L68" s="1"/>
      <c r="M68" s="1"/>
      <c r="N68" s="1"/>
      <c r="O68" s="1"/>
      <c r="P68" s="1"/>
      <c r="Q68" s="1"/>
      <c r="R68" s="1"/>
      <c r="S68" s="1"/>
      <c r="T68" s="1"/>
      <c r="U68" s="1"/>
      <c r="V68" s="1"/>
      <c r="W68" s="1"/>
      <c r="X68" s="1"/>
      <c r="Y68" s="1"/>
      <c r="Z68" s="1"/>
    </row>
    <row r="69" spans="1:26" ht="14.25" customHeight="1" x14ac:dyDescent="0.25">
      <c r="A69" s="15"/>
      <c r="B69" s="1"/>
      <c r="C69" s="1"/>
      <c r="D69" s="1"/>
      <c r="H69" s="1"/>
      <c r="I69" s="1"/>
      <c r="J69" s="1"/>
      <c r="L69" s="1"/>
      <c r="M69" s="1"/>
      <c r="N69" s="1"/>
      <c r="O69" s="1"/>
      <c r="P69" s="1"/>
      <c r="Q69" s="1"/>
      <c r="R69" s="1"/>
      <c r="S69" s="1"/>
      <c r="T69" s="1"/>
      <c r="U69" s="1"/>
      <c r="V69" s="1"/>
      <c r="W69" s="1"/>
      <c r="X69" s="1"/>
      <c r="Y69" s="1"/>
      <c r="Z69" s="1"/>
    </row>
    <row r="70" spans="1:26" ht="14.25" customHeight="1" x14ac:dyDescent="0.25">
      <c r="A70" s="15"/>
      <c r="B70" s="1"/>
      <c r="C70" s="1"/>
      <c r="D70" s="1"/>
      <c r="H70" s="1"/>
      <c r="I70" s="1"/>
      <c r="J70" s="1"/>
      <c r="L70" s="1"/>
      <c r="M70" s="1"/>
      <c r="N70" s="1"/>
      <c r="O70" s="1"/>
      <c r="P70" s="1"/>
      <c r="Q70" s="1"/>
      <c r="R70" s="1"/>
      <c r="S70" s="1"/>
      <c r="T70" s="1"/>
      <c r="U70" s="1"/>
      <c r="V70" s="1"/>
      <c r="W70" s="1"/>
      <c r="X70" s="1"/>
      <c r="Y70" s="1"/>
      <c r="Z70" s="1"/>
    </row>
    <row r="71" spans="1:26" ht="14.25" customHeight="1" x14ac:dyDescent="0.25">
      <c r="A71" s="15"/>
      <c r="B71" s="1"/>
      <c r="C71" s="1"/>
      <c r="D71" s="1"/>
      <c r="H71" s="1"/>
      <c r="I71" s="1"/>
      <c r="J71" s="1"/>
      <c r="L71" s="1"/>
      <c r="M71" s="1"/>
      <c r="N71" s="1"/>
      <c r="O71" s="1"/>
      <c r="P71" s="1"/>
      <c r="Q71" s="1"/>
      <c r="R71" s="1"/>
      <c r="S71" s="1"/>
      <c r="T71" s="1"/>
      <c r="U71" s="1"/>
      <c r="V71" s="1"/>
      <c r="W71" s="1"/>
      <c r="X71" s="1"/>
      <c r="Y71" s="1"/>
      <c r="Z71" s="1"/>
    </row>
    <row r="72" spans="1:26" ht="14.25" customHeight="1" x14ac:dyDescent="0.25">
      <c r="A72" s="15"/>
      <c r="B72" s="1"/>
      <c r="C72" s="1"/>
      <c r="D72" s="1"/>
      <c r="H72" s="1"/>
      <c r="I72" s="1"/>
      <c r="J72" s="1"/>
      <c r="L72" s="1"/>
      <c r="M72" s="1"/>
      <c r="N72" s="1"/>
      <c r="O72" s="1"/>
      <c r="P72" s="1"/>
      <c r="Q72" s="1"/>
      <c r="R72" s="1"/>
      <c r="S72" s="1"/>
      <c r="T72" s="1"/>
      <c r="U72" s="1"/>
      <c r="V72" s="1"/>
      <c r="W72" s="1"/>
      <c r="X72" s="1"/>
      <c r="Y72" s="1"/>
      <c r="Z72" s="1"/>
    </row>
    <row r="73" spans="1:26" ht="14.25" customHeight="1" x14ac:dyDescent="0.25">
      <c r="A73" s="15"/>
      <c r="B73" s="1"/>
      <c r="C73" s="1"/>
      <c r="D73" s="1"/>
      <c r="H73" s="1"/>
      <c r="I73" s="1"/>
      <c r="J73" s="1"/>
      <c r="L73" s="1"/>
      <c r="M73" s="1"/>
      <c r="N73" s="1"/>
      <c r="O73" s="1"/>
      <c r="P73" s="1"/>
      <c r="Q73" s="1"/>
      <c r="R73" s="1"/>
      <c r="S73" s="1"/>
      <c r="T73" s="1"/>
      <c r="U73" s="1"/>
      <c r="V73" s="1"/>
      <c r="W73" s="1"/>
      <c r="X73" s="1"/>
      <c r="Y73" s="1"/>
      <c r="Z73" s="1"/>
    </row>
    <row r="74" spans="1:26" ht="14.25" customHeight="1" x14ac:dyDescent="0.25">
      <c r="A74" s="15"/>
      <c r="B74" s="1"/>
      <c r="C74" s="1"/>
      <c r="D74" s="1"/>
      <c r="H74" s="1"/>
      <c r="I74" s="1"/>
      <c r="J74" s="1"/>
      <c r="L74" s="1"/>
      <c r="M74" s="1"/>
      <c r="N74" s="1"/>
      <c r="O74" s="1"/>
      <c r="P74" s="1"/>
      <c r="Q74" s="1"/>
      <c r="R74" s="1"/>
      <c r="S74" s="1"/>
      <c r="T74" s="1"/>
      <c r="U74" s="1"/>
      <c r="V74" s="1"/>
      <c r="W74" s="1"/>
      <c r="X74" s="1"/>
      <c r="Y74" s="1"/>
      <c r="Z74" s="1"/>
    </row>
    <row r="75" spans="1:26" ht="14.25" customHeight="1" x14ac:dyDescent="0.25">
      <c r="A75" s="15"/>
      <c r="B75" s="1"/>
      <c r="C75" s="1"/>
      <c r="D75" s="1"/>
      <c r="H75" s="1"/>
      <c r="I75" s="1"/>
      <c r="J75" s="1"/>
      <c r="L75" s="1"/>
      <c r="M75" s="1"/>
      <c r="N75" s="1"/>
      <c r="O75" s="1"/>
      <c r="P75" s="1"/>
      <c r="Q75" s="1"/>
      <c r="R75" s="1"/>
      <c r="S75" s="1"/>
      <c r="T75" s="1"/>
      <c r="U75" s="1"/>
      <c r="V75" s="1"/>
      <c r="W75" s="1"/>
      <c r="X75" s="1"/>
      <c r="Y75" s="1"/>
      <c r="Z75" s="1"/>
    </row>
    <row r="76" spans="1:26" ht="14.25" customHeight="1" x14ac:dyDescent="0.25">
      <c r="A76" s="15"/>
      <c r="B76" s="1"/>
      <c r="C76" s="1"/>
      <c r="D76" s="1"/>
      <c r="H76" s="1"/>
      <c r="I76" s="1"/>
      <c r="J76" s="1"/>
      <c r="L76" s="1"/>
      <c r="M76" s="1"/>
      <c r="N76" s="1"/>
      <c r="O76" s="1"/>
      <c r="P76" s="1"/>
      <c r="Q76" s="1"/>
      <c r="R76" s="1"/>
      <c r="S76" s="1"/>
      <c r="T76" s="1"/>
      <c r="U76" s="1"/>
      <c r="V76" s="1"/>
      <c r="W76" s="1"/>
      <c r="X76" s="1"/>
      <c r="Y76" s="1"/>
      <c r="Z76" s="1"/>
    </row>
    <row r="77" spans="1:26" ht="14.25" customHeight="1" x14ac:dyDescent="0.25">
      <c r="A77" s="15"/>
      <c r="B77" s="1"/>
      <c r="C77" s="1"/>
      <c r="D77" s="1"/>
      <c r="H77" s="1"/>
      <c r="I77" s="1"/>
      <c r="J77" s="1"/>
      <c r="L77" s="1"/>
      <c r="M77" s="1"/>
      <c r="N77" s="1"/>
      <c r="O77" s="1"/>
      <c r="P77" s="1"/>
      <c r="Q77" s="1"/>
      <c r="R77" s="1"/>
      <c r="S77" s="1"/>
      <c r="T77" s="1"/>
      <c r="U77" s="1"/>
      <c r="V77" s="1"/>
      <c r="W77" s="1"/>
      <c r="X77" s="1"/>
      <c r="Y77" s="1"/>
      <c r="Z77" s="1"/>
    </row>
    <row r="78" spans="1:26" ht="14.25" customHeight="1" x14ac:dyDescent="0.25">
      <c r="A78" s="15"/>
      <c r="B78" s="1"/>
      <c r="C78" s="1"/>
      <c r="D78" s="1"/>
      <c r="H78" s="1"/>
      <c r="I78" s="1"/>
      <c r="J78" s="1"/>
      <c r="L78" s="1"/>
      <c r="M78" s="1"/>
      <c r="N78" s="1"/>
      <c r="O78" s="1"/>
      <c r="P78" s="1"/>
      <c r="Q78" s="1"/>
      <c r="R78" s="1"/>
      <c r="S78" s="1"/>
      <c r="T78" s="1"/>
      <c r="U78" s="1"/>
      <c r="V78" s="1"/>
      <c r="W78" s="1"/>
      <c r="X78" s="1"/>
      <c r="Y78" s="1"/>
      <c r="Z78" s="1"/>
    </row>
    <row r="79" spans="1:26" ht="14.25" customHeight="1" x14ac:dyDescent="0.25">
      <c r="A79" s="15"/>
      <c r="B79" s="1"/>
      <c r="C79" s="1"/>
      <c r="D79" s="1"/>
      <c r="H79" s="1"/>
      <c r="I79" s="1"/>
      <c r="J79" s="1"/>
      <c r="L79" s="1"/>
      <c r="M79" s="1"/>
      <c r="N79" s="1"/>
      <c r="O79" s="1"/>
      <c r="P79" s="1"/>
      <c r="Q79" s="1"/>
      <c r="R79" s="1"/>
      <c r="S79" s="1"/>
      <c r="T79" s="1"/>
      <c r="U79" s="1"/>
      <c r="V79" s="1"/>
      <c r="W79" s="1"/>
      <c r="X79" s="1"/>
      <c r="Y79" s="1"/>
      <c r="Z79" s="1"/>
    </row>
    <row r="80" spans="1:26" ht="14.25" customHeight="1" x14ac:dyDescent="0.25">
      <c r="A80" s="15"/>
      <c r="B80" s="1"/>
      <c r="C80" s="1"/>
      <c r="D80" s="1"/>
      <c r="H80" s="1"/>
      <c r="I80" s="1"/>
      <c r="J80" s="1"/>
      <c r="L80" s="1"/>
      <c r="M80" s="1"/>
      <c r="N80" s="1"/>
      <c r="O80" s="1"/>
      <c r="P80" s="1"/>
      <c r="Q80" s="1"/>
      <c r="R80" s="1"/>
      <c r="S80" s="1"/>
      <c r="T80" s="1"/>
      <c r="U80" s="1"/>
      <c r="V80" s="1"/>
      <c r="W80" s="1"/>
      <c r="X80" s="1"/>
      <c r="Y80" s="1"/>
      <c r="Z80" s="1"/>
    </row>
    <row r="81" spans="1:26" ht="14.25" customHeight="1" x14ac:dyDescent="0.25">
      <c r="A81" s="15"/>
      <c r="B81" s="1"/>
      <c r="C81" s="1"/>
      <c r="D81" s="1"/>
      <c r="H81" s="1"/>
      <c r="I81" s="1"/>
      <c r="J81" s="1"/>
      <c r="L81" s="1"/>
      <c r="M81" s="1"/>
      <c r="N81" s="1"/>
      <c r="O81" s="1"/>
      <c r="P81" s="1"/>
      <c r="Q81" s="1"/>
      <c r="R81" s="1"/>
      <c r="S81" s="1"/>
      <c r="T81" s="1"/>
      <c r="U81" s="1"/>
      <c r="V81" s="1"/>
      <c r="W81" s="1"/>
      <c r="X81" s="1"/>
      <c r="Y81" s="1"/>
      <c r="Z81" s="1"/>
    </row>
    <row r="82" spans="1:26" ht="14.25" customHeight="1" x14ac:dyDescent="0.25">
      <c r="A82" s="15"/>
      <c r="B82" s="1"/>
      <c r="C82" s="1"/>
      <c r="D82" s="1"/>
      <c r="H82" s="1"/>
      <c r="I82" s="1"/>
      <c r="J82" s="1"/>
      <c r="L82" s="1"/>
      <c r="M82" s="1"/>
      <c r="N82" s="1"/>
      <c r="O82" s="1"/>
      <c r="P82" s="1"/>
      <c r="Q82" s="1"/>
      <c r="R82" s="1"/>
      <c r="S82" s="1"/>
      <c r="T82" s="1"/>
      <c r="U82" s="1"/>
      <c r="V82" s="1"/>
      <c r="W82" s="1"/>
      <c r="X82" s="1"/>
      <c r="Y82" s="1"/>
      <c r="Z82" s="1"/>
    </row>
    <row r="83" spans="1:26" ht="14.25" customHeight="1" x14ac:dyDescent="0.25">
      <c r="A83" s="15"/>
      <c r="B83" s="1"/>
      <c r="C83" s="1"/>
      <c r="D83" s="1"/>
      <c r="H83" s="1"/>
      <c r="I83" s="1"/>
      <c r="J83" s="1"/>
      <c r="L83" s="1"/>
      <c r="M83" s="1"/>
      <c r="N83" s="1"/>
      <c r="O83" s="1"/>
      <c r="P83" s="1"/>
      <c r="Q83" s="1"/>
      <c r="R83" s="1"/>
      <c r="S83" s="1"/>
      <c r="T83" s="1"/>
      <c r="U83" s="1"/>
      <c r="V83" s="1"/>
      <c r="W83" s="1"/>
      <c r="X83" s="1"/>
      <c r="Y83" s="1"/>
      <c r="Z83" s="1"/>
    </row>
    <row r="84" spans="1:26" ht="14.25" customHeight="1" x14ac:dyDescent="0.25">
      <c r="A84" s="15"/>
      <c r="B84" s="1"/>
      <c r="C84" s="1"/>
      <c r="D84" s="1"/>
      <c r="H84" s="1"/>
      <c r="I84" s="1"/>
      <c r="J84" s="1"/>
      <c r="L84" s="1"/>
      <c r="M84" s="1"/>
      <c r="N84" s="1"/>
      <c r="O84" s="1"/>
      <c r="P84" s="1"/>
      <c r="Q84" s="1"/>
      <c r="R84" s="1"/>
      <c r="S84" s="1"/>
      <c r="T84" s="1"/>
      <c r="U84" s="1"/>
      <c r="V84" s="1"/>
      <c r="W84" s="1"/>
      <c r="X84" s="1"/>
      <c r="Y84" s="1"/>
      <c r="Z84" s="1"/>
    </row>
    <row r="85" spans="1:26" ht="14.25" customHeight="1" x14ac:dyDescent="0.25">
      <c r="A85" s="15"/>
      <c r="B85" s="1"/>
      <c r="C85" s="1"/>
      <c r="D85" s="1"/>
      <c r="H85" s="1"/>
      <c r="I85" s="1"/>
      <c r="J85" s="1"/>
      <c r="L85" s="1"/>
      <c r="M85" s="1"/>
      <c r="N85" s="1"/>
      <c r="O85" s="1"/>
      <c r="P85" s="1"/>
      <c r="Q85" s="1"/>
      <c r="R85" s="1"/>
      <c r="S85" s="1"/>
      <c r="T85" s="1"/>
      <c r="U85" s="1"/>
      <c r="V85" s="1"/>
      <c r="W85" s="1"/>
      <c r="X85" s="1"/>
      <c r="Y85" s="1"/>
      <c r="Z85" s="1"/>
    </row>
    <row r="86" spans="1:26" ht="14.25" customHeight="1" x14ac:dyDescent="0.25">
      <c r="A86" s="15"/>
      <c r="B86" s="1"/>
      <c r="C86" s="1"/>
      <c r="D86" s="1"/>
      <c r="H86" s="1"/>
      <c r="I86" s="1"/>
      <c r="J86" s="1"/>
      <c r="L86" s="1"/>
      <c r="M86" s="1"/>
      <c r="N86" s="1"/>
      <c r="O86" s="1"/>
      <c r="P86" s="1"/>
      <c r="Q86" s="1"/>
      <c r="R86" s="1"/>
      <c r="S86" s="1"/>
      <c r="T86" s="1"/>
      <c r="U86" s="1"/>
      <c r="V86" s="1"/>
      <c r="W86" s="1"/>
      <c r="X86" s="1"/>
      <c r="Y86" s="1"/>
      <c r="Z86" s="1"/>
    </row>
    <row r="87" spans="1:26" ht="14.25" customHeight="1" x14ac:dyDescent="0.25">
      <c r="A87" s="15"/>
      <c r="B87" s="1"/>
      <c r="C87" s="1"/>
      <c r="D87" s="1"/>
      <c r="H87" s="1"/>
      <c r="I87" s="1"/>
      <c r="J87" s="1"/>
      <c r="L87" s="1"/>
      <c r="M87" s="1"/>
      <c r="N87" s="1"/>
      <c r="O87" s="1"/>
      <c r="P87" s="1"/>
      <c r="Q87" s="1"/>
      <c r="R87" s="1"/>
      <c r="S87" s="1"/>
      <c r="T87" s="1"/>
      <c r="U87" s="1"/>
      <c r="V87" s="1"/>
      <c r="W87" s="1"/>
      <c r="X87" s="1"/>
      <c r="Y87" s="1"/>
      <c r="Z87" s="1"/>
    </row>
    <row r="88" spans="1:26" ht="14.25" customHeight="1" x14ac:dyDescent="0.25">
      <c r="A88" s="15"/>
      <c r="B88" s="1"/>
      <c r="C88" s="1"/>
      <c r="D88" s="1"/>
      <c r="H88" s="1"/>
      <c r="I88" s="1"/>
      <c r="J88" s="1"/>
      <c r="L88" s="1"/>
      <c r="M88" s="1"/>
      <c r="N88" s="1"/>
      <c r="O88" s="1"/>
      <c r="P88" s="1"/>
      <c r="Q88" s="1"/>
      <c r="R88" s="1"/>
      <c r="S88" s="1"/>
      <c r="T88" s="1"/>
      <c r="U88" s="1"/>
      <c r="V88" s="1"/>
      <c r="W88" s="1"/>
      <c r="X88" s="1"/>
      <c r="Y88" s="1"/>
      <c r="Z88" s="1"/>
    </row>
    <row r="89" spans="1:26" ht="14.25" customHeight="1" x14ac:dyDescent="0.25">
      <c r="A89" s="15"/>
      <c r="B89" s="1"/>
      <c r="C89" s="1"/>
      <c r="D89" s="1"/>
      <c r="H89" s="1"/>
      <c r="I89" s="1"/>
      <c r="J89" s="1"/>
      <c r="L89" s="1"/>
      <c r="M89" s="1"/>
      <c r="N89" s="1"/>
      <c r="O89" s="1"/>
      <c r="P89" s="1"/>
      <c r="Q89" s="1"/>
      <c r="R89" s="1"/>
      <c r="S89" s="1"/>
      <c r="T89" s="1"/>
      <c r="U89" s="1"/>
      <c r="V89" s="1"/>
      <c r="W89" s="1"/>
      <c r="X89" s="1"/>
      <c r="Y89" s="1"/>
      <c r="Z89" s="1"/>
    </row>
    <row r="90" spans="1:26" ht="14.25" customHeight="1" x14ac:dyDescent="0.25">
      <c r="A90" s="15"/>
      <c r="B90" s="1"/>
      <c r="C90" s="1"/>
      <c r="D90" s="1"/>
      <c r="H90" s="1"/>
      <c r="I90" s="1"/>
      <c r="J90" s="1"/>
      <c r="L90" s="1"/>
      <c r="M90" s="1"/>
      <c r="N90" s="1"/>
      <c r="O90" s="1"/>
      <c r="P90" s="1"/>
      <c r="Q90" s="1"/>
      <c r="R90" s="1"/>
      <c r="S90" s="1"/>
      <c r="T90" s="1"/>
      <c r="U90" s="1"/>
      <c r="V90" s="1"/>
      <c r="W90" s="1"/>
      <c r="X90" s="1"/>
      <c r="Y90" s="1"/>
      <c r="Z90" s="1"/>
    </row>
    <row r="91" spans="1:26" ht="14.25" customHeight="1" x14ac:dyDescent="0.25">
      <c r="A91" s="15"/>
      <c r="B91" s="1"/>
      <c r="C91" s="1"/>
      <c r="D91" s="1"/>
      <c r="H91" s="1"/>
      <c r="I91" s="1"/>
      <c r="J91" s="1"/>
      <c r="L91" s="1"/>
      <c r="M91" s="1"/>
      <c r="N91" s="1"/>
      <c r="O91" s="1"/>
      <c r="P91" s="1"/>
      <c r="Q91" s="1"/>
      <c r="R91" s="1"/>
      <c r="S91" s="1"/>
      <c r="T91" s="1"/>
      <c r="U91" s="1"/>
      <c r="V91" s="1"/>
      <c r="W91" s="1"/>
      <c r="X91" s="1"/>
      <c r="Y91" s="1"/>
      <c r="Z91" s="1"/>
    </row>
    <row r="92" spans="1:26" ht="14.25" customHeight="1" x14ac:dyDescent="0.25">
      <c r="A92" s="15"/>
      <c r="B92" s="1"/>
      <c r="C92" s="1"/>
      <c r="D92" s="1"/>
      <c r="H92" s="1"/>
      <c r="I92" s="1"/>
      <c r="J92" s="1"/>
      <c r="L92" s="1"/>
      <c r="M92" s="1"/>
      <c r="N92" s="1"/>
      <c r="O92" s="1"/>
      <c r="P92" s="1"/>
      <c r="Q92" s="1"/>
      <c r="R92" s="1"/>
      <c r="S92" s="1"/>
      <c r="T92" s="1"/>
      <c r="U92" s="1"/>
      <c r="V92" s="1"/>
      <c r="W92" s="1"/>
      <c r="X92" s="1"/>
      <c r="Y92" s="1"/>
      <c r="Z92" s="1"/>
    </row>
    <row r="93" spans="1:26" ht="14.25" customHeight="1" x14ac:dyDescent="0.25">
      <c r="A93" s="15"/>
      <c r="B93" s="1"/>
      <c r="C93" s="1"/>
      <c r="D93" s="1"/>
      <c r="H93" s="1"/>
      <c r="I93" s="1"/>
      <c r="J93" s="1"/>
      <c r="L93" s="1"/>
      <c r="M93" s="1"/>
      <c r="N93" s="1"/>
      <c r="O93" s="1"/>
      <c r="P93" s="1"/>
      <c r="Q93" s="1"/>
      <c r="R93" s="1"/>
      <c r="S93" s="1"/>
      <c r="T93" s="1"/>
      <c r="U93" s="1"/>
      <c r="V93" s="1"/>
      <c r="W93" s="1"/>
      <c r="X93" s="1"/>
      <c r="Y93" s="1"/>
      <c r="Z93" s="1"/>
    </row>
    <row r="94" spans="1:26" ht="14.25" customHeight="1" x14ac:dyDescent="0.25">
      <c r="A94" s="15"/>
      <c r="B94" s="1"/>
      <c r="C94" s="1"/>
      <c r="D94" s="1"/>
      <c r="H94" s="1"/>
      <c r="I94" s="1"/>
      <c r="J94" s="1"/>
      <c r="L94" s="1"/>
      <c r="M94" s="1"/>
      <c r="N94" s="1"/>
      <c r="O94" s="1"/>
      <c r="P94" s="1"/>
      <c r="Q94" s="1"/>
      <c r="R94" s="1"/>
      <c r="S94" s="1"/>
      <c r="T94" s="1"/>
      <c r="U94" s="1"/>
      <c r="V94" s="1"/>
      <c r="W94" s="1"/>
      <c r="X94" s="1"/>
      <c r="Y94" s="1"/>
      <c r="Z94" s="1"/>
    </row>
    <row r="95" spans="1:26" ht="14.25" customHeight="1" x14ac:dyDescent="0.25">
      <c r="A95" s="15"/>
      <c r="B95" s="1"/>
      <c r="C95" s="1"/>
      <c r="D95" s="1"/>
      <c r="H95" s="1"/>
      <c r="I95" s="1"/>
      <c r="J95" s="1"/>
      <c r="L95" s="1"/>
      <c r="M95" s="1"/>
      <c r="N95" s="1"/>
      <c r="O95" s="1"/>
      <c r="P95" s="1"/>
      <c r="Q95" s="1"/>
      <c r="R95" s="1"/>
      <c r="S95" s="1"/>
      <c r="T95" s="1"/>
      <c r="U95" s="1"/>
      <c r="V95" s="1"/>
      <c r="W95" s="1"/>
      <c r="X95" s="1"/>
      <c r="Y95" s="1"/>
      <c r="Z95" s="1"/>
    </row>
    <row r="96" spans="1:26" ht="14.25" customHeight="1" x14ac:dyDescent="0.25">
      <c r="A96" s="15"/>
      <c r="B96" s="1"/>
      <c r="C96" s="1"/>
      <c r="D96" s="1"/>
      <c r="H96" s="1"/>
      <c r="I96" s="1"/>
      <c r="J96" s="1"/>
      <c r="L96" s="1"/>
      <c r="M96" s="1"/>
      <c r="N96" s="1"/>
      <c r="O96" s="1"/>
      <c r="P96" s="1"/>
      <c r="Q96" s="1"/>
      <c r="R96" s="1"/>
      <c r="S96" s="1"/>
      <c r="T96" s="1"/>
      <c r="U96" s="1"/>
      <c r="V96" s="1"/>
      <c r="W96" s="1"/>
      <c r="X96" s="1"/>
      <c r="Y96" s="1"/>
      <c r="Z96" s="1"/>
    </row>
    <row r="97" spans="1:26" ht="14.25" customHeight="1" x14ac:dyDescent="0.25">
      <c r="A97" s="15"/>
      <c r="B97" s="1"/>
      <c r="C97" s="1"/>
      <c r="D97" s="1"/>
      <c r="H97" s="1"/>
      <c r="I97" s="1"/>
      <c r="J97" s="1"/>
      <c r="L97" s="1"/>
      <c r="M97" s="1"/>
      <c r="N97" s="1"/>
      <c r="O97" s="1"/>
      <c r="P97" s="1"/>
      <c r="Q97" s="1"/>
      <c r="R97" s="1"/>
      <c r="S97" s="1"/>
      <c r="T97" s="1"/>
      <c r="U97" s="1"/>
      <c r="V97" s="1"/>
      <c r="W97" s="1"/>
      <c r="X97" s="1"/>
      <c r="Y97" s="1"/>
      <c r="Z97" s="1"/>
    </row>
    <row r="98" spans="1:26" ht="14.25" customHeight="1" x14ac:dyDescent="0.25">
      <c r="A98" s="15"/>
      <c r="B98" s="1"/>
      <c r="C98" s="1"/>
      <c r="D98" s="1"/>
      <c r="H98" s="1"/>
      <c r="I98" s="1"/>
      <c r="J98" s="1"/>
      <c r="L98" s="1"/>
      <c r="M98" s="1"/>
      <c r="N98" s="1"/>
      <c r="O98" s="1"/>
      <c r="P98" s="1"/>
      <c r="Q98" s="1"/>
      <c r="R98" s="1"/>
      <c r="S98" s="1"/>
      <c r="T98" s="1"/>
      <c r="U98" s="1"/>
      <c r="V98" s="1"/>
      <c r="W98" s="1"/>
      <c r="X98" s="1"/>
      <c r="Y98" s="1"/>
      <c r="Z98" s="1"/>
    </row>
    <row r="99" spans="1:26" ht="14.25" customHeight="1" x14ac:dyDescent="0.25">
      <c r="A99" s="15"/>
      <c r="B99" s="1"/>
      <c r="C99" s="1"/>
      <c r="D99" s="1"/>
      <c r="H99" s="1"/>
      <c r="I99" s="1"/>
      <c r="J99" s="1"/>
      <c r="L99" s="1"/>
      <c r="M99" s="1"/>
      <c r="N99" s="1"/>
      <c r="O99" s="1"/>
      <c r="P99" s="1"/>
      <c r="Q99" s="1"/>
      <c r="R99" s="1"/>
      <c r="S99" s="1"/>
      <c r="T99" s="1"/>
      <c r="U99" s="1"/>
      <c r="V99" s="1"/>
      <c r="W99" s="1"/>
      <c r="X99" s="1"/>
      <c r="Y99" s="1"/>
      <c r="Z99" s="1"/>
    </row>
    <row r="100" spans="1:26" ht="14.25" customHeight="1" x14ac:dyDescent="0.25">
      <c r="A100" s="15"/>
      <c r="B100" s="1"/>
      <c r="C100" s="1"/>
      <c r="D100" s="1"/>
      <c r="H100" s="1"/>
      <c r="I100" s="1"/>
      <c r="J100" s="1"/>
      <c r="L100" s="1"/>
      <c r="M100" s="1"/>
      <c r="N100" s="1"/>
      <c r="O100" s="1"/>
      <c r="P100" s="1"/>
      <c r="Q100" s="1"/>
      <c r="R100" s="1"/>
      <c r="S100" s="1"/>
      <c r="T100" s="1"/>
      <c r="U100" s="1"/>
      <c r="V100" s="1"/>
      <c r="W100" s="1"/>
      <c r="X100" s="1"/>
      <c r="Y100" s="1"/>
      <c r="Z100" s="1"/>
    </row>
    <row r="101" spans="1:26" ht="14.25" customHeight="1" x14ac:dyDescent="0.25">
      <c r="A101" s="15"/>
      <c r="B101" s="1"/>
      <c r="C101" s="1"/>
      <c r="D101" s="1"/>
      <c r="H101" s="1"/>
      <c r="I101" s="1"/>
      <c r="J101" s="1"/>
      <c r="L101" s="1"/>
      <c r="M101" s="1"/>
      <c r="N101" s="1"/>
      <c r="O101" s="1"/>
      <c r="P101" s="1"/>
      <c r="Q101" s="1"/>
      <c r="R101" s="1"/>
      <c r="S101" s="1"/>
      <c r="T101" s="1"/>
      <c r="U101" s="1"/>
      <c r="V101" s="1"/>
      <c r="W101" s="1"/>
      <c r="X101" s="1"/>
      <c r="Y101" s="1"/>
      <c r="Z101" s="1"/>
    </row>
    <row r="102" spans="1:26" ht="14.25" customHeight="1" x14ac:dyDescent="0.25">
      <c r="A102" s="15"/>
      <c r="B102" s="1"/>
      <c r="C102" s="1"/>
      <c r="D102" s="1"/>
      <c r="H102" s="1"/>
      <c r="I102" s="1"/>
      <c r="J102" s="1"/>
      <c r="L102" s="1"/>
      <c r="M102" s="1"/>
      <c r="N102" s="1"/>
      <c r="O102" s="1"/>
      <c r="P102" s="1"/>
      <c r="Q102" s="1"/>
      <c r="R102" s="1"/>
      <c r="S102" s="1"/>
      <c r="T102" s="1"/>
      <c r="U102" s="1"/>
      <c r="V102" s="1"/>
      <c r="W102" s="1"/>
      <c r="X102" s="1"/>
      <c r="Y102" s="1"/>
      <c r="Z102" s="1"/>
    </row>
    <row r="103" spans="1:26" ht="14.25" customHeight="1" x14ac:dyDescent="0.25">
      <c r="A103" s="15"/>
      <c r="B103" s="1"/>
      <c r="C103" s="1"/>
      <c r="D103" s="1"/>
      <c r="H103" s="1"/>
      <c r="I103" s="1"/>
      <c r="J103" s="1"/>
      <c r="L103" s="1"/>
      <c r="M103" s="1"/>
      <c r="N103" s="1"/>
      <c r="O103" s="1"/>
      <c r="P103" s="1"/>
      <c r="Q103" s="1"/>
      <c r="R103" s="1"/>
      <c r="S103" s="1"/>
      <c r="T103" s="1"/>
      <c r="U103" s="1"/>
      <c r="V103" s="1"/>
      <c r="W103" s="1"/>
      <c r="X103" s="1"/>
      <c r="Y103" s="1"/>
      <c r="Z103" s="1"/>
    </row>
    <row r="104" spans="1:26" ht="14.25" customHeight="1" x14ac:dyDescent="0.25">
      <c r="A104" s="15"/>
      <c r="B104" s="1"/>
      <c r="C104" s="1"/>
      <c r="D104" s="1"/>
      <c r="H104" s="1"/>
      <c r="I104" s="1"/>
      <c r="J104" s="1"/>
      <c r="L104" s="1"/>
      <c r="M104" s="1"/>
      <c r="N104" s="1"/>
      <c r="O104" s="1"/>
      <c r="P104" s="1"/>
      <c r="Q104" s="1"/>
      <c r="R104" s="1"/>
      <c r="S104" s="1"/>
      <c r="T104" s="1"/>
      <c r="U104" s="1"/>
      <c r="V104" s="1"/>
      <c r="W104" s="1"/>
      <c r="X104" s="1"/>
      <c r="Y104" s="1"/>
      <c r="Z104" s="1"/>
    </row>
    <row r="105" spans="1:26" ht="14.25" customHeight="1" x14ac:dyDescent="0.25">
      <c r="A105" s="15"/>
      <c r="B105" s="1"/>
      <c r="C105" s="1"/>
      <c r="D105" s="1"/>
      <c r="H105" s="1"/>
      <c r="I105" s="1"/>
      <c r="J105" s="1"/>
      <c r="L105" s="1"/>
      <c r="M105" s="1"/>
      <c r="N105" s="1"/>
      <c r="O105" s="1"/>
      <c r="P105" s="1"/>
      <c r="Q105" s="1"/>
      <c r="R105" s="1"/>
      <c r="S105" s="1"/>
      <c r="T105" s="1"/>
      <c r="U105" s="1"/>
      <c r="V105" s="1"/>
      <c r="W105" s="1"/>
      <c r="X105" s="1"/>
      <c r="Y105" s="1"/>
      <c r="Z105" s="1"/>
    </row>
    <row r="106" spans="1:26" ht="14.25" customHeight="1" x14ac:dyDescent="0.25">
      <c r="A106" s="15"/>
      <c r="B106" s="1"/>
      <c r="C106" s="1"/>
      <c r="D106" s="1"/>
      <c r="H106" s="1"/>
      <c r="I106" s="1"/>
      <c r="J106" s="1"/>
      <c r="L106" s="1"/>
      <c r="M106" s="1"/>
      <c r="N106" s="1"/>
      <c r="O106" s="1"/>
      <c r="P106" s="1"/>
      <c r="Q106" s="1"/>
      <c r="R106" s="1"/>
      <c r="S106" s="1"/>
      <c r="T106" s="1"/>
      <c r="U106" s="1"/>
      <c r="V106" s="1"/>
      <c r="W106" s="1"/>
      <c r="X106" s="1"/>
      <c r="Y106" s="1"/>
      <c r="Z106" s="1"/>
    </row>
    <row r="107" spans="1:26" ht="14.25" customHeight="1" x14ac:dyDescent="0.25">
      <c r="A107" s="15"/>
      <c r="B107" s="1"/>
      <c r="C107" s="1"/>
      <c r="D107" s="1"/>
      <c r="H107" s="1"/>
      <c r="I107" s="1"/>
      <c r="J107" s="1"/>
      <c r="L107" s="1"/>
      <c r="M107" s="1"/>
      <c r="N107" s="1"/>
      <c r="O107" s="1"/>
      <c r="P107" s="1"/>
      <c r="Q107" s="1"/>
      <c r="R107" s="1"/>
      <c r="S107" s="1"/>
      <c r="T107" s="1"/>
      <c r="U107" s="1"/>
      <c r="V107" s="1"/>
      <c r="W107" s="1"/>
      <c r="X107" s="1"/>
      <c r="Y107" s="1"/>
      <c r="Z107" s="1"/>
    </row>
    <row r="108" spans="1:26" ht="14.25" customHeight="1" x14ac:dyDescent="0.25">
      <c r="A108" s="15"/>
      <c r="B108" s="1"/>
      <c r="C108" s="1"/>
      <c r="D108" s="1"/>
      <c r="H108" s="1"/>
      <c r="I108" s="1"/>
      <c r="J108" s="1"/>
      <c r="L108" s="1"/>
      <c r="M108" s="1"/>
      <c r="N108" s="1"/>
      <c r="O108" s="1"/>
      <c r="P108" s="1"/>
      <c r="Q108" s="1"/>
      <c r="R108" s="1"/>
      <c r="S108" s="1"/>
      <c r="T108" s="1"/>
      <c r="U108" s="1"/>
      <c r="V108" s="1"/>
      <c r="W108" s="1"/>
      <c r="X108" s="1"/>
      <c r="Y108" s="1"/>
      <c r="Z108" s="1"/>
    </row>
    <row r="109" spans="1:26" ht="14.25" customHeight="1" x14ac:dyDescent="0.25">
      <c r="A109" s="15"/>
      <c r="B109" s="1"/>
      <c r="C109" s="1"/>
      <c r="D109" s="1"/>
      <c r="H109" s="1"/>
      <c r="I109" s="1"/>
      <c r="J109" s="1"/>
      <c r="L109" s="1"/>
      <c r="M109" s="1"/>
      <c r="N109" s="1"/>
      <c r="O109" s="1"/>
      <c r="P109" s="1"/>
      <c r="Q109" s="1"/>
      <c r="R109" s="1"/>
      <c r="S109" s="1"/>
      <c r="T109" s="1"/>
      <c r="U109" s="1"/>
      <c r="V109" s="1"/>
      <c r="W109" s="1"/>
      <c r="X109" s="1"/>
      <c r="Y109" s="1"/>
      <c r="Z109" s="1"/>
    </row>
    <row r="110" spans="1:26" ht="14.25" customHeight="1" x14ac:dyDescent="0.25">
      <c r="A110" s="15"/>
      <c r="B110" s="1"/>
      <c r="C110" s="1"/>
      <c r="D110" s="1"/>
      <c r="H110" s="1"/>
      <c r="I110" s="1"/>
      <c r="J110" s="1"/>
      <c r="L110" s="1"/>
      <c r="M110" s="1"/>
      <c r="N110" s="1"/>
      <c r="O110" s="1"/>
      <c r="P110" s="1"/>
      <c r="Q110" s="1"/>
      <c r="R110" s="1"/>
      <c r="S110" s="1"/>
      <c r="T110" s="1"/>
      <c r="U110" s="1"/>
      <c r="V110" s="1"/>
      <c r="W110" s="1"/>
      <c r="X110" s="1"/>
      <c r="Y110" s="1"/>
      <c r="Z110" s="1"/>
    </row>
    <row r="111" spans="1:26" ht="14.25" customHeight="1" x14ac:dyDescent="0.25">
      <c r="A111" s="15"/>
      <c r="B111" s="1"/>
      <c r="C111" s="1"/>
      <c r="D111" s="1"/>
      <c r="H111" s="1"/>
      <c r="I111" s="1"/>
      <c r="J111" s="1"/>
      <c r="L111" s="1"/>
      <c r="M111" s="1"/>
      <c r="N111" s="1"/>
      <c r="O111" s="1"/>
      <c r="P111" s="1"/>
      <c r="Q111" s="1"/>
      <c r="R111" s="1"/>
      <c r="S111" s="1"/>
      <c r="T111" s="1"/>
      <c r="U111" s="1"/>
      <c r="V111" s="1"/>
      <c r="W111" s="1"/>
      <c r="X111" s="1"/>
      <c r="Y111" s="1"/>
      <c r="Z111" s="1"/>
    </row>
    <row r="112" spans="1:26" ht="14.25" customHeight="1" x14ac:dyDescent="0.25">
      <c r="A112" s="15"/>
      <c r="B112" s="1"/>
      <c r="C112" s="1"/>
      <c r="D112" s="1"/>
      <c r="H112" s="1"/>
      <c r="I112" s="1"/>
      <c r="J112" s="1"/>
      <c r="L112" s="1"/>
      <c r="M112" s="1"/>
      <c r="N112" s="1"/>
      <c r="O112" s="1"/>
      <c r="P112" s="1"/>
      <c r="Q112" s="1"/>
      <c r="R112" s="1"/>
      <c r="S112" s="1"/>
      <c r="T112" s="1"/>
      <c r="U112" s="1"/>
      <c r="V112" s="1"/>
      <c r="W112" s="1"/>
      <c r="X112" s="1"/>
      <c r="Y112" s="1"/>
      <c r="Z112" s="1"/>
    </row>
    <row r="113" spans="1:26" ht="14.25" customHeight="1" x14ac:dyDescent="0.25">
      <c r="A113" s="15"/>
      <c r="B113" s="1"/>
      <c r="C113" s="1"/>
      <c r="D113" s="1"/>
      <c r="H113" s="1"/>
      <c r="I113" s="1"/>
      <c r="J113" s="1"/>
      <c r="L113" s="1"/>
      <c r="M113" s="1"/>
      <c r="N113" s="1"/>
      <c r="O113" s="1"/>
      <c r="P113" s="1"/>
      <c r="Q113" s="1"/>
      <c r="R113" s="1"/>
      <c r="S113" s="1"/>
      <c r="T113" s="1"/>
      <c r="U113" s="1"/>
      <c r="V113" s="1"/>
      <c r="W113" s="1"/>
      <c r="X113" s="1"/>
      <c r="Y113" s="1"/>
      <c r="Z113" s="1"/>
    </row>
    <row r="114" spans="1:26" ht="14.25" customHeight="1" x14ac:dyDescent="0.25">
      <c r="A114" s="15"/>
      <c r="B114" s="1"/>
      <c r="C114" s="1"/>
      <c r="D114" s="1"/>
      <c r="H114" s="1"/>
      <c r="I114" s="1"/>
      <c r="J114" s="1"/>
      <c r="L114" s="1"/>
      <c r="M114" s="1"/>
      <c r="N114" s="1"/>
      <c r="O114" s="1"/>
      <c r="P114" s="1"/>
      <c r="Q114" s="1"/>
      <c r="R114" s="1"/>
      <c r="S114" s="1"/>
      <c r="T114" s="1"/>
      <c r="U114" s="1"/>
      <c r="V114" s="1"/>
      <c r="W114" s="1"/>
      <c r="X114" s="1"/>
      <c r="Y114" s="1"/>
      <c r="Z114" s="1"/>
    </row>
    <row r="115" spans="1:26" ht="14.25" customHeight="1" x14ac:dyDescent="0.25">
      <c r="A115" s="15"/>
      <c r="B115" s="1"/>
      <c r="C115" s="1"/>
      <c r="D115" s="1"/>
      <c r="H115" s="1"/>
      <c r="I115" s="1"/>
      <c r="J115" s="1"/>
      <c r="L115" s="1"/>
      <c r="M115" s="1"/>
      <c r="N115" s="1"/>
      <c r="O115" s="1"/>
      <c r="P115" s="1"/>
      <c r="Q115" s="1"/>
      <c r="R115" s="1"/>
      <c r="S115" s="1"/>
      <c r="T115" s="1"/>
      <c r="U115" s="1"/>
      <c r="V115" s="1"/>
      <c r="W115" s="1"/>
      <c r="X115" s="1"/>
      <c r="Y115" s="1"/>
      <c r="Z115" s="1"/>
    </row>
    <row r="116" spans="1:26" ht="14.25" customHeight="1" x14ac:dyDescent="0.25">
      <c r="A116" s="15"/>
      <c r="B116" s="1"/>
      <c r="C116" s="1"/>
      <c r="D116" s="1"/>
      <c r="H116" s="1"/>
      <c r="I116" s="1"/>
      <c r="J116" s="1"/>
      <c r="L116" s="1"/>
      <c r="M116" s="1"/>
      <c r="N116" s="1"/>
      <c r="O116" s="1"/>
      <c r="P116" s="1"/>
      <c r="Q116" s="1"/>
      <c r="R116" s="1"/>
      <c r="S116" s="1"/>
      <c r="T116" s="1"/>
      <c r="U116" s="1"/>
      <c r="V116" s="1"/>
      <c r="W116" s="1"/>
      <c r="X116" s="1"/>
      <c r="Y116" s="1"/>
      <c r="Z116" s="1"/>
    </row>
    <row r="117" spans="1:26" ht="14.25" customHeight="1" x14ac:dyDescent="0.25">
      <c r="A117" s="15"/>
      <c r="B117" s="1"/>
      <c r="C117" s="1"/>
      <c r="D117" s="1"/>
      <c r="H117" s="1"/>
      <c r="I117" s="1"/>
      <c r="J117" s="1"/>
      <c r="L117" s="1"/>
      <c r="M117" s="1"/>
      <c r="N117" s="1"/>
      <c r="O117" s="1"/>
      <c r="P117" s="1"/>
      <c r="Q117" s="1"/>
      <c r="R117" s="1"/>
      <c r="S117" s="1"/>
      <c r="T117" s="1"/>
      <c r="U117" s="1"/>
      <c r="V117" s="1"/>
      <c r="W117" s="1"/>
      <c r="X117" s="1"/>
      <c r="Y117" s="1"/>
      <c r="Z117" s="1"/>
    </row>
    <row r="118" spans="1:26" ht="14.25" customHeight="1" x14ac:dyDescent="0.25">
      <c r="A118" s="15"/>
      <c r="B118" s="1"/>
      <c r="C118" s="1"/>
      <c r="D118" s="1"/>
      <c r="H118" s="1"/>
      <c r="I118" s="1"/>
      <c r="J118" s="1"/>
      <c r="L118" s="1"/>
      <c r="M118" s="1"/>
      <c r="N118" s="1"/>
      <c r="O118" s="1"/>
      <c r="P118" s="1"/>
      <c r="Q118" s="1"/>
      <c r="R118" s="1"/>
      <c r="S118" s="1"/>
      <c r="T118" s="1"/>
      <c r="U118" s="1"/>
      <c r="V118" s="1"/>
      <c r="W118" s="1"/>
      <c r="X118" s="1"/>
      <c r="Y118" s="1"/>
      <c r="Z118" s="1"/>
    </row>
    <row r="119" spans="1:26" ht="14.25" customHeight="1" x14ac:dyDescent="0.25">
      <c r="A119" s="15"/>
      <c r="B119" s="1"/>
      <c r="C119" s="1"/>
      <c r="D119" s="1"/>
      <c r="H119" s="1"/>
      <c r="I119" s="1"/>
      <c r="J119" s="1"/>
      <c r="L119" s="1"/>
      <c r="M119" s="1"/>
      <c r="N119" s="1"/>
      <c r="O119" s="1"/>
      <c r="P119" s="1"/>
      <c r="Q119" s="1"/>
      <c r="R119" s="1"/>
      <c r="S119" s="1"/>
      <c r="T119" s="1"/>
      <c r="U119" s="1"/>
      <c r="V119" s="1"/>
      <c r="W119" s="1"/>
      <c r="X119" s="1"/>
      <c r="Y119" s="1"/>
      <c r="Z119" s="1"/>
    </row>
    <row r="120" spans="1:26" ht="14.25" customHeight="1" x14ac:dyDescent="0.25">
      <c r="A120" s="15"/>
      <c r="B120" s="1"/>
      <c r="C120" s="1"/>
      <c r="D120" s="1"/>
      <c r="H120" s="1"/>
      <c r="I120" s="1"/>
      <c r="J120" s="1"/>
      <c r="L120" s="1"/>
      <c r="M120" s="1"/>
      <c r="N120" s="1"/>
      <c r="O120" s="1"/>
      <c r="P120" s="1"/>
      <c r="Q120" s="1"/>
      <c r="R120" s="1"/>
      <c r="S120" s="1"/>
      <c r="T120" s="1"/>
      <c r="U120" s="1"/>
      <c r="V120" s="1"/>
      <c r="W120" s="1"/>
      <c r="X120" s="1"/>
      <c r="Y120" s="1"/>
      <c r="Z120" s="1"/>
    </row>
    <row r="121" spans="1:26" ht="14.25" customHeight="1" x14ac:dyDescent="0.25">
      <c r="A121" s="15"/>
      <c r="B121" s="1"/>
      <c r="C121" s="1"/>
      <c r="D121" s="1"/>
      <c r="H121" s="1"/>
      <c r="I121" s="1"/>
      <c r="J121" s="1"/>
      <c r="L121" s="1"/>
      <c r="M121" s="1"/>
      <c r="N121" s="1"/>
      <c r="O121" s="1"/>
      <c r="P121" s="1"/>
      <c r="Q121" s="1"/>
      <c r="R121" s="1"/>
      <c r="S121" s="1"/>
      <c r="T121" s="1"/>
      <c r="U121" s="1"/>
      <c r="V121" s="1"/>
      <c r="W121" s="1"/>
      <c r="X121" s="1"/>
      <c r="Y121" s="1"/>
      <c r="Z121" s="1"/>
    </row>
    <row r="122" spans="1:26" ht="14.25" customHeight="1" x14ac:dyDescent="0.25">
      <c r="A122" s="15"/>
      <c r="B122" s="1"/>
      <c r="C122" s="1"/>
      <c r="D122" s="1"/>
      <c r="H122" s="1"/>
      <c r="I122" s="1"/>
      <c r="J122" s="1"/>
      <c r="L122" s="1"/>
      <c r="M122" s="1"/>
      <c r="N122" s="1"/>
      <c r="O122" s="1"/>
      <c r="P122" s="1"/>
      <c r="Q122" s="1"/>
      <c r="R122" s="1"/>
      <c r="S122" s="1"/>
      <c r="T122" s="1"/>
      <c r="U122" s="1"/>
      <c r="V122" s="1"/>
      <c r="W122" s="1"/>
      <c r="X122" s="1"/>
      <c r="Y122" s="1"/>
      <c r="Z122" s="1"/>
    </row>
    <row r="123" spans="1:26" ht="14.25" customHeight="1" x14ac:dyDescent="0.25">
      <c r="A123" s="15"/>
      <c r="B123" s="1"/>
      <c r="C123" s="1"/>
      <c r="D123" s="1"/>
      <c r="H123" s="1"/>
      <c r="I123" s="1"/>
      <c r="J123" s="1"/>
      <c r="L123" s="1"/>
      <c r="M123" s="1"/>
      <c r="N123" s="1"/>
      <c r="O123" s="1"/>
      <c r="P123" s="1"/>
      <c r="Q123" s="1"/>
      <c r="R123" s="1"/>
      <c r="S123" s="1"/>
      <c r="T123" s="1"/>
      <c r="U123" s="1"/>
      <c r="V123" s="1"/>
      <c r="W123" s="1"/>
      <c r="X123" s="1"/>
      <c r="Y123" s="1"/>
      <c r="Z123" s="1"/>
    </row>
    <row r="124" spans="1:26" ht="14.25" customHeight="1" x14ac:dyDescent="0.25">
      <c r="A124" s="15"/>
      <c r="B124" s="1"/>
      <c r="C124" s="1"/>
      <c r="D124" s="1"/>
      <c r="H124" s="1"/>
      <c r="I124" s="1"/>
      <c r="J124" s="1"/>
      <c r="L124" s="1"/>
      <c r="M124" s="1"/>
      <c r="N124" s="1"/>
      <c r="O124" s="1"/>
      <c r="P124" s="1"/>
      <c r="Q124" s="1"/>
      <c r="R124" s="1"/>
      <c r="S124" s="1"/>
      <c r="T124" s="1"/>
      <c r="U124" s="1"/>
      <c r="V124" s="1"/>
      <c r="W124" s="1"/>
      <c r="X124" s="1"/>
      <c r="Y124" s="1"/>
      <c r="Z124" s="1"/>
    </row>
    <row r="125" spans="1:26" ht="14.25" customHeight="1" x14ac:dyDescent="0.25">
      <c r="A125" s="15"/>
      <c r="B125" s="1"/>
      <c r="C125" s="1"/>
      <c r="D125" s="1"/>
      <c r="H125" s="1"/>
      <c r="I125" s="1"/>
      <c r="J125" s="1"/>
      <c r="L125" s="1"/>
      <c r="M125" s="1"/>
      <c r="N125" s="1"/>
      <c r="O125" s="1"/>
      <c r="P125" s="1"/>
      <c r="Q125" s="1"/>
      <c r="R125" s="1"/>
      <c r="S125" s="1"/>
      <c r="T125" s="1"/>
      <c r="U125" s="1"/>
      <c r="V125" s="1"/>
      <c r="W125" s="1"/>
      <c r="X125" s="1"/>
      <c r="Y125" s="1"/>
      <c r="Z125" s="1"/>
    </row>
    <row r="126" spans="1:26" ht="14.25" customHeight="1" x14ac:dyDescent="0.25">
      <c r="A126" s="15"/>
      <c r="B126" s="1"/>
      <c r="C126" s="1"/>
      <c r="D126" s="1"/>
      <c r="H126" s="1"/>
      <c r="I126" s="1"/>
      <c r="J126" s="1"/>
      <c r="L126" s="1"/>
      <c r="M126" s="1"/>
      <c r="N126" s="1"/>
      <c r="O126" s="1"/>
      <c r="P126" s="1"/>
      <c r="Q126" s="1"/>
      <c r="R126" s="1"/>
      <c r="S126" s="1"/>
      <c r="T126" s="1"/>
      <c r="U126" s="1"/>
      <c r="V126" s="1"/>
      <c r="W126" s="1"/>
      <c r="X126" s="1"/>
      <c r="Y126" s="1"/>
      <c r="Z126" s="1"/>
    </row>
    <row r="127" spans="1:26" ht="14.25" customHeight="1" x14ac:dyDescent="0.25">
      <c r="A127" s="15"/>
      <c r="B127" s="1"/>
      <c r="C127" s="1"/>
      <c r="D127" s="1"/>
      <c r="H127" s="1"/>
      <c r="I127" s="1"/>
      <c r="J127" s="1"/>
      <c r="L127" s="1"/>
      <c r="M127" s="1"/>
      <c r="N127" s="1"/>
      <c r="O127" s="1"/>
      <c r="P127" s="1"/>
      <c r="Q127" s="1"/>
      <c r="R127" s="1"/>
      <c r="S127" s="1"/>
      <c r="T127" s="1"/>
      <c r="U127" s="1"/>
      <c r="V127" s="1"/>
      <c r="W127" s="1"/>
      <c r="X127" s="1"/>
      <c r="Y127" s="1"/>
      <c r="Z127" s="1"/>
    </row>
    <row r="128" spans="1:26" ht="14.25" customHeight="1" x14ac:dyDescent="0.25">
      <c r="A128" s="15"/>
      <c r="B128" s="1"/>
      <c r="C128" s="1"/>
      <c r="D128" s="1"/>
      <c r="H128" s="1"/>
      <c r="I128" s="1"/>
      <c r="J128" s="1"/>
      <c r="L128" s="1"/>
      <c r="M128" s="1"/>
      <c r="N128" s="1"/>
      <c r="O128" s="1"/>
      <c r="P128" s="1"/>
      <c r="Q128" s="1"/>
      <c r="R128" s="1"/>
      <c r="S128" s="1"/>
      <c r="T128" s="1"/>
      <c r="U128" s="1"/>
      <c r="V128" s="1"/>
      <c r="W128" s="1"/>
      <c r="X128" s="1"/>
      <c r="Y128" s="1"/>
      <c r="Z128" s="1"/>
    </row>
    <row r="129" spans="1:26" ht="14.25" customHeight="1" x14ac:dyDescent="0.25">
      <c r="A129" s="15"/>
      <c r="B129" s="1"/>
      <c r="C129" s="1"/>
      <c r="D129" s="1"/>
      <c r="H129" s="1"/>
      <c r="I129" s="1"/>
      <c r="J129" s="1"/>
      <c r="L129" s="1"/>
      <c r="M129" s="1"/>
      <c r="N129" s="1"/>
      <c r="O129" s="1"/>
      <c r="P129" s="1"/>
      <c r="Q129" s="1"/>
      <c r="R129" s="1"/>
      <c r="S129" s="1"/>
      <c r="T129" s="1"/>
      <c r="U129" s="1"/>
      <c r="V129" s="1"/>
      <c r="W129" s="1"/>
      <c r="X129" s="1"/>
      <c r="Y129" s="1"/>
      <c r="Z129" s="1"/>
    </row>
    <row r="130" spans="1:26" ht="14.25" customHeight="1" x14ac:dyDescent="0.25">
      <c r="A130" s="15"/>
      <c r="B130" s="1"/>
      <c r="C130" s="1"/>
      <c r="D130" s="1"/>
      <c r="H130" s="1"/>
      <c r="I130" s="1"/>
      <c r="J130" s="1"/>
      <c r="L130" s="1"/>
      <c r="M130" s="1"/>
      <c r="N130" s="1"/>
      <c r="O130" s="1"/>
      <c r="P130" s="1"/>
      <c r="Q130" s="1"/>
      <c r="R130" s="1"/>
      <c r="S130" s="1"/>
      <c r="T130" s="1"/>
      <c r="U130" s="1"/>
      <c r="V130" s="1"/>
      <c r="W130" s="1"/>
      <c r="X130" s="1"/>
      <c r="Y130" s="1"/>
      <c r="Z130" s="1"/>
    </row>
    <row r="131" spans="1:26" ht="14.25" customHeight="1" x14ac:dyDescent="0.25">
      <c r="A131" s="15"/>
      <c r="B131" s="1"/>
      <c r="C131" s="1"/>
      <c r="D131" s="1"/>
      <c r="H131" s="1"/>
      <c r="I131" s="1"/>
      <c r="J131" s="1"/>
      <c r="L131" s="1"/>
      <c r="M131" s="1"/>
      <c r="N131" s="1"/>
      <c r="O131" s="1"/>
      <c r="P131" s="1"/>
      <c r="Q131" s="1"/>
      <c r="R131" s="1"/>
      <c r="S131" s="1"/>
      <c r="T131" s="1"/>
      <c r="U131" s="1"/>
      <c r="V131" s="1"/>
      <c r="W131" s="1"/>
      <c r="X131" s="1"/>
      <c r="Y131" s="1"/>
      <c r="Z131" s="1"/>
    </row>
    <row r="132" spans="1:26" ht="14.25" customHeight="1" x14ac:dyDescent="0.25">
      <c r="A132" s="15"/>
      <c r="B132" s="1"/>
      <c r="C132" s="1"/>
      <c r="D132" s="1"/>
      <c r="H132" s="1"/>
      <c r="I132" s="1"/>
      <c r="J132" s="1"/>
      <c r="L132" s="1"/>
      <c r="M132" s="1"/>
      <c r="N132" s="1"/>
      <c r="O132" s="1"/>
      <c r="P132" s="1"/>
      <c r="Q132" s="1"/>
      <c r="R132" s="1"/>
      <c r="S132" s="1"/>
      <c r="T132" s="1"/>
      <c r="U132" s="1"/>
      <c r="V132" s="1"/>
      <c r="W132" s="1"/>
      <c r="X132" s="1"/>
      <c r="Y132" s="1"/>
      <c r="Z132" s="1"/>
    </row>
    <row r="133" spans="1:26" ht="14.25" customHeight="1" x14ac:dyDescent="0.25">
      <c r="A133" s="15"/>
      <c r="B133" s="1"/>
      <c r="C133" s="1"/>
      <c r="D133" s="1"/>
      <c r="H133" s="1"/>
      <c r="I133" s="1"/>
      <c r="J133" s="1"/>
      <c r="L133" s="1"/>
      <c r="M133" s="1"/>
      <c r="N133" s="1"/>
      <c r="O133" s="1"/>
      <c r="P133" s="1"/>
      <c r="Q133" s="1"/>
      <c r="R133" s="1"/>
      <c r="S133" s="1"/>
      <c r="T133" s="1"/>
      <c r="U133" s="1"/>
      <c r="V133" s="1"/>
      <c r="W133" s="1"/>
      <c r="X133" s="1"/>
      <c r="Y133" s="1"/>
      <c r="Z133" s="1"/>
    </row>
    <row r="134" spans="1:26" ht="14.25" customHeight="1" x14ac:dyDescent="0.25">
      <c r="A134" s="15"/>
      <c r="B134" s="1"/>
      <c r="C134" s="1"/>
      <c r="D134" s="1"/>
      <c r="H134" s="1"/>
      <c r="I134" s="1"/>
      <c r="J134" s="1"/>
      <c r="L134" s="1"/>
      <c r="M134" s="1"/>
      <c r="N134" s="1"/>
      <c r="O134" s="1"/>
      <c r="P134" s="1"/>
      <c r="Q134" s="1"/>
      <c r="R134" s="1"/>
      <c r="S134" s="1"/>
      <c r="T134" s="1"/>
      <c r="U134" s="1"/>
      <c r="V134" s="1"/>
      <c r="W134" s="1"/>
      <c r="X134" s="1"/>
      <c r="Y134" s="1"/>
      <c r="Z134" s="1"/>
    </row>
    <row r="135" spans="1:26" ht="14.25" customHeight="1" x14ac:dyDescent="0.25">
      <c r="A135" s="15"/>
      <c r="B135" s="1"/>
      <c r="C135" s="1"/>
      <c r="D135" s="1"/>
      <c r="H135" s="1"/>
      <c r="I135" s="1"/>
      <c r="J135" s="1"/>
      <c r="L135" s="1"/>
      <c r="M135" s="1"/>
      <c r="N135" s="1"/>
      <c r="O135" s="1"/>
      <c r="P135" s="1"/>
      <c r="Q135" s="1"/>
      <c r="R135" s="1"/>
      <c r="S135" s="1"/>
      <c r="T135" s="1"/>
      <c r="U135" s="1"/>
      <c r="V135" s="1"/>
      <c r="W135" s="1"/>
      <c r="X135" s="1"/>
      <c r="Y135" s="1"/>
      <c r="Z135" s="1"/>
    </row>
    <row r="136" spans="1:26" ht="14.25" customHeight="1" x14ac:dyDescent="0.25">
      <c r="A136" s="15"/>
      <c r="B136" s="1"/>
      <c r="C136" s="1"/>
      <c r="D136" s="1"/>
      <c r="H136" s="1"/>
      <c r="I136" s="1"/>
      <c r="J136" s="1"/>
      <c r="L136" s="1"/>
      <c r="M136" s="1"/>
      <c r="N136" s="1"/>
      <c r="O136" s="1"/>
      <c r="P136" s="1"/>
      <c r="Q136" s="1"/>
      <c r="R136" s="1"/>
      <c r="S136" s="1"/>
      <c r="T136" s="1"/>
      <c r="U136" s="1"/>
      <c r="V136" s="1"/>
      <c r="W136" s="1"/>
      <c r="X136" s="1"/>
      <c r="Y136" s="1"/>
      <c r="Z136" s="1"/>
    </row>
    <row r="137" spans="1:26" ht="14.25" customHeight="1" x14ac:dyDescent="0.25">
      <c r="A137" s="15"/>
      <c r="B137" s="1"/>
      <c r="C137" s="1"/>
      <c r="D137" s="1"/>
      <c r="H137" s="1"/>
      <c r="I137" s="1"/>
      <c r="J137" s="1"/>
      <c r="L137" s="1"/>
      <c r="M137" s="1"/>
      <c r="N137" s="1"/>
      <c r="O137" s="1"/>
      <c r="P137" s="1"/>
      <c r="Q137" s="1"/>
      <c r="R137" s="1"/>
      <c r="S137" s="1"/>
      <c r="T137" s="1"/>
      <c r="U137" s="1"/>
      <c r="V137" s="1"/>
      <c r="W137" s="1"/>
      <c r="X137" s="1"/>
      <c r="Y137" s="1"/>
      <c r="Z137" s="1"/>
    </row>
    <row r="138" spans="1:26" ht="14.25" customHeight="1" x14ac:dyDescent="0.25">
      <c r="A138" s="15"/>
      <c r="B138" s="1"/>
      <c r="C138" s="1"/>
      <c r="D138" s="1"/>
      <c r="H138" s="1"/>
      <c r="I138" s="1"/>
      <c r="J138" s="1"/>
      <c r="L138" s="1"/>
      <c r="M138" s="1"/>
      <c r="N138" s="1"/>
      <c r="O138" s="1"/>
      <c r="P138" s="1"/>
      <c r="Q138" s="1"/>
      <c r="R138" s="1"/>
      <c r="S138" s="1"/>
      <c r="T138" s="1"/>
      <c r="U138" s="1"/>
      <c r="V138" s="1"/>
      <c r="W138" s="1"/>
      <c r="X138" s="1"/>
      <c r="Y138" s="1"/>
      <c r="Z138" s="1"/>
    </row>
    <row r="139" spans="1:26" ht="14.25" customHeight="1" x14ac:dyDescent="0.25">
      <c r="A139" s="15"/>
      <c r="B139" s="1"/>
      <c r="C139" s="1"/>
      <c r="D139" s="1"/>
      <c r="H139" s="1"/>
      <c r="I139" s="1"/>
      <c r="J139" s="1"/>
      <c r="L139" s="1"/>
      <c r="M139" s="1"/>
      <c r="N139" s="1"/>
      <c r="O139" s="1"/>
      <c r="P139" s="1"/>
      <c r="Q139" s="1"/>
      <c r="R139" s="1"/>
      <c r="S139" s="1"/>
      <c r="T139" s="1"/>
      <c r="U139" s="1"/>
      <c r="V139" s="1"/>
      <c r="W139" s="1"/>
      <c r="X139" s="1"/>
      <c r="Y139" s="1"/>
      <c r="Z139" s="1"/>
    </row>
    <row r="140" spans="1:26" ht="14.25" customHeight="1" x14ac:dyDescent="0.25">
      <c r="A140" s="15"/>
      <c r="B140" s="1"/>
      <c r="C140" s="1"/>
      <c r="D140" s="1"/>
      <c r="H140" s="1"/>
      <c r="I140" s="1"/>
      <c r="J140" s="1"/>
      <c r="L140" s="1"/>
      <c r="M140" s="1"/>
      <c r="N140" s="1"/>
      <c r="O140" s="1"/>
      <c r="P140" s="1"/>
      <c r="Q140" s="1"/>
      <c r="R140" s="1"/>
      <c r="S140" s="1"/>
      <c r="T140" s="1"/>
      <c r="U140" s="1"/>
      <c r="V140" s="1"/>
      <c r="W140" s="1"/>
      <c r="X140" s="1"/>
      <c r="Y140" s="1"/>
      <c r="Z140" s="1"/>
    </row>
    <row r="141" spans="1:26" ht="14.25" customHeight="1" x14ac:dyDescent="0.25">
      <c r="A141" s="15"/>
      <c r="B141" s="1"/>
      <c r="C141" s="1"/>
      <c r="D141" s="1"/>
      <c r="H141" s="1"/>
      <c r="I141" s="1"/>
      <c r="J141" s="1"/>
      <c r="L141" s="1"/>
      <c r="M141" s="1"/>
      <c r="N141" s="1"/>
      <c r="O141" s="1"/>
      <c r="P141" s="1"/>
      <c r="Q141" s="1"/>
      <c r="R141" s="1"/>
      <c r="S141" s="1"/>
      <c r="T141" s="1"/>
      <c r="U141" s="1"/>
      <c r="V141" s="1"/>
      <c r="W141" s="1"/>
      <c r="X141" s="1"/>
      <c r="Y141" s="1"/>
      <c r="Z141" s="1"/>
    </row>
    <row r="142" spans="1:26" ht="14.25" customHeight="1" x14ac:dyDescent="0.25">
      <c r="A142" s="15"/>
      <c r="B142" s="1"/>
      <c r="C142" s="1"/>
      <c r="D142" s="1"/>
      <c r="H142" s="1"/>
      <c r="I142" s="1"/>
      <c r="J142" s="1"/>
      <c r="L142" s="1"/>
      <c r="M142" s="1"/>
      <c r="N142" s="1"/>
      <c r="O142" s="1"/>
      <c r="P142" s="1"/>
      <c r="Q142" s="1"/>
      <c r="R142" s="1"/>
      <c r="S142" s="1"/>
      <c r="T142" s="1"/>
      <c r="U142" s="1"/>
      <c r="V142" s="1"/>
      <c r="W142" s="1"/>
      <c r="X142" s="1"/>
      <c r="Y142" s="1"/>
      <c r="Z142" s="1"/>
    </row>
    <row r="143" spans="1:26" ht="14.25" customHeight="1" x14ac:dyDescent="0.25">
      <c r="A143" s="15"/>
      <c r="B143" s="1"/>
      <c r="C143" s="1"/>
      <c r="D143" s="1"/>
      <c r="H143" s="1"/>
      <c r="I143" s="1"/>
      <c r="J143" s="1"/>
      <c r="L143" s="1"/>
      <c r="M143" s="1"/>
      <c r="N143" s="1"/>
      <c r="O143" s="1"/>
      <c r="P143" s="1"/>
      <c r="Q143" s="1"/>
      <c r="R143" s="1"/>
      <c r="S143" s="1"/>
      <c r="T143" s="1"/>
      <c r="U143" s="1"/>
      <c r="V143" s="1"/>
      <c r="W143" s="1"/>
      <c r="X143" s="1"/>
      <c r="Y143" s="1"/>
      <c r="Z143" s="1"/>
    </row>
    <row r="144" spans="1:26" ht="14.25" customHeight="1" x14ac:dyDescent="0.25">
      <c r="A144" s="15"/>
      <c r="B144" s="1"/>
      <c r="C144" s="1"/>
      <c r="D144" s="1"/>
      <c r="H144" s="1"/>
      <c r="I144" s="1"/>
      <c r="J144" s="1"/>
      <c r="L144" s="1"/>
      <c r="M144" s="1"/>
      <c r="N144" s="1"/>
      <c r="O144" s="1"/>
      <c r="P144" s="1"/>
      <c r="Q144" s="1"/>
      <c r="R144" s="1"/>
      <c r="S144" s="1"/>
      <c r="T144" s="1"/>
      <c r="U144" s="1"/>
      <c r="V144" s="1"/>
      <c r="W144" s="1"/>
      <c r="X144" s="1"/>
      <c r="Y144" s="1"/>
      <c r="Z144" s="1"/>
    </row>
    <row r="145" spans="1:26" ht="14.25" customHeight="1" x14ac:dyDescent="0.25">
      <c r="A145" s="15"/>
      <c r="B145" s="1"/>
      <c r="C145" s="1"/>
      <c r="D145" s="1"/>
      <c r="H145" s="1"/>
      <c r="I145" s="1"/>
      <c r="J145" s="1"/>
      <c r="L145" s="1"/>
      <c r="M145" s="1"/>
      <c r="N145" s="1"/>
      <c r="O145" s="1"/>
      <c r="P145" s="1"/>
      <c r="Q145" s="1"/>
      <c r="R145" s="1"/>
      <c r="S145" s="1"/>
      <c r="T145" s="1"/>
      <c r="U145" s="1"/>
      <c r="V145" s="1"/>
      <c r="W145" s="1"/>
      <c r="X145" s="1"/>
      <c r="Y145" s="1"/>
      <c r="Z145" s="1"/>
    </row>
    <row r="146" spans="1:26" ht="14.25" customHeight="1" x14ac:dyDescent="0.25">
      <c r="A146" s="15"/>
      <c r="B146" s="1"/>
      <c r="C146" s="1"/>
      <c r="D146" s="1"/>
      <c r="H146" s="1"/>
      <c r="I146" s="1"/>
      <c r="J146" s="1"/>
      <c r="L146" s="1"/>
      <c r="M146" s="1"/>
      <c r="N146" s="1"/>
      <c r="O146" s="1"/>
      <c r="P146" s="1"/>
      <c r="Q146" s="1"/>
      <c r="R146" s="1"/>
      <c r="S146" s="1"/>
      <c r="T146" s="1"/>
      <c r="U146" s="1"/>
      <c r="V146" s="1"/>
      <c r="W146" s="1"/>
      <c r="X146" s="1"/>
      <c r="Y146" s="1"/>
      <c r="Z146" s="1"/>
    </row>
    <row r="147" spans="1:26" ht="14.25" customHeight="1" x14ac:dyDescent="0.25">
      <c r="A147" s="15"/>
      <c r="B147" s="1"/>
      <c r="C147" s="1"/>
      <c r="D147" s="1"/>
      <c r="H147" s="1"/>
      <c r="I147" s="1"/>
      <c r="J147" s="1"/>
      <c r="L147" s="1"/>
      <c r="M147" s="1"/>
      <c r="N147" s="1"/>
      <c r="O147" s="1"/>
      <c r="P147" s="1"/>
      <c r="Q147" s="1"/>
      <c r="R147" s="1"/>
      <c r="S147" s="1"/>
      <c r="T147" s="1"/>
      <c r="U147" s="1"/>
      <c r="V147" s="1"/>
      <c r="W147" s="1"/>
      <c r="X147" s="1"/>
      <c r="Y147" s="1"/>
      <c r="Z147" s="1"/>
    </row>
    <row r="148" spans="1:26" ht="14.25" customHeight="1" x14ac:dyDescent="0.25">
      <c r="A148" s="15"/>
      <c r="B148" s="1"/>
      <c r="C148" s="1"/>
      <c r="D148" s="1"/>
      <c r="H148" s="1"/>
      <c r="I148" s="1"/>
      <c r="J148" s="1"/>
      <c r="L148" s="1"/>
      <c r="M148" s="1"/>
      <c r="N148" s="1"/>
      <c r="O148" s="1"/>
      <c r="P148" s="1"/>
      <c r="Q148" s="1"/>
      <c r="R148" s="1"/>
      <c r="S148" s="1"/>
      <c r="T148" s="1"/>
      <c r="U148" s="1"/>
      <c r="V148" s="1"/>
      <c r="W148" s="1"/>
      <c r="X148" s="1"/>
      <c r="Y148" s="1"/>
      <c r="Z148" s="1"/>
    </row>
    <row r="149" spans="1:26" ht="14.25" customHeight="1" x14ac:dyDescent="0.25">
      <c r="A149" s="15"/>
      <c r="B149" s="1"/>
      <c r="C149" s="1"/>
      <c r="D149" s="1"/>
      <c r="H149" s="1"/>
      <c r="I149" s="1"/>
      <c r="J149" s="1"/>
      <c r="L149" s="1"/>
      <c r="M149" s="1"/>
      <c r="N149" s="1"/>
      <c r="O149" s="1"/>
      <c r="P149" s="1"/>
      <c r="Q149" s="1"/>
      <c r="R149" s="1"/>
      <c r="S149" s="1"/>
      <c r="T149" s="1"/>
      <c r="U149" s="1"/>
      <c r="V149" s="1"/>
      <c r="W149" s="1"/>
      <c r="X149" s="1"/>
      <c r="Y149" s="1"/>
      <c r="Z149" s="1"/>
    </row>
    <row r="150" spans="1:26" ht="14.25" customHeight="1" x14ac:dyDescent="0.25">
      <c r="A150" s="15"/>
      <c r="B150" s="1"/>
      <c r="C150" s="1"/>
      <c r="D150" s="1"/>
      <c r="H150" s="1"/>
      <c r="I150" s="1"/>
      <c r="J150" s="1"/>
      <c r="L150" s="1"/>
      <c r="M150" s="1"/>
      <c r="N150" s="1"/>
      <c r="O150" s="1"/>
      <c r="P150" s="1"/>
      <c r="Q150" s="1"/>
      <c r="R150" s="1"/>
      <c r="S150" s="1"/>
      <c r="T150" s="1"/>
      <c r="U150" s="1"/>
      <c r="V150" s="1"/>
      <c r="W150" s="1"/>
      <c r="X150" s="1"/>
      <c r="Y150" s="1"/>
      <c r="Z150" s="1"/>
    </row>
    <row r="151" spans="1:26" ht="14.25" customHeight="1" x14ac:dyDescent="0.25">
      <c r="A151" s="15"/>
      <c r="B151" s="1"/>
      <c r="C151" s="1"/>
      <c r="D151" s="1"/>
      <c r="H151" s="1"/>
      <c r="I151" s="1"/>
      <c r="J151" s="1"/>
      <c r="L151" s="1"/>
      <c r="M151" s="1"/>
      <c r="N151" s="1"/>
      <c r="O151" s="1"/>
      <c r="P151" s="1"/>
      <c r="Q151" s="1"/>
      <c r="R151" s="1"/>
      <c r="S151" s="1"/>
      <c r="T151" s="1"/>
      <c r="U151" s="1"/>
      <c r="V151" s="1"/>
      <c r="W151" s="1"/>
      <c r="X151" s="1"/>
      <c r="Y151" s="1"/>
      <c r="Z151" s="1"/>
    </row>
    <row r="152" spans="1:26" ht="14.25" customHeight="1" x14ac:dyDescent="0.25">
      <c r="A152" s="15"/>
      <c r="B152" s="1"/>
      <c r="C152" s="1"/>
      <c r="D152" s="1"/>
      <c r="H152" s="1"/>
      <c r="I152" s="1"/>
      <c r="J152" s="1"/>
      <c r="L152" s="1"/>
      <c r="M152" s="1"/>
      <c r="N152" s="1"/>
      <c r="O152" s="1"/>
      <c r="P152" s="1"/>
      <c r="Q152" s="1"/>
      <c r="R152" s="1"/>
      <c r="S152" s="1"/>
      <c r="T152" s="1"/>
      <c r="U152" s="1"/>
      <c r="V152" s="1"/>
      <c r="W152" s="1"/>
      <c r="X152" s="1"/>
      <c r="Y152" s="1"/>
      <c r="Z152" s="1"/>
    </row>
    <row r="153" spans="1:26" ht="14.25" customHeight="1" x14ac:dyDescent="0.25">
      <c r="A153" s="15"/>
      <c r="B153" s="1"/>
      <c r="C153" s="1"/>
      <c r="D153" s="1"/>
      <c r="H153" s="1"/>
      <c r="I153" s="1"/>
      <c r="J153" s="1"/>
      <c r="L153" s="1"/>
      <c r="M153" s="1"/>
      <c r="N153" s="1"/>
      <c r="O153" s="1"/>
      <c r="P153" s="1"/>
      <c r="Q153" s="1"/>
      <c r="R153" s="1"/>
      <c r="S153" s="1"/>
      <c r="T153" s="1"/>
      <c r="U153" s="1"/>
      <c r="V153" s="1"/>
      <c r="W153" s="1"/>
      <c r="X153" s="1"/>
      <c r="Y153" s="1"/>
      <c r="Z153" s="1"/>
    </row>
    <row r="154" spans="1:26" ht="14.25" customHeight="1" x14ac:dyDescent="0.25">
      <c r="A154" s="15"/>
      <c r="B154" s="1"/>
      <c r="C154" s="1"/>
      <c r="D154" s="1"/>
      <c r="H154" s="1"/>
      <c r="I154" s="1"/>
      <c r="J154" s="1"/>
      <c r="L154" s="1"/>
      <c r="M154" s="1"/>
      <c r="N154" s="1"/>
      <c r="O154" s="1"/>
      <c r="P154" s="1"/>
      <c r="Q154" s="1"/>
      <c r="R154" s="1"/>
      <c r="S154" s="1"/>
      <c r="T154" s="1"/>
      <c r="U154" s="1"/>
      <c r="V154" s="1"/>
      <c r="W154" s="1"/>
      <c r="X154" s="1"/>
      <c r="Y154" s="1"/>
      <c r="Z154" s="1"/>
    </row>
    <row r="155" spans="1:26" ht="14.25" customHeight="1" x14ac:dyDescent="0.25">
      <c r="A155" s="15"/>
      <c r="B155" s="1"/>
      <c r="C155" s="1"/>
      <c r="D155" s="1"/>
      <c r="H155" s="1"/>
      <c r="I155" s="1"/>
      <c r="J155" s="1"/>
      <c r="L155" s="1"/>
      <c r="M155" s="1"/>
      <c r="N155" s="1"/>
      <c r="O155" s="1"/>
      <c r="P155" s="1"/>
      <c r="Q155" s="1"/>
      <c r="R155" s="1"/>
      <c r="S155" s="1"/>
      <c r="T155" s="1"/>
      <c r="U155" s="1"/>
      <c r="V155" s="1"/>
      <c r="W155" s="1"/>
      <c r="X155" s="1"/>
      <c r="Y155" s="1"/>
      <c r="Z155" s="1"/>
    </row>
    <row r="156" spans="1:26" ht="14.25" customHeight="1" x14ac:dyDescent="0.25">
      <c r="A156" s="15"/>
      <c r="B156" s="1"/>
      <c r="C156" s="1"/>
      <c r="D156" s="1"/>
      <c r="H156" s="1"/>
      <c r="I156" s="1"/>
      <c r="J156" s="1"/>
      <c r="L156" s="1"/>
      <c r="M156" s="1"/>
      <c r="N156" s="1"/>
      <c r="O156" s="1"/>
      <c r="P156" s="1"/>
      <c r="Q156" s="1"/>
      <c r="R156" s="1"/>
      <c r="S156" s="1"/>
      <c r="T156" s="1"/>
      <c r="U156" s="1"/>
      <c r="V156" s="1"/>
      <c r="W156" s="1"/>
      <c r="X156" s="1"/>
      <c r="Y156" s="1"/>
      <c r="Z156" s="1"/>
    </row>
    <row r="157" spans="1:26" ht="14.25" customHeight="1" x14ac:dyDescent="0.25">
      <c r="A157" s="15"/>
      <c r="B157" s="1"/>
      <c r="C157" s="1"/>
      <c r="D157" s="1"/>
      <c r="H157" s="1"/>
      <c r="I157" s="1"/>
      <c r="J157" s="1"/>
      <c r="L157" s="1"/>
      <c r="M157" s="1"/>
      <c r="N157" s="1"/>
      <c r="O157" s="1"/>
      <c r="P157" s="1"/>
      <c r="Q157" s="1"/>
      <c r="R157" s="1"/>
      <c r="S157" s="1"/>
      <c r="T157" s="1"/>
      <c r="U157" s="1"/>
      <c r="V157" s="1"/>
      <c r="W157" s="1"/>
      <c r="X157" s="1"/>
      <c r="Y157" s="1"/>
      <c r="Z157" s="1"/>
    </row>
    <row r="158" spans="1:26" ht="14.25" customHeight="1" x14ac:dyDescent="0.25">
      <c r="A158" s="15"/>
      <c r="B158" s="1"/>
      <c r="C158" s="1"/>
      <c r="D158" s="1"/>
      <c r="H158" s="1"/>
      <c r="I158" s="1"/>
      <c r="J158" s="1"/>
      <c r="L158" s="1"/>
      <c r="M158" s="1"/>
      <c r="N158" s="1"/>
      <c r="O158" s="1"/>
      <c r="P158" s="1"/>
      <c r="Q158" s="1"/>
      <c r="R158" s="1"/>
      <c r="S158" s="1"/>
      <c r="T158" s="1"/>
      <c r="U158" s="1"/>
      <c r="V158" s="1"/>
      <c r="W158" s="1"/>
      <c r="X158" s="1"/>
      <c r="Y158" s="1"/>
      <c r="Z158" s="1"/>
    </row>
    <row r="159" spans="1:26" ht="14.25" customHeight="1" x14ac:dyDescent="0.25">
      <c r="A159" s="15"/>
      <c r="B159" s="1"/>
      <c r="C159" s="1"/>
      <c r="D159" s="1"/>
      <c r="H159" s="1"/>
      <c r="I159" s="1"/>
      <c r="J159" s="1"/>
      <c r="L159" s="1"/>
      <c r="M159" s="1"/>
      <c r="N159" s="1"/>
      <c r="O159" s="1"/>
      <c r="P159" s="1"/>
      <c r="Q159" s="1"/>
      <c r="R159" s="1"/>
      <c r="S159" s="1"/>
      <c r="T159" s="1"/>
      <c r="U159" s="1"/>
      <c r="V159" s="1"/>
      <c r="W159" s="1"/>
      <c r="X159" s="1"/>
      <c r="Y159" s="1"/>
      <c r="Z159" s="1"/>
    </row>
    <row r="160" spans="1:26" ht="14.25" customHeight="1" x14ac:dyDescent="0.25">
      <c r="A160" s="15"/>
      <c r="B160" s="1"/>
      <c r="C160" s="1"/>
      <c r="D160" s="1"/>
      <c r="H160" s="1"/>
      <c r="I160" s="1"/>
      <c r="J160" s="1"/>
      <c r="L160" s="1"/>
      <c r="M160" s="1"/>
      <c r="N160" s="1"/>
      <c r="O160" s="1"/>
      <c r="P160" s="1"/>
      <c r="Q160" s="1"/>
      <c r="R160" s="1"/>
      <c r="S160" s="1"/>
      <c r="T160" s="1"/>
      <c r="U160" s="1"/>
      <c r="V160" s="1"/>
      <c r="W160" s="1"/>
      <c r="X160" s="1"/>
      <c r="Y160" s="1"/>
      <c r="Z160" s="1"/>
    </row>
    <row r="161" spans="1:26" ht="14.25" customHeight="1" x14ac:dyDescent="0.25">
      <c r="A161" s="15"/>
      <c r="B161" s="1"/>
      <c r="C161" s="1"/>
      <c r="D161" s="1"/>
      <c r="H161" s="1"/>
      <c r="I161" s="1"/>
      <c r="J161" s="1"/>
      <c r="L161" s="1"/>
      <c r="M161" s="1"/>
      <c r="N161" s="1"/>
      <c r="O161" s="1"/>
      <c r="P161" s="1"/>
      <c r="Q161" s="1"/>
      <c r="R161" s="1"/>
      <c r="S161" s="1"/>
      <c r="T161" s="1"/>
      <c r="U161" s="1"/>
      <c r="V161" s="1"/>
      <c r="W161" s="1"/>
      <c r="X161" s="1"/>
      <c r="Y161" s="1"/>
      <c r="Z161" s="1"/>
    </row>
    <row r="162" spans="1:26" ht="14.25" customHeight="1" x14ac:dyDescent="0.25">
      <c r="A162" s="15"/>
      <c r="B162" s="1"/>
      <c r="C162" s="1"/>
      <c r="D162" s="1"/>
      <c r="H162" s="1"/>
      <c r="I162" s="1"/>
      <c r="J162" s="1"/>
      <c r="L162" s="1"/>
      <c r="M162" s="1"/>
      <c r="N162" s="1"/>
      <c r="O162" s="1"/>
      <c r="P162" s="1"/>
      <c r="Q162" s="1"/>
      <c r="R162" s="1"/>
      <c r="S162" s="1"/>
      <c r="T162" s="1"/>
      <c r="U162" s="1"/>
      <c r="V162" s="1"/>
      <c r="W162" s="1"/>
      <c r="X162" s="1"/>
      <c r="Y162" s="1"/>
      <c r="Z162" s="1"/>
    </row>
    <row r="163" spans="1:26" ht="14.25" customHeight="1" x14ac:dyDescent="0.25">
      <c r="A163" s="15"/>
      <c r="B163" s="1"/>
      <c r="C163" s="1"/>
      <c r="D163" s="1"/>
      <c r="H163" s="1"/>
      <c r="I163" s="1"/>
      <c r="J163" s="1"/>
      <c r="L163" s="1"/>
      <c r="M163" s="1"/>
      <c r="N163" s="1"/>
      <c r="O163" s="1"/>
      <c r="P163" s="1"/>
      <c r="Q163" s="1"/>
      <c r="R163" s="1"/>
      <c r="S163" s="1"/>
      <c r="T163" s="1"/>
      <c r="U163" s="1"/>
      <c r="V163" s="1"/>
      <c r="W163" s="1"/>
      <c r="X163" s="1"/>
      <c r="Y163" s="1"/>
      <c r="Z163" s="1"/>
    </row>
    <row r="164" spans="1:26" ht="14.25" customHeight="1" x14ac:dyDescent="0.25">
      <c r="A164" s="15"/>
      <c r="B164" s="1"/>
      <c r="C164" s="1"/>
      <c r="D164" s="1"/>
      <c r="H164" s="1"/>
      <c r="I164" s="1"/>
      <c r="J164" s="1"/>
      <c r="L164" s="1"/>
      <c r="M164" s="1"/>
      <c r="N164" s="1"/>
      <c r="O164" s="1"/>
      <c r="P164" s="1"/>
      <c r="Q164" s="1"/>
      <c r="R164" s="1"/>
      <c r="S164" s="1"/>
      <c r="T164" s="1"/>
      <c r="U164" s="1"/>
      <c r="V164" s="1"/>
      <c r="W164" s="1"/>
      <c r="X164" s="1"/>
      <c r="Y164" s="1"/>
      <c r="Z164" s="1"/>
    </row>
    <row r="165" spans="1:26" ht="14.25" customHeight="1" x14ac:dyDescent="0.25">
      <c r="A165" s="15"/>
      <c r="B165" s="1"/>
      <c r="C165" s="1"/>
      <c r="D165" s="1"/>
      <c r="H165" s="1"/>
      <c r="I165" s="1"/>
      <c r="J165" s="1"/>
      <c r="L165" s="1"/>
      <c r="M165" s="1"/>
      <c r="N165" s="1"/>
      <c r="O165" s="1"/>
      <c r="P165" s="1"/>
      <c r="Q165" s="1"/>
      <c r="R165" s="1"/>
      <c r="S165" s="1"/>
      <c r="T165" s="1"/>
      <c r="U165" s="1"/>
      <c r="V165" s="1"/>
      <c r="W165" s="1"/>
      <c r="X165" s="1"/>
      <c r="Y165" s="1"/>
      <c r="Z165" s="1"/>
    </row>
    <row r="166" spans="1:26" ht="14.25" customHeight="1" x14ac:dyDescent="0.25">
      <c r="A166" s="15"/>
      <c r="B166" s="1"/>
      <c r="C166" s="1"/>
      <c r="D166" s="1"/>
      <c r="H166" s="1"/>
      <c r="I166" s="1"/>
      <c r="J166" s="1"/>
      <c r="L166" s="1"/>
      <c r="M166" s="1"/>
      <c r="N166" s="1"/>
      <c r="O166" s="1"/>
      <c r="P166" s="1"/>
      <c r="Q166" s="1"/>
      <c r="R166" s="1"/>
      <c r="S166" s="1"/>
      <c r="T166" s="1"/>
      <c r="U166" s="1"/>
      <c r="V166" s="1"/>
      <c r="W166" s="1"/>
      <c r="X166" s="1"/>
      <c r="Y166" s="1"/>
      <c r="Z166" s="1"/>
    </row>
    <row r="167" spans="1:26" ht="14.25" customHeight="1" x14ac:dyDescent="0.25">
      <c r="A167" s="15"/>
      <c r="B167" s="1"/>
      <c r="C167" s="1"/>
      <c r="D167" s="1"/>
      <c r="H167" s="1"/>
      <c r="I167" s="1"/>
      <c r="J167" s="1"/>
      <c r="L167" s="1"/>
      <c r="M167" s="1"/>
      <c r="N167" s="1"/>
      <c r="O167" s="1"/>
      <c r="P167" s="1"/>
      <c r="Q167" s="1"/>
      <c r="R167" s="1"/>
      <c r="S167" s="1"/>
      <c r="T167" s="1"/>
      <c r="U167" s="1"/>
      <c r="V167" s="1"/>
      <c r="W167" s="1"/>
      <c r="X167" s="1"/>
      <c r="Y167" s="1"/>
      <c r="Z167" s="1"/>
    </row>
    <row r="168" spans="1:26" ht="14.25" customHeight="1" x14ac:dyDescent="0.25">
      <c r="A168" s="15"/>
      <c r="B168" s="1"/>
      <c r="C168" s="1"/>
      <c r="D168" s="1"/>
      <c r="H168" s="1"/>
      <c r="I168" s="1"/>
      <c r="J168" s="1"/>
      <c r="L168" s="1"/>
      <c r="M168" s="1"/>
      <c r="N168" s="1"/>
      <c r="O168" s="1"/>
      <c r="P168" s="1"/>
      <c r="Q168" s="1"/>
      <c r="R168" s="1"/>
      <c r="S168" s="1"/>
      <c r="T168" s="1"/>
      <c r="U168" s="1"/>
      <c r="V168" s="1"/>
      <c r="W168" s="1"/>
      <c r="X168" s="1"/>
      <c r="Y168" s="1"/>
      <c r="Z168" s="1"/>
    </row>
    <row r="169" spans="1:26" ht="14.25" customHeight="1" x14ac:dyDescent="0.25">
      <c r="A169" s="15"/>
      <c r="B169" s="1"/>
      <c r="C169" s="1"/>
      <c r="D169" s="1"/>
      <c r="H169" s="1"/>
      <c r="I169" s="1"/>
      <c r="J169" s="1"/>
      <c r="L169" s="1"/>
      <c r="M169" s="1"/>
      <c r="N169" s="1"/>
      <c r="O169" s="1"/>
      <c r="P169" s="1"/>
      <c r="Q169" s="1"/>
      <c r="R169" s="1"/>
      <c r="S169" s="1"/>
      <c r="T169" s="1"/>
      <c r="U169" s="1"/>
      <c r="V169" s="1"/>
      <c r="W169" s="1"/>
      <c r="X169" s="1"/>
      <c r="Y169" s="1"/>
      <c r="Z169" s="1"/>
    </row>
    <row r="170" spans="1:26" ht="14.25" customHeight="1" x14ac:dyDescent="0.25">
      <c r="A170" s="15"/>
      <c r="B170" s="1"/>
      <c r="C170" s="1"/>
      <c r="D170" s="1"/>
      <c r="H170" s="1"/>
      <c r="I170" s="1"/>
      <c r="J170" s="1"/>
      <c r="L170" s="1"/>
      <c r="M170" s="1"/>
      <c r="N170" s="1"/>
      <c r="O170" s="1"/>
      <c r="P170" s="1"/>
      <c r="Q170" s="1"/>
      <c r="R170" s="1"/>
      <c r="S170" s="1"/>
      <c r="T170" s="1"/>
      <c r="U170" s="1"/>
      <c r="V170" s="1"/>
      <c r="W170" s="1"/>
      <c r="X170" s="1"/>
      <c r="Y170" s="1"/>
      <c r="Z170" s="1"/>
    </row>
    <row r="171" spans="1:26" ht="14.25" customHeight="1" x14ac:dyDescent="0.25">
      <c r="A171" s="15"/>
      <c r="B171" s="1"/>
      <c r="C171" s="1"/>
      <c r="D171" s="1"/>
      <c r="H171" s="1"/>
      <c r="I171" s="1"/>
      <c r="J171" s="1"/>
      <c r="L171" s="1"/>
      <c r="M171" s="1"/>
      <c r="N171" s="1"/>
      <c r="O171" s="1"/>
      <c r="P171" s="1"/>
      <c r="Q171" s="1"/>
      <c r="R171" s="1"/>
      <c r="S171" s="1"/>
      <c r="T171" s="1"/>
      <c r="U171" s="1"/>
      <c r="V171" s="1"/>
      <c r="W171" s="1"/>
      <c r="X171" s="1"/>
      <c r="Y171" s="1"/>
      <c r="Z171" s="1"/>
    </row>
    <row r="172" spans="1:26" ht="14.25" customHeight="1" x14ac:dyDescent="0.25">
      <c r="A172" s="15"/>
      <c r="B172" s="1"/>
      <c r="C172" s="1"/>
      <c r="D172" s="1"/>
      <c r="H172" s="1"/>
      <c r="I172" s="1"/>
      <c r="J172" s="1"/>
      <c r="L172" s="1"/>
      <c r="M172" s="1"/>
      <c r="N172" s="1"/>
      <c r="O172" s="1"/>
      <c r="P172" s="1"/>
      <c r="Q172" s="1"/>
      <c r="R172" s="1"/>
      <c r="S172" s="1"/>
      <c r="T172" s="1"/>
      <c r="U172" s="1"/>
      <c r="V172" s="1"/>
      <c r="W172" s="1"/>
      <c r="X172" s="1"/>
      <c r="Y172" s="1"/>
      <c r="Z172" s="1"/>
    </row>
    <row r="173" spans="1:26" ht="14.25" customHeight="1" x14ac:dyDescent="0.25">
      <c r="A173" s="15"/>
      <c r="B173" s="1"/>
      <c r="C173" s="1"/>
      <c r="D173" s="1"/>
      <c r="H173" s="1"/>
      <c r="I173" s="1"/>
      <c r="J173" s="1"/>
      <c r="L173" s="1"/>
      <c r="M173" s="1"/>
      <c r="N173" s="1"/>
      <c r="O173" s="1"/>
      <c r="P173" s="1"/>
      <c r="Q173" s="1"/>
      <c r="R173" s="1"/>
      <c r="S173" s="1"/>
      <c r="T173" s="1"/>
      <c r="U173" s="1"/>
      <c r="V173" s="1"/>
      <c r="W173" s="1"/>
      <c r="X173" s="1"/>
      <c r="Y173" s="1"/>
      <c r="Z173" s="1"/>
    </row>
    <row r="174" spans="1:26" ht="14.25" customHeight="1" x14ac:dyDescent="0.25">
      <c r="A174" s="15"/>
      <c r="B174" s="1"/>
      <c r="C174" s="1"/>
      <c r="D174" s="1"/>
      <c r="H174" s="1"/>
      <c r="I174" s="1"/>
      <c r="J174" s="1"/>
      <c r="L174" s="1"/>
      <c r="M174" s="1"/>
      <c r="N174" s="1"/>
      <c r="O174" s="1"/>
      <c r="P174" s="1"/>
      <c r="Q174" s="1"/>
      <c r="R174" s="1"/>
      <c r="S174" s="1"/>
      <c r="T174" s="1"/>
      <c r="U174" s="1"/>
      <c r="V174" s="1"/>
      <c r="W174" s="1"/>
      <c r="X174" s="1"/>
      <c r="Y174" s="1"/>
      <c r="Z174" s="1"/>
    </row>
    <row r="175" spans="1:26" ht="14.25" customHeight="1" x14ac:dyDescent="0.25">
      <c r="A175" s="15"/>
      <c r="B175" s="1"/>
      <c r="C175" s="1"/>
      <c r="D175" s="1"/>
      <c r="H175" s="1"/>
      <c r="I175" s="1"/>
      <c r="J175" s="1"/>
      <c r="L175" s="1"/>
      <c r="M175" s="1"/>
      <c r="N175" s="1"/>
      <c r="O175" s="1"/>
      <c r="P175" s="1"/>
      <c r="Q175" s="1"/>
      <c r="R175" s="1"/>
      <c r="S175" s="1"/>
      <c r="T175" s="1"/>
      <c r="U175" s="1"/>
      <c r="V175" s="1"/>
      <c r="W175" s="1"/>
      <c r="X175" s="1"/>
      <c r="Y175" s="1"/>
      <c r="Z175" s="1"/>
    </row>
    <row r="176" spans="1:26" ht="14.25" customHeight="1" x14ac:dyDescent="0.25">
      <c r="A176" s="15"/>
      <c r="B176" s="1"/>
      <c r="C176" s="1"/>
      <c r="D176" s="1"/>
      <c r="H176" s="1"/>
      <c r="I176" s="1"/>
      <c r="J176" s="1"/>
      <c r="L176" s="1"/>
      <c r="M176" s="1"/>
      <c r="N176" s="1"/>
      <c r="O176" s="1"/>
      <c r="P176" s="1"/>
      <c r="Q176" s="1"/>
      <c r="R176" s="1"/>
      <c r="S176" s="1"/>
      <c r="T176" s="1"/>
      <c r="U176" s="1"/>
      <c r="V176" s="1"/>
      <c r="W176" s="1"/>
      <c r="X176" s="1"/>
      <c r="Y176" s="1"/>
      <c r="Z176" s="1"/>
    </row>
    <row r="177" spans="1:26" ht="14.25" customHeight="1" x14ac:dyDescent="0.25">
      <c r="A177" s="15"/>
      <c r="B177" s="1"/>
      <c r="C177" s="1"/>
      <c r="D177" s="1"/>
      <c r="H177" s="1"/>
      <c r="I177" s="1"/>
      <c r="J177" s="1"/>
      <c r="L177" s="1"/>
      <c r="M177" s="1"/>
      <c r="N177" s="1"/>
      <c r="O177" s="1"/>
      <c r="P177" s="1"/>
      <c r="Q177" s="1"/>
      <c r="R177" s="1"/>
      <c r="S177" s="1"/>
      <c r="T177" s="1"/>
      <c r="U177" s="1"/>
      <c r="V177" s="1"/>
      <c r="W177" s="1"/>
      <c r="X177" s="1"/>
      <c r="Y177" s="1"/>
      <c r="Z177" s="1"/>
    </row>
    <row r="178" spans="1:26" ht="14.25" customHeight="1" x14ac:dyDescent="0.25">
      <c r="A178" s="15"/>
      <c r="B178" s="1"/>
      <c r="C178" s="1"/>
      <c r="D178" s="1"/>
      <c r="H178" s="1"/>
      <c r="I178" s="1"/>
      <c r="J178" s="1"/>
      <c r="L178" s="1"/>
      <c r="M178" s="1"/>
      <c r="N178" s="1"/>
      <c r="O178" s="1"/>
      <c r="P178" s="1"/>
      <c r="Q178" s="1"/>
      <c r="R178" s="1"/>
      <c r="S178" s="1"/>
      <c r="T178" s="1"/>
      <c r="U178" s="1"/>
      <c r="V178" s="1"/>
      <c r="W178" s="1"/>
      <c r="X178" s="1"/>
      <c r="Y178" s="1"/>
      <c r="Z178" s="1"/>
    </row>
    <row r="179" spans="1:26" ht="14.25" customHeight="1" x14ac:dyDescent="0.25">
      <c r="A179" s="15"/>
      <c r="B179" s="1"/>
      <c r="C179" s="1"/>
      <c r="D179" s="1"/>
      <c r="H179" s="1"/>
      <c r="I179" s="1"/>
      <c r="J179" s="1"/>
      <c r="L179" s="1"/>
      <c r="M179" s="1"/>
      <c r="N179" s="1"/>
      <c r="O179" s="1"/>
      <c r="P179" s="1"/>
      <c r="Q179" s="1"/>
      <c r="R179" s="1"/>
      <c r="S179" s="1"/>
      <c r="T179" s="1"/>
      <c r="U179" s="1"/>
      <c r="V179" s="1"/>
      <c r="W179" s="1"/>
      <c r="X179" s="1"/>
      <c r="Y179" s="1"/>
      <c r="Z179" s="1"/>
    </row>
    <row r="180" spans="1:26" ht="14.25" customHeight="1" x14ac:dyDescent="0.25">
      <c r="A180" s="15"/>
      <c r="B180" s="1"/>
      <c r="C180" s="1"/>
      <c r="D180" s="1"/>
      <c r="H180" s="1"/>
      <c r="I180" s="1"/>
      <c r="J180" s="1"/>
      <c r="L180" s="1"/>
      <c r="M180" s="1"/>
      <c r="N180" s="1"/>
      <c r="O180" s="1"/>
      <c r="P180" s="1"/>
      <c r="Q180" s="1"/>
      <c r="R180" s="1"/>
      <c r="S180" s="1"/>
      <c r="T180" s="1"/>
      <c r="U180" s="1"/>
      <c r="V180" s="1"/>
      <c r="W180" s="1"/>
      <c r="X180" s="1"/>
      <c r="Y180" s="1"/>
      <c r="Z180" s="1"/>
    </row>
    <row r="181" spans="1:26" ht="14.25" customHeight="1" x14ac:dyDescent="0.25">
      <c r="A181" s="15"/>
      <c r="B181" s="1"/>
      <c r="C181" s="1"/>
      <c r="D181" s="1"/>
      <c r="H181" s="1"/>
      <c r="I181" s="1"/>
      <c r="J181" s="1"/>
      <c r="L181" s="1"/>
      <c r="M181" s="1"/>
      <c r="N181" s="1"/>
      <c r="O181" s="1"/>
      <c r="P181" s="1"/>
      <c r="Q181" s="1"/>
      <c r="R181" s="1"/>
      <c r="S181" s="1"/>
      <c r="T181" s="1"/>
      <c r="U181" s="1"/>
      <c r="V181" s="1"/>
      <c r="W181" s="1"/>
      <c r="X181" s="1"/>
      <c r="Y181" s="1"/>
      <c r="Z181" s="1"/>
    </row>
    <row r="182" spans="1:26" ht="14.25" customHeight="1" x14ac:dyDescent="0.25">
      <c r="A182" s="15"/>
      <c r="B182" s="1"/>
      <c r="C182" s="1"/>
      <c r="D182" s="1"/>
      <c r="H182" s="1"/>
      <c r="I182" s="1"/>
      <c r="J182" s="1"/>
      <c r="L182" s="1"/>
      <c r="M182" s="1"/>
      <c r="N182" s="1"/>
      <c r="O182" s="1"/>
      <c r="P182" s="1"/>
      <c r="Q182" s="1"/>
      <c r="R182" s="1"/>
      <c r="S182" s="1"/>
      <c r="T182" s="1"/>
      <c r="U182" s="1"/>
      <c r="V182" s="1"/>
      <c r="W182" s="1"/>
      <c r="X182" s="1"/>
      <c r="Y182" s="1"/>
      <c r="Z182" s="1"/>
    </row>
    <row r="183" spans="1:26" ht="14.25" customHeight="1" x14ac:dyDescent="0.25">
      <c r="A183" s="15"/>
      <c r="B183" s="1"/>
      <c r="C183" s="1"/>
      <c r="D183" s="1"/>
      <c r="H183" s="1"/>
      <c r="I183" s="1"/>
      <c r="J183" s="1"/>
      <c r="L183" s="1"/>
      <c r="M183" s="1"/>
      <c r="N183" s="1"/>
      <c r="O183" s="1"/>
      <c r="P183" s="1"/>
      <c r="Q183" s="1"/>
      <c r="R183" s="1"/>
      <c r="S183" s="1"/>
      <c r="T183" s="1"/>
      <c r="U183" s="1"/>
      <c r="V183" s="1"/>
      <c r="W183" s="1"/>
      <c r="X183" s="1"/>
      <c r="Y183" s="1"/>
      <c r="Z183" s="1"/>
    </row>
    <row r="184" spans="1:26" ht="14.25" customHeight="1" x14ac:dyDescent="0.25">
      <c r="A184" s="15"/>
      <c r="B184" s="1"/>
      <c r="C184" s="1"/>
      <c r="D184" s="1"/>
      <c r="H184" s="1"/>
      <c r="I184" s="1"/>
      <c r="J184" s="1"/>
      <c r="L184" s="1"/>
      <c r="M184" s="1"/>
      <c r="N184" s="1"/>
      <c r="O184" s="1"/>
      <c r="P184" s="1"/>
      <c r="Q184" s="1"/>
      <c r="R184" s="1"/>
      <c r="S184" s="1"/>
      <c r="T184" s="1"/>
      <c r="U184" s="1"/>
      <c r="V184" s="1"/>
      <c r="W184" s="1"/>
      <c r="X184" s="1"/>
      <c r="Y184" s="1"/>
      <c r="Z184" s="1"/>
    </row>
    <row r="185" spans="1:26" ht="14.25" customHeight="1" x14ac:dyDescent="0.25">
      <c r="A185" s="15"/>
      <c r="B185" s="1"/>
      <c r="C185" s="1"/>
      <c r="D185" s="1"/>
      <c r="H185" s="1"/>
      <c r="I185" s="1"/>
      <c r="J185" s="1"/>
      <c r="L185" s="1"/>
      <c r="M185" s="1"/>
      <c r="N185" s="1"/>
      <c r="O185" s="1"/>
      <c r="P185" s="1"/>
      <c r="Q185" s="1"/>
      <c r="R185" s="1"/>
      <c r="S185" s="1"/>
      <c r="T185" s="1"/>
      <c r="U185" s="1"/>
      <c r="V185" s="1"/>
      <c r="W185" s="1"/>
      <c r="X185" s="1"/>
      <c r="Y185" s="1"/>
      <c r="Z185" s="1"/>
    </row>
    <row r="186" spans="1:26" ht="14.25" customHeight="1" x14ac:dyDescent="0.25">
      <c r="A186" s="15"/>
      <c r="B186" s="1"/>
      <c r="C186" s="1"/>
      <c r="D186" s="1"/>
      <c r="H186" s="1"/>
      <c r="I186" s="1"/>
      <c r="J186" s="1"/>
      <c r="L186" s="1"/>
      <c r="M186" s="1"/>
      <c r="N186" s="1"/>
      <c r="O186" s="1"/>
      <c r="P186" s="1"/>
      <c r="Q186" s="1"/>
      <c r="R186" s="1"/>
      <c r="S186" s="1"/>
      <c r="T186" s="1"/>
      <c r="U186" s="1"/>
      <c r="V186" s="1"/>
      <c r="W186" s="1"/>
      <c r="X186" s="1"/>
      <c r="Y186" s="1"/>
      <c r="Z186" s="1"/>
    </row>
    <row r="187" spans="1:26" ht="14.25" customHeight="1" x14ac:dyDescent="0.25">
      <c r="A187" s="15"/>
      <c r="B187" s="1"/>
      <c r="C187" s="1"/>
      <c r="D187" s="1"/>
      <c r="H187" s="1"/>
      <c r="I187" s="1"/>
      <c r="J187" s="1"/>
      <c r="L187" s="1"/>
      <c r="M187" s="1"/>
      <c r="N187" s="1"/>
      <c r="O187" s="1"/>
      <c r="P187" s="1"/>
      <c r="Q187" s="1"/>
      <c r="R187" s="1"/>
      <c r="S187" s="1"/>
      <c r="T187" s="1"/>
      <c r="U187" s="1"/>
      <c r="V187" s="1"/>
      <c r="W187" s="1"/>
      <c r="X187" s="1"/>
      <c r="Y187" s="1"/>
      <c r="Z187" s="1"/>
    </row>
    <row r="188" spans="1:26" ht="14.25" customHeight="1" x14ac:dyDescent="0.25">
      <c r="A188" s="15"/>
      <c r="B188" s="1"/>
      <c r="C188" s="1"/>
      <c r="D188" s="1"/>
      <c r="H188" s="1"/>
      <c r="I188" s="1"/>
      <c r="J188" s="1"/>
      <c r="L188" s="1"/>
      <c r="M188" s="1"/>
      <c r="N188" s="1"/>
      <c r="O188" s="1"/>
      <c r="P188" s="1"/>
      <c r="Q188" s="1"/>
      <c r="R188" s="1"/>
      <c r="S188" s="1"/>
      <c r="T188" s="1"/>
      <c r="U188" s="1"/>
      <c r="V188" s="1"/>
      <c r="W188" s="1"/>
      <c r="X188" s="1"/>
      <c r="Y188" s="1"/>
      <c r="Z188" s="1"/>
    </row>
    <row r="189" spans="1:26" ht="14.25" customHeight="1" x14ac:dyDescent="0.25">
      <c r="A189" s="15"/>
      <c r="B189" s="1"/>
      <c r="C189" s="1"/>
      <c r="D189" s="1"/>
      <c r="H189" s="1"/>
      <c r="I189" s="1"/>
      <c r="J189" s="1"/>
      <c r="L189" s="1"/>
      <c r="M189" s="1"/>
      <c r="N189" s="1"/>
      <c r="O189" s="1"/>
      <c r="P189" s="1"/>
      <c r="Q189" s="1"/>
      <c r="R189" s="1"/>
      <c r="S189" s="1"/>
      <c r="T189" s="1"/>
      <c r="U189" s="1"/>
      <c r="V189" s="1"/>
      <c r="W189" s="1"/>
      <c r="X189" s="1"/>
      <c r="Y189" s="1"/>
      <c r="Z189" s="1"/>
    </row>
    <row r="190" spans="1:26" ht="14.25" customHeight="1" x14ac:dyDescent="0.25">
      <c r="A190" s="15"/>
      <c r="B190" s="1"/>
      <c r="C190" s="1"/>
      <c r="D190" s="1"/>
      <c r="H190" s="1"/>
      <c r="I190" s="1"/>
      <c r="J190" s="1"/>
      <c r="L190" s="1"/>
      <c r="M190" s="1"/>
      <c r="N190" s="1"/>
      <c r="O190" s="1"/>
      <c r="P190" s="1"/>
      <c r="Q190" s="1"/>
      <c r="R190" s="1"/>
      <c r="S190" s="1"/>
      <c r="T190" s="1"/>
      <c r="U190" s="1"/>
      <c r="V190" s="1"/>
      <c r="W190" s="1"/>
      <c r="X190" s="1"/>
      <c r="Y190" s="1"/>
      <c r="Z190" s="1"/>
    </row>
    <row r="191" spans="1:26" ht="14.25" customHeight="1" x14ac:dyDescent="0.25">
      <c r="A191" s="15"/>
      <c r="B191" s="1"/>
      <c r="C191" s="1"/>
      <c r="D191" s="1"/>
      <c r="H191" s="1"/>
      <c r="I191" s="1"/>
      <c r="J191" s="1"/>
      <c r="L191" s="1"/>
      <c r="M191" s="1"/>
      <c r="N191" s="1"/>
      <c r="O191" s="1"/>
      <c r="P191" s="1"/>
      <c r="Q191" s="1"/>
      <c r="R191" s="1"/>
      <c r="S191" s="1"/>
      <c r="T191" s="1"/>
      <c r="U191" s="1"/>
      <c r="V191" s="1"/>
      <c r="W191" s="1"/>
      <c r="X191" s="1"/>
      <c r="Y191" s="1"/>
      <c r="Z191" s="1"/>
    </row>
    <row r="192" spans="1:26" ht="14.25" customHeight="1" x14ac:dyDescent="0.25">
      <c r="A192" s="15"/>
      <c r="B192" s="1"/>
      <c r="C192" s="1"/>
      <c r="D192" s="1"/>
      <c r="H192" s="1"/>
      <c r="I192" s="1"/>
      <c r="J192" s="1"/>
      <c r="L192" s="1"/>
      <c r="M192" s="1"/>
      <c r="N192" s="1"/>
      <c r="O192" s="1"/>
      <c r="P192" s="1"/>
      <c r="Q192" s="1"/>
      <c r="R192" s="1"/>
      <c r="S192" s="1"/>
      <c r="T192" s="1"/>
      <c r="U192" s="1"/>
      <c r="V192" s="1"/>
      <c r="W192" s="1"/>
      <c r="X192" s="1"/>
      <c r="Y192" s="1"/>
      <c r="Z192" s="1"/>
    </row>
    <row r="193" spans="1:26" ht="14.25" customHeight="1" x14ac:dyDescent="0.25">
      <c r="A193" s="15"/>
      <c r="B193" s="1"/>
      <c r="C193" s="1"/>
      <c r="D193" s="1"/>
      <c r="H193" s="1"/>
      <c r="I193" s="1"/>
      <c r="J193" s="1"/>
      <c r="L193" s="1"/>
      <c r="M193" s="1"/>
      <c r="N193" s="1"/>
      <c r="O193" s="1"/>
      <c r="P193" s="1"/>
      <c r="Q193" s="1"/>
      <c r="R193" s="1"/>
      <c r="S193" s="1"/>
      <c r="T193" s="1"/>
      <c r="U193" s="1"/>
      <c r="V193" s="1"/>
      <c r="W193" s="1"/>
      <c r="X193" s="1"/>
      <c r="Y193" s="1"/>
      <c r="Z193" s="1"/>
    </row>
    <row r="194" spans="1:26" ht="14.25" customHeight="1" x14ac:dyDescent="0.25">
      <c r="A194" s="15"/>
      <c r="B194" s="1"/>
      <c r="C194" s="1"/>
      <c r="D194" s="1"/>
      <c r="H194" s="1"/>
      <c r="I194" s="1"/>
      <c r="J194" s="1"/>
      <c r="L194" s="1"/>
      <c r="M194" s="1"/>
      <c r="N194" s="1"/>
      <c r="O194" s="1"/>
      <c r="P194" s="1"/>
      <c r="Q194" s="1"/>
      <c r="R194" s="1"/>
      <c r="S194" s="1"/>
      <c r="T194" s="1"/>
      <c r="U194" s="1"/>
      <c r="V194" s="1"/>
      <c r="W194" s="1"/>
      <c r="X194" s="1"/>
      <c r="Y194" s="1"/>
      <c r="Z194" s="1"/>
    </row>
    <row r="195" spans="1:26" ht="14.25" customHeight="1" x14ac:dyDescent="0.25">
      <c r="A195" s="15"/>
      <c r="B195" s="1"/>
      <c r="C195" s="1"/>
      <c r="D195" s="1"/>
      <c r="H195" s="1"/>
      <c r="I195" s="1"/>
      <c r="J195" s="1"/>
      <c r="L195" s="1"/>
      <c r="M195" s="1"/>
      <c r="N195" s="1"/>
      <c r="O195" s="1"/>
      <c r="P195" s="1"/>
      <c r="Q195" s="1"/>
      <c r="R195" s="1"/>
      <c r="S195" s="1"/>
      <c r="T195" s="1"/>
      <c r="U195" s="1"/>
      <c r="V195" s="1"/>
      <c r="W195" s="1"/>
      <c r="X195" s="1"/>
      <c r="Y195" s="1"/>
      <c r="Z195" s="1"/>
    </row>
    <row r="196" spans="1:26" ht="14.25" customHeight="1" x14ac:dyDescent="0.25">
      <c r="A196" s="15"/>
      <c r="B196" s="1"/>
      <c r="C196" s="1"/>
      <c r="D196" s="1"/>
      <c r="H196" s="1"/>
      <c r="I196" s="1"/>
      <c r="J196" s="1"/>
      <c r="L196" s="1"/>
      <c r="M196" s="1"/>
      <c r="N196" s="1"/>
      <c r="O196" s="1"/>
      <c r="P196" s="1"/>
      <c r="Q196" s="1"/>
      <c r="R196" s="1"/>
      <c r="S196" s="1"/>
      <c r="T196" s="1"/>
      <c r="U196" s="1"/>
      <c r="V196" s="1"/>
      <c r="W196" s="1"/>
      <c r="X196" s="1"/>
      <c r="Y196" s="1"/>
      <c r="Z196" s="1"/>
    </row>
    <row r="197" spans="1:26" ht="14.25" customHeight="1" x14ac:dyDescent="0.25">
      <c r="A197" s="15"/>
      <c r="B197" s="1"/>
      <c r="C197" s="1"/>
      <c r="D197" s="1"/>
      <c r="H197" s="1"/>
      <c r="I197" s="1"/>
      <c r="J197" s="1"/>
      <c r="L197" s="1"/>
      <c r="M197" s="1"/>
      <c r="N197" s="1"/>
      <c r="O197" s="1"/>
      <c r="P197" s="1"/>
      <c r="Q197" s="1"/>
      <c r="R197" s="1"/>
      <c r="S197" s="1"/>
      <c r="T197" s="1"/>
      <c r="U197" s="1"/>
      <c r="V197" s="1"/>
      <c r="W197" s="1"/>
      <c r="X197" s="1"/>
      <c r="Y197" s="1"/>
      <c r="Z197" s="1"/>
    </row>
    <row r="198" spans="1:26" ht="14.25" customHeight="1" x14ac:dyDescent="0.25">
      <c r="A198" s="15"/>
      <c r="B198" s="1"/>
      <c r="C198" s="1"/>
      <c r="D198" s="1"/>
      <c r="H198" s="1"/>
      <c r="I198" s="1"/>
      <c r="J198" s="1"/>
      <c r="L198" s="1"/>
      <c r="M198" s="1"/>
      <c r="N198" s="1"/>
      <c r="O198" s="1"/>
      <c r="P198" s="1"/>
      <c r="Q198" s="1"/>
      <c r="R198" s="1"/>
      <c r="S198" s="1"/>
      <c r="T198" s="1"/>
      <c r="U198" s="1"/>
      <c r="V198" s="1"/>
      <c r="W198" s="1"/>
      <c r="X198" s="1"/>
      <c r="Y198" s="1"/>
      <c r="Z198" s="1"/>
    </row>
    <row r="199" spans="1:26" ht="14.25" customHeight="1" x14ac:dyDescent="0.25">
      <c r="A199" s="15"/>
      <c r="B199" s="1"/>
      <c r="C199" s="1"/>
      <c r="D199" s="1"/>
      <c r="H199" s="1"/>
      <c r="I199" s="1"/>
      <c r="J199" s="1"/>
      <c r="L199" s="1"/>
      <c r="M199" s="1"/>
      <c r="N199" s="1"/>
      <c r="O199" s="1"/>
      <c r="P199" s="1"/>
      <c r="Q199" s="1"/>
      <c r="R199" s="1"/>
      <c r="S199" s="1"/>
      <c r="T199" s="1"/>
      <c r="U199" s="1"/>
      <c r="V199" s="1"/>
      <c r="W199" s="1"/>
      <c r="X199" s="1"/>
      <c r="Y199" s="1"/>
      <c r="Z199" s="1"/>
    </row>
    <row r="200" spans="1:26" ht="14.25" customHeight="1" x14ac:dyDescent="0.25">
      <c r="A200" s="15"/>
      <c r="B200" s="1"/>
      <c r="C200" s="1"/>
      <c r="D200" s="1"/>
      <c r="H200" s="1"/>
      <c r="I200" s="1"/>
      <c r="J200" s="1"/>
      <c r="L200" s="1"/>
      <c r="M200" s="1"/>
      <c r="N200" s="1"/>
      <c r="O200" s="1"/>
      <c r="P200" s="1"/>
      <c r="Q200" s="1"/>
      <c r="R200" s="1"/>
      <c r="S200" s="1"/>
      <c r="T200" s="1"/>
      <c r="U200" s="1"/>
      <c r="V200" s="1"/>
      <c r="W200" s="1"/>
      <c r="X200" s="1"/>
      <c r="Y200" s="1"/>
      <c r="Z200" s="1"/>
    </row>
    <row r="201" spans="1:26" ht="14.25" customHeight="1" x14ac:dyDescent="0.25">
      <c r="A201" s="15"/>
      <c r="B201" s="1"/>
      <c r="C201" s="1"/>
      <c r="D201" s="1"/>
      <c r="H201" s="1"/>
      <c r="I201" s="1"/>
      <c r="J201" s="1"/>
      <c r="L201" s="1"/>
      <c r="M201" s="1"/>
      <c r="N201" s="1"/>
      <c r="O201" s="1"/>
      <c r="P201" s="1"/>
      <c r="Q201" s="1"/>
      <c r="R201" s="1"/>
      <c r="S201" s="1"/>
      <c r="T201" s="1"/>
      <c r="U201" s="1"/>
      <c r="V201" s="1"/>
      <c r="W201" s="1"/>
      <c r="X201" s="1"/>
      <c r="Y201" s="1"/>
      <c r="Z201" s="1"/>
    </row>
    <row r="202" spans="1:26" ht="14.25" customHeight="1" x14ac:dyDescent="0.25">
      <c r="A202" s="15"/>
      <c r="B202" s="1"/>
      <c r="C202" s="1"/>
      <c r="D202" s="1"/>
      <c r="H202" s="1"/>
      <c r="I202" s="1"/>
      <c r="J202" s="1"/>
      <c r="L202" s="1"/>
      <c r="M202" s="1"/>
      <c r="N202" s="1"/>
      <c r="O202" s="1"/>
      <c r="P202" s="1"/>
      <c r="Q202" s="1"/>
      <c r="R202" s="1"/>
      <c r="S202" s="1"/>
      <c r="T202" s="1"/>
      <c r="U202" s="1"/>
      <c r="V202" s="1"/>
      <c r="W202" s="1"/>
      <c r="X202" s="1"/>
      <c r="Y202" s="1"/>
      <c r="Z202" s="1"/>
    </row>
    <row r="203" spans="1:26" ht="14.25" customHeight="1" x14ac:dyDescent="0.25">
      <c r="A203" s="15"/>
      <c r="B203" s="1"/>
      <c r="C203" s="1"/>
      <c r="D203" s="1"/>
      <c r="H203" s="1"/>
      <c r="I203" s="1"/>
      <c r="J203" s="1"/>
      <c r="L203" s="1"/>
      <c r="M203" s="1"/>
      <c r="N203" s="1"/>
      <c r="O203" s="1"/>
      <c r="P203" s="1"/>
      <c r="Q203" s="1"/>
      <c r="R203" s="1"/>
      <c r="S203" s="1"/>
      <c r="T203" s="1"/>
      <c r="U203" s="1"/>
      <c r="V203" s="1"/>
      <c r="W203" s="1"/>
      <c r="X203" s="1"/>
      <c r="Y203" s="1"/>
      <c r="Z203" s="1"/>
    </row>
    <row r="204" spans="1:26" ht="14.25" customHeight="1" x14ac:dyDescent="0.25">
      <c r="A204" s="15"/>
      <c r="B204" s="1"/>
      <c r="C204" s="1"/>
      <c r="D204" s="1"/>
      <c r="H204" s="1"/>
      <c r="I204" s="1"/>
      <c r="J204" s="1"/>
      <c r="L204" s="1"/>
      <c r="M204" s="1"/>
      <c r="N204" s="1"/>
      <c r="O204" s="1"/>
      <c r="P204" s="1"/>
      <c r="Q204" s="1"/>
      <c r="R204" s="1"/>
      <c r="S204" s="1"/>
      <c r="T204" s="1"/>
      <c r="U204" s="1"/>
      <c r="V204" s="1"/>
      <c r="W204" s="1"/>
      <c r="X204" s="1"/>
      <c r="Y204" s="1"/>
      <c r="Z204" s="1"/>
    </row>
    <row r="205" spans="1:26" ht="14.25" customHeight="1" x14ac:dyDescent="0.25">
      <c r="A205" s="15"/>
      <c r="B205" s="1"/>
      <c r="C205" s="1"/>
      <c r="D205" s="1"/>
      <c r="H205" s="1"/>
      <c r="I205" s="1"/>
      <c r="J205" s="1"/>
      <c r="L205" s="1"/>
      <c r="M205" s="1"/>
      <c r="N205" s="1"/>
      <c r="O205" s="1"/>
      <c r="P205" s="1"/>
      <c r="Q205" s="1"/>
      <c r="R205" s="1"/>
      <c r="S205" s="1"/>
      <c r="T205" s="1"/>
      <c r="U205" s="1"/>
      <c r="V205" s="1"/>
      <c r="W205" s="1"/>
      <c r="X205" s="1"/>
      <c r="Y205" s="1"/>
      <c r="Z205" s="1"/>
    </row>
    <row r="206" spans="1:26" ht="14.25" customHeight="1" x14ac:dyDescent="0.25">
      <c r="A206" s="15"/>
      <c r="B206" s="1"/>
      <c r="C206" s="1"/>
      <c r="D206" s="1"/>
      <c r="H206" s="1"/>
      <c r="I206" s="1"/>
      <c r="J206" s="1"/>
      <c r="L206" s="1"/>
      <c r="M206" s="1"/>
      <c r="N206" s="1"/>
      <c r="O206" s="1"/>
      <c r="P206" s="1"/>
      <c r="Q206" s="1"/>
      <c r="R206" s="1"/>
      <c r="S206" s="1"/>
      <c r="T206" s="1"/>
      <c r="U206" s="1"/>
      <c r="V206" s="1"/>
      <c r="W206" s="1"/>
      <c r="X206" s="1"/>
      <c r="Y206" s="1"/>
      <c r="Z206" s="1"/>
    </row>
    <row r="207" spans="1:26" ht="14.25" customHeight="1" x14ac:dyDescent="0.25">
      <c r="A207" s="15"/>
      <c r="B207" s="1"/>
      <c r="C207" s="1"/>
      <c r="D207" s="1"/>
      <c r="H207" s="1"/>
      <c r="I207" s="1"/>
      <c r="J207" s="1"/>
      <c r="L207" s="1"/>
      <c r="M207" s="1"/>
      <c r="N207" s="1"/>
      <c r="O207" s="1"/>
      <c r="P207" s="1"/>
      <c r="Q207" s="1"/>
      <c r="R207" s="1"/>
      <c r="S207" s="1"/>
      <c r="T207" s="1"/>
      <c r="U207" s="1"/>
      <c r="V207" s="1"/>
      <c r="W207" s="1"/>
      <c r="X207" s="1"/>
      <c r="Y207" s="1"/>
      <c r="Z207" s="1"/>
    </row>
    <row r="208" spans="1:26" ht="14.25" customHeight="1" x14ac:dyDescent="0.25">
      <c r="A208" s="15"/>
      <c r="B208" s="1"/>
      <c r="C208" s="1"/>
      <c r="D208" s="1"/>
      <c r="H208" s="1"/>
      <c r="I208" s="1"/>
      <c r="J208" s="1"/>
      <c r="L208" s="1"/>
      <c r="M208" s="1"/>
      <c r="N208" s="1"/>
      <c r="O208" s="1"/>
      <c r="P208" s="1"/>
      <c r="Q208" s="1"/>
      <c r="R208" s="1"/>
      <c r="S208" s="1"/>
      <c r="T208" s="1"/>
      <c r="U208" s="1"/>
      <c r="V208" s="1"/>
      <c r="W208" s="1"/>
      <c r="X208" s="1"/>
      <c r="Y208" s="1"/>
      <c r="Z208" s="1"/>
    </row>
    <row r="209" spans="1:26" ht="14.25" customHeight="1" x14ac:dyDescent="0.25">
      <c r="A209" s="15"/>
      <c r="B209" s="1"/>
      <c r="C209" s="1"/>
      <c r="D209" s="1"/>
      <c r="H209" s="1"/>
      <c r="I209" s="1"/>
      <c r="J209" s="1"/>
      <c r="L209" s="1"/>
      <c r="M209" s="1"/>
      <c r="N209" s="1"/>
      <c r="O209" s="1"/>
      <c r="P209" s="1"/>
      <c r="Q209" s="1"/>
      <c r="R209" s="1"/>
      <c r="S209" s="1"/>
      <c r="T209" s="1"/>
      <c r="U209" s="1"/>
      <c r="V209" s="1"/>
      <c r="W209" s="1"/>
      <c r="X209" s="1"/>
      <c r="Y209" s="1"/>
      <c r="Z209" s="1"/>
    </row>
    <row r="210" spans="1:26" ht="14.25" customHeight="1" x14ac:dyDescent="0.25">
      <c r="A210" s="15"/>
      <c r="B210" s="1"/>
      <c r="C210" s="1"/>
      <c r="D210" s="1"/>
      <c r="H210" s="1"/>
      <c r="I210" s="1"/>
      <c r="J210" s="1"/>
      <c r="L210" s="1"/>
      <c r="M210" s="1"/>
      <c r="N210" s="1"/>
      <c r="O210" s="1"/>
      <c r="P210" s="1"/>
      <c r="Q210" s="1"/>
      <c r="R210" s="1"/>
      <c r="S210" s="1"/>
      <c r="T210" s="1"/>
      <c r="U210" s="1"/>
      <c r="V210" s="1"/>
      <c r="W210" s="1"/>
      <c r="X210" s="1"/>
      <c r="Y210" s="1"/>
      <c r="Z210" s="1"/>
    </row>
    <row r="211" spans="1:26" ht="14.25" customHeight="1" x14ac:dyDescent="0.25">
      <c r="A211" s="15"/>
      <c r="B211" s="1"/>
      <c r="C211" s="1"/>
      <c r="D211" s="1"/>
      <c r="H211" s="1"/>
      <c r="I211" s="1"/>
      <c r="J211" s="1"/>
      <c r="L211" s="1"/>
      <c r="M211" s="1"/>
      <c r="N211" s="1"/>
      <c r="O211" s="1"/>
      <c r="P211" s="1"/>
      <c r="Q211" s="1"/>
      <c r="R211" s="1"/>
      <c r="S211" s="1"/>
      <c r="T211" s="1"/>
      <c r="U211" s="1"/>
      <c r="V211" s="1"/>
      <c r="W211" s="1"/>
      <c r="X211" s="1"/>
      <c r="Y211" s="1"/>
      <c r="Z211" s="1"/>
    </row>
    <row r="212" spans="1:26" ht="14.25" customHeight="1" x14ac:dyDescent="0.25">
      <c r="A212" s="15"/>
      <c r="B212" s="1"/>
      <c r="C212" s="1"/>
      <c r="D212" s="1"/>
      <c r="H212" s="1"/>
      <c r="I212" s="1"/>
      <c r="J212" s="1"/>
      <c r="L212" s="1"/>
      <c r="M212" s="1"/>
      <c r="N212" s="1"/>
      <c r="O212" s="1"/>
      <c r="P212" s="1"/>
      <c r="Q212" s="1"/>
      <c r="R212" s="1"/>
      <c r="S212" s="1"/>
      <c r="T212" s="1"/>
      <c r="U212" s="1"/>
      <c r="V212" s="1"/>
      <c r="W212" s="1"/>
      <c r="X212" s="1"/>
      <c r="Y212" s="1"/>
      <c r="Z212" s="1"/>
    </row>
    <row r="213" spans="1:26" ht="14.25" customHeight="1" x14ac:dyDescent="0.25">
      <c r="A213" s="15"/>
      <c r="B213" s="1"/>
      <c r="C213" s="1"/>
      <c r="D213" s="1"/>
      <c r="H213" s="1"/>
      <c r="I213" s="1"/>
      <c r="J213" s="1"/>
      <c r="L213" s="1"/>
      <c r="M213" s="1"/>
      <c r="N213" s="1"/>
      <c r="O213" s="1"/>
      <c r="P213" s="1"/>
      <c r="Q213" s="1"/>
      <c r="R213" s="1"/>
      <c r="S213" s="1"/>
      <c r="T213" s="1"/>
      <c r="U213" s="1"/>
      <c r="V213" s="1"/>
      <c r="W213" s="1"/>
      <c r="X213" s="1"/>
      <c r="Y213" s="1"/>
      <c r="Z213" s="1"/>
    </row>
    <row r="214" spans="1:26" ht="14.25" customHeight="1" x14ac:dyDescent="0.25">
      <c r="A214" s="15"/>
      <c r="B214" s="1"/>
      <c r="C214" s="1"/>
      <c r="D214" s="1"/>
      <c r="H214" s="1"/>
      <c r="I214" s="1"/>
      <c r="J214" s="1"/>
      <c r="L214" s="1"/>
      <c r="M214" s="1"/>
      <c r="N214" s="1"/>
      <c r="O214" s="1"/>
      <c r="P214" s="1"/>
      <c r="Q214" s="1"/>
      <c r="R214" s="1"/>
      <c r="S214" s="1"/>
      <c r="T214" s="1"/>
      <c r="U214" s="1"/>
      <c r="V214" s="1"/>
      <c r="W214" s="1"/>
      <c r="X214" s="1"/>
      <c r="Y214" s="1"/>
      <c r="Z214" s="1"/>
    </row>
    <row r="215" spans="1:26" ht="14.25" customHeight="1" x14ac:dyDescent="0.25">
      <c r="A215" s="15"/>
      <c r="B215" s="1"/>
      <c r="C215" s="1"/>
      <c r="D215" s="1"/>
      <c r="H215" s="1"/>
      <c r="I215" s="1"/>
      <c r="J215" s="1"/>
      <c r="L215" s="1"/>
      <c r="M215" s="1"/>
      <c r="N215" s="1"/>
      <c r="O215" s="1"/>
      <c r="P215" s="1"/>
      <c r="Q215" s="1"/>
      <c r="R215" s="1"/>
      <c r="S215" s="1"/>
      <c r="T215" s="1"/>
      <c r="U215" s="1"/>
      <c r="V215" s="1"/>
      <c r="W215" s="1"/>
      <c r="X215" s="1"/>
      <c r="Y215" s="1"/>
      <c r="Z215" s="1"/>
    </row>
    <row r="216" spans="1:26" ht="14.25" customHeight="1" x14ac:dyDescent="0.25">
      <c r="A216" s="15"/>
      <c r="B216" s="1"/>
      <c r="C216" s="1"/>
      <c r="D216" s="1"/>
      <c r="H216" s="1"/>
      <c r="I216" s="1"/>
      <c r="J216" s="1"/>
      <c r="L216" s="1"/>
      <c r="M216" s="1"/>
      <c r="N216" s="1"/>
      <c r="O216" s="1"/>
      <c r="P216" s="1"/>
      <c r="Q216" s="1"/>
      <c r="R216" s="1"/>
      <c r="S216" s="1"/>
      <c r="T216" s="1"/>
      <c r="U216" s="1"/>
      <c r="V216" s="1"/>
      <c r="W216" s="1"/>
      <c r="X216" s="1"/>
      <c r="Y216" s="1"/>
      <c r="Z216" s="1"/>
    </row>
    <row r="217" spans="1:26" ht="14.25" customHeight="1" x14ac:dyDescent="0.25">
      <c r="A217" s="15"/>
      <c r="B217" s="1"/>
      <c r="C217" s="1"/>
      <c r="D217" s="1"/>
      <c r="H217" s="1"/>
      <c r="I217" s="1"/>
      <c r="J217" s="1"/>
      <c r="L217" s="1"/>
      <c r="M217" s="1"/>
      <c r="N217" s="1"/>
      <c r="O217" s="1"/>
      <c r="P217" s="1"/>
      <c r="Q217" s="1"/>
      <c r="R217" s="1"/>
      <c r="S217" s="1"/>
      <c r="T217" s="1"/>
      <c r="U217" s="1"/>
      <c r="V217" s="1"/>
      <c r="W217" s="1"/>
      <c r="X217" s="1"/>
      <c r="Y217" s="1"/>
      <c r="Z217" s="1"/>
    </row>
    <row r="218" spans="1:26" ht="14.25" customHeight="1" x14ac:dyDescent="0.25">
      <c r="A218" s="15"/>
      <c r="B218" s="1"/>
      <c r="C218" s="1"/>
      <c r="D218" s="1"/>
      <c r="H218" s="1"/>
      <c r="I218" s="1"/>
      <c r="J218" s="1"/>
      <c r="L218" s="1"/>
      <c r="M218" s="1"/>
      <c r="N218" s="1"/>
      <c r="O218" s="1"/>
      <c r="P218" s="1"/>
      <c r="Q218" s="1"/>
      <c r="R218" s="1"/>
      <c r="S218" s="1"/>
      <c r="T218" s="1"/>
      <c r="U218" s="1"/>
      <c r="V218" s="1"/>
      <c r="W218" s="1"/>
      <c r="X218" s="1"/>
      <c r="Y218" s="1"/>
      <c r="Z218" s="1"/>
    </row>
    <row r="219" spans="1:26" ht="14.25" customHeight="1" x14ac:dyDescent="0.25">
      <c r="A219" s="15"/>
      <c r="B219" s="1"/>
      <c r="C219" s="1"/>
      <c r="D219" s="1"/>
      <c r="H219" s="1"/>
      <c r="I219" s="1"/>
      <c r="J219" s="1"/>
      <c r="L219" s="1"/>
      <c r="M219" s="1"/>
      <c r="N219" s="1"/>
      <c r="O219" s="1"/>
      <c r="P219" s="1"/>
      <c r="Q219" s="1"/>
      <c r="R219" s="1"/>
      <c r="S219" s="1"/>
      <c r="T219" s="1"/>
      <c r="U219" s="1"/>
      <c r="V219" s="1"/>
      <c r="W219" s="1"/>
      <c r="X219" s="1"/>
      <c r="Y219" s="1"/>
      <c r="Z219" s="1"/>
    </row>
    <row r="220" spans="1:26" ht="14.25" customHeight="1" x14ac:dyDescent="0.25">
      <c r="A220" s="15"/>
      <c r="B220" s="1"/>
      <c r="C220" s="1"/>
      <c r="D220" s="1"/>
      <c r="H220" s="1"/>
      <c r="I220" s="1"/>
      <c r="J220" s="1"/>
      <c r="L220" s="1"/>
      <c r="M220" s="1"/>
      <c r="N220" s="1"/>
      <c r="O220" s="1"/>
      <c r="P220" s="1"/>
      <c r="Q220" s="1"/>
      <c r="R220" s="1"/>
      <c r="S220" s="1"/>
      <c r="T220" s="1"/>
      <c r="U220" s="1"/>
      <c r="V220" s="1"/>
      <c r="W220" s="1"/>
      <c r="X220" s="1"/>
      <c r="Y220" s="1"/>
      <c r="Z220" s="1"/>
    </row>
    <row r="221" spans="1:26" ht="14.25" customHeight="1" x14ac:dyDescent="0.25">
      <c r="A221" s="15"/>
      <c r="B221" s="1"/>
      <c r="C221" s="1"/>
      <c r="D221" s="1"/>
      <c r="H221" s="1"/>
      <c r="I221" s="1"/>
      <c r="J221" s="1"/>
      <c r="L221" s="1"/>
      <c r="M221" s="1"/>
      <c r="N221" s="1"/>
      <c r="O221" s="1"/>
      <c r="P221" s="1"/>
      <c r="Q221" s="1"/>
      <c r="R221" s="1"/>
      <c r="S221" s="1"/>
      <c r="T221" s="1"/>
      <c r="U221" s="1"/>
      <c r="V221" s="1"/>
      <c r="W221" s="1"/>
      <c r="X221" s="1"/>
      <c r="Y221" s="1"/>
      <c r="Z221" s="1"/>
    </row>
    <row r="222" spans="1:26" ht="14.25" customHeight="1" x14ac:dyDescent="0.25">
      <c r="A222" s="15"/>
      <c r="B222" s="1"/>
      <c r="C222" s="1"/>
      <c r="D222" s="1"/>
      <c r="H222" s="1"/>
      <c r="I222" s="1"/>
      <c r="J222" s="1"/>
      <c r="L222" s="1"/>
      <c r="M222" s="1"/>
      <c r="N222" s="1"/>
      <c r="O222" s="1"/>
      <c r="P222" s="1"/>
      <c r="Q222" s="1"/>
      <c r="R222" s="1"/>
      <c r="S222" s="1"/>
      <c r="T222" s="1"/>
      <c r="U222" s="1"/>
      <c r="V222" s="1"/>
      <c r="W222" s="1"/>
      <c r="X222" s="1"/>
      <c r="Y222" s="1"/>
      <c r="Z222" s="1"/>
    </row>
    <row r="223" spans="1:26" ht="14.25" customHeight="1" x14ac:dyDescent="0.25">
      <c r="A223" s="15"/>
      <c r="B223" s="1"/>
      <c r="C223" s="1"/>
      <c r="D223" s="1"/>
      <c r="H223" s="1"/>
      <c r="I223" s="1"/>
      <c r="J223" s="1"/>
      <c r="L223" s="1"/>
      <c r="M223" s="1"/>
      <c r="N223" s="1"/>
      <c r="O223" s="1"/>
      <c r="P223" s="1"/>
      <c r="Q223" s="1"/>
      <c r="R223" s="1"/>
      <c r="S223" s="1"/>
      <c r="T223" s="1"/>
      <c r="U223" s="1"/>
      <c r="V223" s="1"/>
      <c r="W223" s="1"/>
      <c r="X223" s="1"/>
      <c r="Y223" s="1"/>
      <c r="Z223" s="1"/>
    </row>
    <row r="224" spans="1:26" ht="14.25" customHeight="1" x14ac:dyDescent="0.25">
      <c r="A224" s="15"/>
      <c r="B224" s="1"/>
      <c r="C224" s="1"/>
      <c r="D224" s="1"/>
      <c r="H224" s="1"/>
      <c r="I224" s="1"/>
      <c r="J224" s="1"/>
      <c r="L224" s="1"/>
      <c r="M224" s="1"/>
      <c r="N224" s="1"/>
      <c r="O224" s="1"/>
      <c r="P224" s="1"/>
      <c r="Q224" s="1"/>
      <c r="R224" s="1"/>
      <c r="S224" s="1"/>
      <c r="T224" s="1"/>
      <c r="U224" s="1"/>
      <c r="V224" s="1"/>
      <c r="W224" s="1"/>
      <c r="X224" s="1"/>
      <c r="Y224" s="1"/>
      <c r="Z224" s="1"/>
    </row>
    <row r="225" spans="1:26" ht="14.25" customHeight="1" x14ac:dyDescent="0.25">
      <c r="A225" s="15"/>
      <c r="B225" s="1"/>
      <c r="C225" s="1"/>
      <c r="D225" s="1"/>
      <c r="H225" s="1"/>
      <c r="I225" s="1"/>
      <c r="J225" s="1"/>
      <c r="L225" s="1"/>
      <c r="M225" s="1"/>
      <c r="N225" s="1"/>
      <c r="O225" s="1"/>
      <c r="P225" s="1"/>
      <c r="Q225" s="1"/>
      <c r="R225" s="1"/>
      <c r="S225" s="1"/>
      <c r="T225" s="1"/>
      <c r="U225" s="1"/>
      <c r="V225" s="1"/>
      <c r="W225" s="1"/>
      <c r="X225" s="1"/>
      <c r="Y225" s="1"/>
      <c r="Z225" s="1"/>
    </row>
    <row r="226" spans="1:26" ht="14.25" customHeight="1" x14ac:dyDescent="0.25">
      <c r="A226" s="15"/>
      <c r="B226" s="1"/>
      <c r="C226" s="1"/>
      <c r="D226" s="1"/>
      <c r="H226" s="1"/>
      <c r="I226" s="1"/>
      <c r="J226" s="1"/>
      <c r="L226" s="1"/>
      <c r="M226" s="1"/>
      <c r="N226" s="1"/>
      <c r="O226" s="1"/>
      <c r="P226" s="1"/>
      <c r="Q226" s="1"/>
      <c r="R226" s="1"/>
      <c r="S226" s="1"/>
      <c r="T226" s="1"/>
      <c r="U226" s="1"/>
      <c r="V226" s="1"/>
      <c r="W226" s="1"/>
      <c r="X226" s="1"/>
      <c r="Y226" s="1"/>
      <c r="Z226" s="1"/>
    </row>
    <row r="227" spans="1:26" ht="14.25" customHeight="1" x14ac:dyDescent="0.25">
      <c r="A227" s="15"/>
      <c r="B227" s="1"/>
      <c r="C227" s="1"/>
      <c r="D227" s="1"/>
      <c r="H227" s="1"/>
      <c r="I227" s="1"/>
      <c r="J227" s="1"/>
      <c r="L227" s="1"/>
      <c r="M227" s="1"/>
      <c r="N227" s="1"/>
      <c r="O227" s="1"/>
      <c r="P227" s="1"/>
      <c r="Q227" s="1"/>
      <c r="R227" s="1"/>
      <c r="S227" s="1"/>
      <c r="T227" s="1"/>
      <c r="U227" s="1"/>
      <c r="V227" s="1"/>
      <c r="W227" s="1"/>
      <c r="X227" s="1"/>
      <c r="Y227" s="1"/>
      <c r="Z227" s="1"/>
    </row>
    <row r="228" spans="1:26" ht="14.25" customHeight="1" x14ac:dyDescent="0.25">
      <c r="A228" s="15"/>
      <c r="B228" s="1"/>
      <c r="C228" s="1"/>
      <c r="D228" s="1"/>
      <c r="H228" s="1"/>
      <c r="I228" s="1"/>
      <c r="J228" s="1"/>
      <c r="L228" s="1"/>
      <c r="M228" s="1"/>
      <c r="N228" s="1"/>
      <c r="O228" s="1"/>
      <c r="P228" s="1"/>
      <c r="Q228" s="1"/>
      <c r="R228" s="1"/>
      <c r="S228" s="1"/>
      <c r="T228" s="1"/>
      <c r="U228" s="1"/>
      <c r="V228" s="1"/>
      <c r="W228" s="1"/>
      <c r="X228" s="1"/>
      <c r="Y228" s="1"/>
      <c r="Z228" s="1"/>
    </row>
    <row r="229" spans="1:26" ht="14.25" customHeight="1" x14ac:dyDescent="0.25">
      <c r="A229" s="15"/>
      <c r="B229" s="1"/>
      <c r="C229" s="1"/>
      <c r="D229" s="1"/>
      <c r="H229" s="1"/>
      <c r="I229" s="1"/>
      <c r="J229" s="1"/>
      <c r="L229" s="1"/>
      <c r="M229" s="1"/>
      <c r="N229" s="1"/>
      <c r="O229" s="1"/>
      <c r="P229" s="1"/>
      <c r="Q229" s="1"/>
      <c r="R229" s="1"/>
      <c r="S229" s="1"/>
      <c r="T229" s="1"/>
      <c r="U229" s="1"/>
      <c r="V229" s="1"/>
      <c r="W229" s="1"/>
      <c r="X229" s="1"/>
      <c r="Y229" s="1"/>
      <c r="Z229" s="1"/>
    </row>
    <row r="230" spans="1:26" ht="14.25" customHeight="1" x14ac:dyDescent="0.25">
      <c r="A230" s="15"/>
      <c r="B230" s="1"/>
      <c r="C230" s="1"/>
      <c r="D230" s="1"/>
      <c r="H230" s="1"/>
      <c r="I230" s="1"/>
      <c r="J230" s="1"/>
      <c r="L230" s="1"/>
      <c r="M230" s="1"/>
      <c r="N230" s="1"/>
      <c r="O230" s="1"/>
      <c r="P230" s="1"/>
      <c r="Q230" s="1"/>
      <c r="R230" s="1"/>
      <c r="S230" s="1"/>
      <c r="T230" s="1"/>
      <c r="U230" s="1"/>
      <c r="V230" s="1"/>
      <c r="W230" s="1"/>
      <c r="X230" s="1"/>
      <c r="Y230" s="1"/>
      <c r="Z230" s="1"/>
    </row>
    <row r="231" spans="1:26" ht="14.25" customHeight="1" x14ac:dyDescent="0.25">
      <c r="A231" s="15"/>
      <c r="B231" s="1"/>
      <c r="C231" s="1"/>
      <c r="D231" s="1"/>
      <c r="H231" s="1"/>
      <c r="I231" s="1"/>
      <c r="J231" s="1"/>
      <c r="L231" s="1"/>
      <c r="M231" s="1"/>
      <c r="N231" s="1"/>
      <c r="O231" s="1"/>
      <c r="P231" s="1"/>
      <c r="Q231" s="1"/>
      <c r="R231" s="1"/>
      <c r="S231" s="1"/>
      <c r="T231" s="1"/>
      <c r="U231" s="1"/>
      <c r="V231" s="1"/>
      <c r="W231" s="1"/>
      <c r="X231" s="1"/>
      <c r="Y231" s="1"/>
      <c r="Z231" s="1"/>
    </row>
    <row r="232" spans="1:26" ht="14.25" customHeight="1" x14ac:dyDescent="0.25">
      <c r="A232" s="15"/>
      <c r="B232" s="1"/>
      <c r="C232" s="1"/>
      <c r="D232" s="1"/>
      <c r="H232" s="1"/>
      <c r="I232" s="1"/>
      <c r="J232" s="1"/>
      <c r="L232" s="1"/>
      <c r="M232" s="1"/>
      <c r="N232" s="1"/>
      <c r="O232" s="1"/>
      <c r="P232" s="1"/>
      <c r="Q232" s="1"/>
      <c r="R232" s="1"/>
      <c r="S232" s="1"/>
      <c r="T232" s="1"/>
      <c r="U232" s="1"/>
      <c r="V232" s="1"/>
      <c r="W232" s="1"/>
      <c r="X232" s="1"/>
      <c r="Y232" s="1"/>
      <c r="Z232" s="1"/>
    </row>
    <row r="233" spans="1:26" ht="14.25" customHeight="1" x14ac:dyDescent="0.25">
      <c r="A233" s="15"/>
      <c r="B233" s="1"/>
      <c r="C233" s="1"/>
      <c r="D233" s="1"/>
      <c r="H233" s="1"/>
      <c r="I233" s="1"/>
      <c r="J233" s="1"/>
      <c r="L233" s="1"/>
      <c r="M233" s="1"/>
      <c r="N233" s="1"/>
      <c r="O233" s="1"/>
      <c r="P233" s="1"/>
      <c r="Q233" s="1"/>
      <c r="R233" s="1"/>
      <c r="S233" s="1"/>
      <c r="T233" s="1"/>
      <c r="U233" s="1"/>
      <c r="V233" s="1"/>
      <c r="W233" s="1"/>
      <c r="X233" s="1"/>
      <c r="Y233" s="1"/>
      <c r="Z233" s="1"/>
    </row>
    <row r="234" spans="1:26" ht="14.25" customHeight="1" x14ac:dyDescent="0.25">
      <c r="A234" s="15"/>
      <c r="B234" s="1"/>
      <c r="C234" s="1"/>
      <c r="D234" s="1"/>
      <c r="H234" s="1"/>
      <c r="I234" s="1"/>
      <c r="J234" s="1"/>
      <c r="L234" s="1"/>
      <c r="M234" s="1"/>
      <c r="N234" s="1"/>
      <c r="O234" s="1"/>
      <c r="P234" s="1"/>
      <c r="Q234" s="1"/>
      <c r="R234" s="1"/>
      <c r="S234" s="1"/>
      <c r="T234" s="1"/>
      <c r="U234" s="1"/>
      <c r="V234" s="1"/>
      <c r="W234" s="1"/>
      <c r="X234" s="1"/>
      <c r="Y234" s="1"/>
      <c r="Z234" s="1"/>
    </row>
    <row r="235" spans="1:26" ht="14.25" customHeight="1" x14ac:dyDescent="0.25">
      <c r="A235" s="15"/>
      <c r="B235" s="1"/>
      <c r="C235" s="1"/>
      <c r="D235" s="1"/>
      <c r="H235" s="1"/>
      <c r="I235" s="1"/>
      <c r="J235" s="1"/>
      <c r="L235" s="1"/>
      <c r="M235" s="1"/>
      <c r="N235" s="1"/>
      <c r="O235" s="1"/>
      <c r="P235" s="1"/>
      <c r="Q235" s="1"/>
      <c r="R235" s="1"/>
      <c r="S235" s="1"/>
      <c r="T235" s="1"/>
      <c r="U235" s="1"/>
      <c r="V235" s="1"/>
      <c r="W235" s="1"/>
      <c r="X235" s="1"/>
      <c r="Y235" s="1"/>
      <c r="Z235" s="1"/>
    </row>
    <row r="236" spans="1:26" ht="14.25" customHeight="1" x14ac:dyDescent="0.25">
      <c r="A236" s="15"/>
      <c r="B236" s="1"/>
      <c r="C236" s="1"/>
      <c r="D236" s="1"/>
      <c r="H236" s="1"/>
      <c r="I236" s="1"/>
      <c r="J236" s="1"/>
      <c r="L236" s="1"/>
      <c r="M236" s="1"/>
      <c r="N236" s="1"/>
      <c r="O236" s="1"/>
      <c r="P236" s="1"/>
      <c r="Q236" s="1"/>
      <c r="R236" s="1"/>
      <c r="S236" s="1"/>
      <c r="T236" s="1"/>
      <c r="U236" s="1"/>
      <c r="V236" s="1"/>
      <c r="W236" s="1"/>
      <c r="X236" s="1"/>
      <c r="Y236" s="1"/>
      <c r="Z236" s="1"/>
    </row>
    <row r="237" spans="1:26" ht="14.25" customHeight="1" x14ac:dyDescent="0.25">
      <c r="A237" s="15"/>
      <c r="B237" s="1"/>
      <c r="C237" s="1"/>
      <c r="D237" s="1"/>
      <c r="H237" s="1"/>
      <c r="I237" s="1"/>
      <c r="J237" s="1"/>
      <c r="L237" s="1"/>
      <c r="M237" s="1"/>
      <c r="N237" s="1"/>
      <c r="O237" s="1"/>
      <c r="P237" s="1"/>
      <c r="Q237" s="1"/>
      <c r="R237" s="1"/>
      <c r="S237" s="1"/>
      <c r="T237" s="1"/>
      <c r="U237" s="1"/>
      <c r="V237" s="1"/>
      <c r="W237" s="1"/>
      <c r="X237" s="1"/>
      <c r="Y237" s="1"/>
      <c r="Z237" s="1"/>
    </row>
    <row r="238" spans="1:26" ht="14.25" customHeight="1" x14ac:dyDescent="0.25">
      <c r="A238" s="15"/>
      <c r="B238" s="1"/>
      <c r="C238" s="1"/>
      <c r="D238" s="1"/>
      <c r="H238" s="1"/>
      <c r="I238" s="1"/>
      <c r="J238" s="1"/>
      <c r="L238" s="1"/>
      <c r="M238" s="1"/>
      <c r="N238" s="1"/>
      <c r="O238" s="1"/>
      <c r="P238" s="1"/>
      <c r="Q238" s="1"/>
      <c r="R238" s="1"/>
      <c r="S238" s="1"/>
      <c r="T238" s="1"/>
      <c r="U238" s="1"/>
      <c r="V238" s="1"/>
      <c r="W238" s="1"/>
      <c r="X238" s="1"/>
      <c r="Y238" s="1"/>
      <c r="Z238" s="1"/>
    </row>
    <row r="239" spans="1:26" ht="14.25" customHeight="1" x14ac:dyDescent="0.25">
      <c r="A239" s="15"/>
      <c r="B239" s="1"/>
      <c r="C239" s="1"/>
      <c r="D239" s="1"/>
      <c r="H239" s="1"/>
      <c r="I239" s="1"/>
      <c r="J239" s="1"/>
      <c r="L239" s="1"/>
      <c r="M239" s="1"/>
      <c r="N239" s="1"/>
      <c r="O239" s="1"/>
      <c r="P239" s="1"/>
      <c r="Q239" s="1"/>
      <c r="R239" s="1"/>
      <c r="S239" s="1"/>
      <c r="T239" s="1"/>
      <c r="U239" s="1"/>
      <c r="V239" s="1"/>
      <c r="W239" s="1"/>
      <c r="X239" s="1"/>
      <c r="Y239" s="1"/>
      <c r="Z239" s="1"/>
    </row>
    <row r="240" spans="1:26" ht="14.25" customHeight="1" x14ac:dyDescent="0.25">
      <c r="A240" s="15"/>
      <c r="B240" s="1"/>
      <c r="C240" s="1"/>
      <c r="D240" s="1"/>
      <c r="H240" s="1"/>
      <c r="I240" s="1"/>
      <c r="J240" s="1"/>
      <c r="L240" s="1"/>
      <c r="M240" s="1"/>
      <c r="N240" s="1"/>
      <c r="O240" s="1"/>
      <c r="P240" s="1"/>
      <c r="Q240" s="1"/>
      <c r="R240" s="1"/>
      <c r="S240" s="1"/>
      <c r="T240" s="1"/>
      <c r="U240" s="1"/>
      <c r="V240" s="1"/>
      <c r="W240" s="1"/>
      <c r="X240" s="1"/>
      <c r="Y240" s="1"/>
      <c r="Z240" s="1"/>
    </row>
    <row r="241" spans="1:26" ht="14.25" customHeight="1" x14ac:dyDescent="0.25">
      <c r="A241" s="15"/>
      <c r="B241" s="1"/>
      <c r="C241" s="1"/>
      <c r="D241" s="1"/>
      <c r="H241" s="1"/>
      <c r="I241" s="1"/>
      <c r="J241" s="1"/>
      <c r="L241" s="1"/>
      <c r="M241" s="1"/>
      <c r="N241" s="1"/>
      <c r="O241" s="1"/>
      <c r="P241" s="1"/>
      <c r="Q241" s="1"/>
      <c r="R241" s="1"/>
      <c r="S241" s="1"/>
      <c r="T241" s="1"/>
      <c r="U241" s="1"/>
      <c r="V241" s="1"/>
      <c r="W241" s="1"/>
      <c r="X241" s="1"/>
      <c r="Y241" s="1"/>
      <c r="Z241" s="1"/>
    </row>
    <row r="242" spans="1:26" ht="14.25" customHeight="1" x14ac:dyDescent="0.25">
      <c r="A242" s="15"/>
      <c r="B242" s="1"/>
      <c r="C242" s="1"/>
      <c r="D242" s="1"/>
      <c r="H242" s="1"/>
      <c r="I242" s="1"/>
      <c r="J242" s="1"/>
      <c r="L242" s="1"/>
      <c r="M242" s="1"/>
      <c r="N242" s="1"/>
      <c r="O242" s="1"/>
      <c r="P242" s="1"/>
      <c r="Q242" s="1"/>
      <c r="R242" s="1"/>
      <c r="S242" s="1"/>
      <c r="T242" s="1"/>
      <c r="U242" s="1"/>
      <c r="V242" s="1"/>
      <c r="W242" s="1"/>
      <c r="X242" s="1"/>
      <c r="Y242" s="1"/>
      <c r="Z242" s="1"/>
    </row>
    <row r="243" spans="1:26" ht="14.25" customHeight="1" x14ac:dyDescent="0.25">
      <c r="A243" s="15"/>
      <c r="B243" s="1"/>
      <c r="C243" s="1"/>
      <c r="D243" s="1"/>
      <c r="H243" s="1"/>
      <c r="I243" s="1"/>
      <c r="J243" s="1"/>
      <c r="L243" s="1"/>
      <c r="M243" s="1"/>
      <c r="N243" s="1"/>
      <c r="O243" s="1"/>
      <c r="P243" s="1"/>
      <c r="Q243" s="1"/>
      <c r="R243" s="1"/>
      <c r="S243" s="1"/>
      <c r="T243" s="1"/>
      <c r="U243" s="1"/>
      <c r="V243" s="1"/>
      <c r="W243" s="1"/>
      <c r="X243" s="1"/>
      <c r="Y243" s="1"/>
      <c r="Z243" s="1"/>
    </row>
    <row r="244" spans="1:26" ht="14.25" customHeight="1" x14ac:dyDescent="0.25">
      <c r="A244" s="15"/>
      <c r="B244" s="1"/>
      <c r="C244" s="1"/>
      <c r="D244" s="1"/>
      <c r="H244" s="1"/>
      <c r="I244" s="1"/>
      <c r="J244" s="1"/>
      <c r="L244" s="1"/>
      <c r="M244" s="1"/>
      <c r="N244" s="1"/>
      <c r="O244" s="1"/>
      <c r="P244" s="1"/>
      <c r="Q244" s="1"/>
      <c r="R244" s="1"/>
      <c r="S244" s="1"/>
      <c r="T244" s="1"/>
      <c r="U244" s="1"/>
      <c r="V244" s="1"/>
      <c r="W244" s="1"/>
      <c r="X244" s="1"/>
      <c r="Y244" s="1"/>
      <c r="Z244" s="1"/>
    </row>
    <row r="245" spans="1:26" ht="14.25" customHeight="1" x14ac:dyDescent="0.25">
      <c r="A245" s="15"/>
      <c r="B245" s="1"/>
      <c r="C245" s="1"/>
      <c r="D245" s="1"/>
      <c r="H245" s="1"/>
      <c r="I245" s="1"/>
      <c r="J245" s="1"/>
      <c r="L245" s="1"/>
      <c r="M245" s="1"/>
      <c r="N245" s="1"/>
      <c r="O245" s="1"/>
      <c r="P245" s="1"/>
      <c r="Q245" s="1"/>
      <c r="R245" s="1"/>
      <c r="S245" s="1"/>
      <c r="T245" s="1"/>
      <c r="U245" s="1"/>
      <c r="V245" s="1"/>
      <c r="W245" s="1"/>
      <c r="X245" s="1"/>
      <c r="Y245" s="1"/>
      <c r="Z245" s="1"/>
    </row>
    <row r="246" spans="1:26" ht="14.25" customHeight="1" x14ac:dyDescent="0.25">
      <c r="A246" s="15"/>
      <c r="B246" s="1"/>
      <c r="C246" s="1"/>
      <c r="D246" s="1"/>
      <c r="H246" s="1"/>
      <c r="I246" s="1"/>
      <c r="J246" s="1"/>
      <c r="L246" s="1"/>
      <c r="M246" s="1"/>
      <c r="N246" s="1"/>
      <c r="O246" s="1"/>
      <c r="P246" s="1"/>
      <c r="Q246" s="1"/>
      <c r="R246" s="1"/>
      <c r="S246" s="1"/>
      <c r="T246" s="1"/>
      <c r="U246" s="1"/>
      <c r="V246" s="1"/>
      <c r="W246" s="1"/>
      <c r="X246" s="1"/>
      <c r="Y246" s="1"/>
      <c r="Z246" s="1"/>
    </row>
    <row r="247" spans="1:26" ht="14.25" customHeight="1" x14ac:dyDescent="0.25">
      <c r="A247" s="15"/>
      <c r="B247" s="1"/>
      <c r="C247" s="1"/>
      <c r="D247" s="1"/>
      <c r="H247" s="1"/>
      <c r="I247" s="1"/>
      <c r="J247" s="1"/>
      <c r="L247" s="1"/>
      <c r="M247" s="1"/>
      <c r="N247" s="1"/>
      <c r="O247" s="1"/>
      <c r="P247" s="1"/>
      <c r="Q247" s="1"/>
      <c r="R247" s="1"/>
      <c r="S247" s="1"/>
      <c r="T247" s="1"/>
      <c r="U247" s="1"/>
      <c r="V247" s="1"/>
      <c r="W247" s="1"/>
      <c r="X247" s="1"/>
      <c r="Y247" s="1"/>
      <c r="Z247" s="1"/>
    </row>
    <row r="248" spans="1:26" ht="14.25" customHeight="1" x14ac:dyDescent="0.25">
      <c r="A248" s="15"/>
      <c r="B248" s="1"/>
      <c r="C248" s="1"/>
      <c r="D248" s="1"/>
      <c r="H248" s="1"/>
      <c r="I248" s="1"/>
      <c r="J248" s="1"/>
      <c r="L248" s="1"/>
      <c r="M248" s="1"/>
      <c r="N248" s="1"/>
      <c r="O248" s="1"/>
      <c r="P248" s="1"/>
      <c r="Q248" s="1"/>
      <c r="R248" s="1"/>
      <c r="S248" s="1"/>
      <c r="T248" s="1"/>
      <c r="U248" s="1"/>
      <c r="V248" s="1"/>
      <c r="W248" s="1"/>
      <c r="X248" s="1"/>
      <c r="Y248" s="1"/>
      <c r="Z248" s="1"/>
    </row>
    <row r="249" spans="1:26" ht="14.25" customHeight="1" x14ac:dyDescent="0.25">
      <c r="A249" s="15"/>
      <c r="B249" s="1"/>
      <c r="C249" s="1"/>
      <c r="D249" s="1"/>
      <c r="H249" s="1"/>
      <c r="I249" s="1"/>
      <c r="J249" s="1"/>
      <c r="L249" s="1"/>
      <c r="M249" s="1"/>
      <c r="N249" s="1"/>
      <c r="O249" s="1"/>
      <c r="P249" s="1"/>
      <c r="Q249" s="1"/>
      <c r="R249" s="1"/>
      <c r="S249" s="1"/>
      <c r="T249" s="1"/>
      <c r="U249" s="1"/>
      <c r="V249" s="1"/>
      <c r="W249" s="1"/>
      <c r="X249" s="1"/>
      <c r="Y249" s="1"/>
      <c r="Z249" s="1"/>
    </row>
    <row r="250" spans="1:26" ht="14.25" customHeight="1" x14ac:dyDescent="0.25">
      <c r="A250" s="15"/>
      <c r="B250" s="1"/>
      <c r="C250" s="1"/>
      <c r="D250" s="1"/>
      <c r="H250" s="1"/>
      <c r="I250" s="1"/>
      <c r="J250" s="1"/>
      <c r="L250" s="1"/>
      <c r="M250" s="1"/>
      <c r="N250" s="1"/>
      <c r="O250" s="1"/>
      <c r="P250" s="1"/>
      <c r="Q250" s="1"/>
      <c r="R250" s="1"/>
      <c r="S250" s="1"/>
      <c r="T250" s="1"/>
      <c r="U250" s="1"/>
      <c r="V250" s="1"/>
      <c r="W250" s="1"/>
      <c r="X250" s="1"/>
      <c r="Y250" s="1"/>
      <c r="Z250" s="1"/>
    </row>
    <row r="251" spans="1:26" ht="14.25" customHeight="1" x14ac:dyDescent="0.25">
      <c r="A251" s="15"/>
      <c r="B251" s="1"/>
      <c r="C251" s="1"/>
      <c r="D251" s="1"/>
      <c r="H251" s="1"/>
      <c r="I251" s="1"/>
      <c r="J251" s="1"/>
      <c r="L251" s="1"/>
      <c r="M251" s="1"/>
      <c r="N251" s="1"/>
      <c r="O251" s="1"/>
      <c r="P251" s="1"/>
      <c r="Q251" s="1"/>
      <c r="R251" s="1"/>
      <c r="S251" s="1"/>
      <c r="T251" s="1"/>
      <c r="U251" s="1"/>
      <c r="V251" s="1"/>
      <c r="W251" s="1"/>
      <c r="X251" s="1"/>
      <c r="Y251" s="1"/>
      <c r="Z251" s="1"/>
    </row>
    <row r="252" spans="1:26" ht="14.25" customHeight="1" x14ac:dyDescent="0.25">
      <c r="A252" s="15"/>
      <c r="B252" s="1"/>
      <c r="C252" s="1"/>
      <c r="D252" s="1"/>
      <c r="H252" s="1"/>
      <c r="I252" s="1"/>
      <c r="J252" s="1"/>
      <c r="L252" s="1"/>
      <c r="M252" s="1"/>
      <c r="N252" s="1"/>
      <c r="O252" s="1"/>
      <c r="P252" s="1"/>
      <c r="Q252" s="1"/>
      <c r="R252" s="1"/>
      <c r="S252" s="1"/>
      <c r="T252" s="1"/>
      <c r="U252" s="1"/>
      <c r="V252" s="1"/>
      <c r="W252" s="1"/>
      <c r="X252" s="1"/>
      <c r="Y252" s="1"/>
      <c r="Z252" s="1"/>
    </row>
    <row r="253" spans="1:26" ht="14.25" customHeight="1" x14ac:dyDescent="0.25">
      <c r="A253" s="15"/>
      <c r="B253" s="1"/>
      <c r="C253" s="1"/>
      <c r="D253" s="1"/>
      <c r="H253" s="1"/>
      <c r="I253" s="1"/>
      <c r="J253" s="1"/>
      <c r="L253" s="1"/>
      <c r="M253" s="1"/>
      <c r="N253" s="1"/>
      <c r="O253" s="1"/>
      <c r="P253" s="1"/>
      <c r="Q253" s="1"/>
      <c r="R253" s="1"/>
      <c r="S253" s="1"/>
      <c r="T253" s="1"/>
      <c r="U253" s="1"/>
      <c r="V253" s="1"/>
      <c r="W253" s="1"/>
      <c r="X253" s="1"/>
      <c r="Y253" s="1"/>
      <c r="Z253" s="1"/>
    </row>
    <row r="254" spans="1:26" ht="14.25" customHeight="1" x14ac:dyDescent="0.25">
      <c r="A254" s="15"/>
      <c r="B254" s="1"/>
      <c r="C254" s="1"/>
      <c r="D254" s="1"/>
      <c r="H254" s="1"/>
      <c r="I254" s="1"/>
      <c r="J254" s="1"/>
      <c r="L254" s="1"/>
      <c r="M254" s="1"/>
      <c r="N254" s="1"/>
      <c r="O254" s="1"/>
      <c r="P254" s="1"/>
      <c r="Q254" s="1"/>
      <c r="R254" s="1"/>
      <c r="S254" s="1"/>
      <c r="T254" s="1"/>
      <c r="U254" s="1"/>
      <c r="V254" s="1"/>
      <c r="W254" s="1"/>
      <c r="X254" s="1"/>
      <c r="Y254" s="1"/>
      <c r="Z254" s="1"/>
    </row>
    <row r="255" spans="1:26" ht="14.25" customHeight="1" x14ac:dyDescent="0.25">
      <c r="A255" s="15"/>
      <c r="B255" s="1"/>
      <c r="C255" s="1"/>
      <c r="D255" s="1"/>
      <c r="H255" s="1"/>
      <c r="I255" s="1"/>
      <c r="J255" s="1"/>
      <c r="L255" s="1"/>
      <c r="M255" s="1"/>
      <c r="N255" s="1"/>
      <c r="O255" s="1"/>
      <c r="P255" s="1"/>
      <c r="Q255" s="1"/>
      <c r="R255" s="1"/>
      <c r="S255" s="1"/>
      <c r="T255" s="1"/>
      <c r="U255" s="1"/>
      <c r="V255" s="1"/>
      <c r="W255" s="1"/>
      <c r="X255" s="1"/>
      <c r="Y255" s="1"/>
      <c r="Z255" s="1"/>
    </row>
    <row r="256" spans="1:26" ht="14.25" customHeight="1" x14ac:dyDescent="0.25">
      <c r="A256" s="15"/>
      <c r="B256" s="1"/>
      <c r="C256" s="1"/>
      <c r="D256" s="1"/>
      <c r="H256" s="1"/>
      <c r="I256" s="1"/>
      <c r="J256" s="1"/>
      <c r="L256" s="1"/>
      <c r="M256" s="1"/>
      <c r="N256" s="1"/>
      <c r="O256" s="1"/>
      <c r="P256" s="1"/>
      <c r="Q256" s="1"/>
      <c r="R256" s="1"/>
      <c r="S256" s="1"/>
      <c r="T256" s="1"/>
      <c r="U256" s="1"/>
      <c r="V256" s="1"/>
      <c r="W256" s="1"/>
      <c r="X256" s="1"/>
      <c r="Y256" s="1"/>
      <c r="Z256" s="1"/>
    </row>
    <row r="257" spans="1:26" ht="14.25" customHeight="1" x14ac:dyDescent="0.25">
      <c r="A257" s="15"/>
      <c r="B257" s="1"/>
      <c r="C257" s="1"/>
      <c r="D257" s="1"/>
      <c r="H257" s="1"/>
      <c r="I257" s="1"/>
      <c r="J257" s="1"/>
      <c r="L257" s="1"/>
      <c r="M257" s="1"/>
      <c r="N257" s="1"/>
      <c r="O257" s="1"/>
      <c r="P257" s="1"/>
      <c r="Q257" s="1"/>
      <c r="R257" s="1"/>
      <c r="S257" s="1"/>
      <c r="T257" s="1"/>
      <c r="U257" s="1"/>
      <c r="V257" s="1"/>
      <c r="W257" s="1"/>
      <c r="X257" s="1"/>
      <c r="Y257" s="1"/>
      <c r="Z257" s="1"/>
    </row>
    <row r="258" spans="1:26" ht="14.25" customHeight="1" x14ac:dyDescent="0.25">
      <c r="A258" s="15"/>
      <c r="B258" s="1"/>
      <c r="C258" s="1"/>
      <c r="D258" s="1"/>
      <c r="H258" s="1"/>
      <c r="I258" s="1"/>
      <c r="J258" s="1"/>
      <c r="L258" s="1"/>
      <c r="M258" s="1"/>
      <c r="N258" s="1"/>
      <c r="O258" s="1"/>
      <c r="P258" s="1"/>
      <c r="Q258" s="1"/>
      <c r="R258" s="1"/>
      <c r="S258" s="1"/>
      <c r="T258" s="1"/>
      <c r="U258" s="1"/>
      <c r="V258" s="1"/>
      <c r="W258" s="1"/>
      <c r="X258" s="1"/>
      <c r="Y258" s="1"/>
      <c r="Z258" s="1"/>
    </row>
    <row r="259" spans="1:26" ht="14.25" customHeight="1" x14ac:dyDescent="0.25">
      <c r="A259" s="15"/>
      <c r="B259" s="1"/>
      <c r="C259" s="1"/>
      <c r="D259" s="1"/>
      <c r="H259" s="1"/>
      <c r="I259" s="1"/>
      <c r="J259" s="1"/>
      <c r="L259" s="1"/>
      <c r="M259" s="1"/>
      <c r="N259" s="1"/>
      <c r="O259" s="1"/>
      <c r="P259" s="1"/>
      <c r="Q259" s="1"/>
      <c r="R259" s="1"/>
      <c r="S259" s="1"/>
      <c r="T259" s="1"/>
      <c r="U259" s="1"/>
      <c r="V259" s="1"/>
      <c r="W259" s="1"/>
      <c r="X259" s="1"/>
      <c r="Y259" s="1"/>
      <c r="Z259" s="1"/>
    </row>
    <row r="260" spans="1:26" ht="14.25" customHeight="1" x14ac:dyDescent="0.25">
      <c r="A260" s="15"/>
      <c r="B260" s="1"/>
      <c r="C260" s="1"/>
      <c r="D260" s="1"/>
      <c r="H260" s="1"/>
      <c r="I260" s="1"/>
      <c r="J260" s="1"/>
      <c r="L260" s="1"/>
      <c r="M260" s="1"/>
      <c r="N260" s="1"/>
      <c r="O260" s="1"/>
      <c r="P260" s="1"/>
      <c r="Q260" s="1"/>
      <c r="R260" s="1"/>
      <c r="S260" s="1"/>
      <c r="T260" s="1"/>
      <c r="U260" s="1"/>
      <c r="V260" s="1"/>
      <c r="W260" s="1"/>
      <c r="X260" s="1"/>
      <c r="Y260" s="1"/>
      <c r="Z260" s="1"/>
    </row>
    <row r="261" spans="1:26" ht="14.25" customHeight="1" x14ac:dyDescent="0.25">
      <c r="A261" s="15"/>
      <c r="B261" s="1"/>
      <c r="C261" s="1"/>
      <c r="D261" s="1"/>
      <c r="H261" s="1"/>
      <c r="I261" s="1"/>
      <c r="J261" s="1"/>
      <c r="L261" s="1"/>
      <c r="M261" s="1"/>
      <c r="N261" s="1"/>
      <c r="O261" s="1"/>
      <c r="P261" s="1"/>
      <c r="Q261" s="1"/>
      <c r="R261" s="1"/>
      <c r="S261" s="1"/>
      <c r="T261" s="1"/>
      <c r="U261" s="1"/>
      <c r="V261" s="1"/>
      <c r="W261" s="1"/>
      <c r="X261" s="1"/>
      <c r="Y261" s="1"/>
      <c r="Z261" s="1"/>
    </row>
    <row r="262" spans="1:26" ht="14.25" customHeight="1" x14ac:dyDescent="0.25">
      <c r="A262" s="15"/>
      <c r="B262" s="1"/>
      <c r="C262" s="1"/>
      <c r="D262" s="1"/>
      <c r="H262" s="1"/>
      <c r="I262" s="1"/>
      <c r="J262" s="1"/>
      <c r="L262" s="1"/>
      <c r="M262" s="1"/>
      <c r="N262" s="1"/>
      <c r="O262" s="1"/>
      <c r="P262" s="1"/>
      <c r="Q262" s="1"/>
      <c r="R262" s="1"/>
      <c r="S262" s="1"/>
      <c r="T262" s="1"/>
      <c r="U262" s="1"/>
      <c r="V262" s="1"/>
      <c r="W262" s="1"/>
      <c r="X262" s="1"/>
      <c r="Y262" s="1"/>
      <c r="Z262" s="1"/>
    </row>
    <row r="263" spans="1:26" ht="14.25" customHeight="1" x14ac:dyDescent="0.25">
      <c r="A263" s="15"/>
      <c r="B263" s="1"/>
      <c r="C263" s="1"/>
      <c r="D263" s="1"/>
      <c r="H263" s="1"/>
      <c r="I263" s="1"/>
      <c r="J263" s="1"/>
      <c r="L263" s="1"/>
      <c r="M263" s="1"/>
      <c r="N263" s="1"/>
      <c r="O263" s="1"/>
      <c r="P263" s="1"/>
      <c r="Q263" s="1"/>
      <c r="R263" s="1"/>
      <c r="S263" s="1"/>
      <c r="T263" s="1"/>
      <c r="U263" s="1"/>
      <c r="V263" s="1"/>
      <c r="W263" s="1"/>
      <c r="X263" s="1"/>
      <c r="Y263" s="1"/>
      <c r="Z263" s="1"/>
    </row>
    <row r="264" spans="1:26" ht="14.25" customHeight="1" x14ac:dyDescent="0.25">
      <c r="A264" s="15"/>
      <c r="B264" s="1"/>
      <c r="C264" s="1"/>
      <c r="D264" s="1"/>
      <c r="H264" s="1"/>
      <c r="I264" s="1"/>
      <c r="J264" s="1"/>
      <c r="L264" s="1"/>
      <c r="M264" s="1"/>
      <c r="N264" s="1"/>
      <c r="O264" s="1"/>
      <c r="P264" s="1"/>
      <c r="Q264" s="1"/>
      <c r="R264" s="1"/>
      <c r="S264" s="1"/>
      <c r="T264" s="1"/>
      <c r="U264" s="1"/>
      <c r="V264" s="1"/>
      <c r="W264" s="1"/>
      <c r="X264" s="1"/>
      <c r="Y264" s="1"/>
      <c r="Z264" s="1"/>
    </row>
    <row r="265" spans="1:26" ht="14.25" customHeight="1" x14ac:dyDescent="0.25">
      <c r="A265" s="15"/>
      <c r="B265" s="1"/>
      <c r="C265" s="1"/>
      <c r="D265" s="1"/>
      <c r="H265" s="1"/>
      <c r="I265" s="1"/>
      <c r="J265" s="1"/>
      <c r="L265" s="1"/>
      <c r="M265" s="1"/>
      <c r="N265" s="1"/>
      <c r="O265" s="1"/>
      <c r="P265" s="1"/>
      <c r="Q265" s="1"/>
      <c r="R265" s="1"/>
      <c r="S265" s="1"/>
      <c r="T265" s="1"/>
      <c r="U265" s="1"/>
      <c r="V265" s="1"/>
      <c r="W265" s="1"/>
      <c r="X265" s="1"/>
      <c r="Y265" s="1"/>
      <c r="Z265" s="1"/>
    </row>
    <row r="266" spans="1:26" ht="14.25" customHeight="1" x14ac:dyDescent="0.25">
      <c r="A266" s="15"/>
      <c r="B266" s="1"/>
      <c r="C266" s="1"/>
      <c r="D266" s="1"/>
      <c r="H266" s="1"/>
      <c r="I266" s="1"/>
      <c r="J266" s="1"/>
      <c r="L266" s="1"/>
      <c r="M266" s="1"/>
      <c r="N266" s="1"/>
      <c r="O266" s="1"/>
      <c r="P266" s="1"/>
      <c r="Q266" s="1"/>
      <c r="R266" s="1"/>
      <c r="S266" s="1"/>
      <c r="T266" s="1"/>
      <c r="U266" s="1"/>
      <c r="V266" s="1"/>
      <c r="W266" s="1"/>
      <c r="X266" s="1"/>
      <c r="Y266" s="1"/>
      <c r="Z266" s="1"/>
    </row>
    <row r="267" spans="1:26" ht="14.25" customHeight="1" x14ac:dyDescent="0.25">
      <c r="A267" s="15"/>
      <c r="B267" s="1"/>
      <c r="C267" s="1"/>
      <c r="D267" s="1"/>
      <c r="H267" s="1"/>
      <c r="I267" s="1"/>
      <c r="J267" s="1"/>
      <c r="L267" s="1"/>
      <c r="M267" s="1"/>
      <c r="N267" s="1"/>
      <c r="O267" s="1"/>
      <c r="P267" s="1"/>
      <c r="Q267" s="1"/>
      <c r="R267" s="1"/>
      <c r="S267" s="1"/>
      <c r="T267" s="1"/>
      <c r="U267" s="1"/>
      <c r="V267" s="1"/>
      <c r="W267" s="1"/>
      <c r="X267" s="1"/>
      <c r="Y267" s="1"/>
      <c r="Z267" s="1"/>
    </row>
    <row r="268" spans="1:26" ht="14.25" customHeight="1" x14ac:dyDescent="0.25">
      <c r="A268" s="15"/>
      <c r="B268" s="1"/>
      <c r="C268" s="1"/>
      <c r="D268" s="1"/>
      <c r="H268" s="1"/>
      <c r="I268" s="1"/>
      <c r="J268" s="1"/>
      <c r="L268" s="1"/>
      <c r="M268" s="1"/>
      <c r="N268" s="1"/>
      <c r="O268" s="1"/>
      <c r="P268" s="1"/>
      <c r="Q268" s="1"/>
      <c r="R268" s="1"/>
      <c r="S268" s="1"/>
      <c r="T268" s="1"/>
      <c r="U268" s="1"/>
      <c r="V268" s="1"/>
      <c r="W268" s="1"/>
      <c r="X268" s="1"/>
      <c r="Y268" s="1"/>
      <c r="Z268" s="1"/>
    </row>
    <row r="269" spans="1:26" ht="14.25" customHeight="1" x14ac:dyDescent="0.25">
      <c r="A269" s="15"/>
      <c r="B269" s="1"/>
      <c r="C269" s="1"/>
      <c r="D269" s="1"/>
      <c r="H269" s="1"/>
      <c r="I269" s="1"/>
      <c r="J269" s="1"/>
      <c r="L269" s="1"/>
      <c r="M269" s="1"/>
      <c r="N269" s="1"/>
      <c r="O269" s="1"/>
      <c r="P269" s="1"/>
      <c r="Q269" s="1"/>
      <c r="R269" s="1"/>
      <c r="S269" s="1"/>
      <c r="T269" s="1"/>
      <c r="U269" s="1"/>
      <c r="V269" s="1"/>
      <c r="W269" s="1"/>
      <c r="X269" s="1"/>
      <c r="Y269" s="1"/>
      <c r="Z269" s="1"/>
    </row>
    <row r="270" spans="1:26" ht="14.25" customHeight="1" x14ac:dyDescent="0.25">
      <c r="A270" s="15"/>
      <c r="B270" s="1"/>
      <c r="C270" s="1"/>
      <c r="D270" s="1"/>
      <c r="H270" s="1"/>
      <c r="I270" s="1"/>
      <c r="J270" s="1"/>
      <c r="L270" s="1"/>
      <c r="M270" s="1"/>
      <c r="N270" s="1"/>
      <c r="O270" s="1"/>
      <c r="P270" s="1"/>
      <c r="Q270" s="1"/>
      <c r="R270" s="1"/>
      <c r="S270" s="1"/>
      <c r="T270" s="1"/>
      <c r="U270" s="1"/>
      <c r="V270" s="1"/>
      <c r="W270" s="1"/>
      <c r="X270" s="1"/>
      <c r="Y270" s="1"/>
      <c r="Z270" s="1"/>
    </row>
    <row r="271" spans="1:26" ht="14.25" customHeight="1" x14ac:dyDescent="0.25">
      <c r="A271" s="15"/>
      <c r="B271" s="1"/>
      <c r="C271" s="1"/>
      <c r="D271" s="1"/>
      <c r="H271" s="1"/>
      <c r="I271" s="1"/>
      <c r="J271" s="1"/>
      <c r="L271" s="1"/>
      <c r="M271" s="1"/>
      <c r="N271" s="1"/>
      <c r="O271" s="1"/>
      <c r="P271" s="1"/>
      <c r="Q271" s="1"/>
      <c r="R271" s="1"/>
      <c r="S271" s="1"/>
      <c r="T271" s="1"/>
      <c r="U271" s="1"/>
      <c r="V271" s="1"/>
      <c r="W271" s="1"/>
      <c r="X271" s="1"/>
      <c r="Y271" s="1"/>
      <c r="Z271" s="1"/>
    </row>
    <row r="272" spans="1:26" ht="14.25" customHeight="1" x14ac:dyDescent="0.25">
      <c r="A272" s="15"/>
      <c r="B272" s="1"/>
      <c r="C272" s="1"/>
      <c r="D272" s="1"/>
      <c r="H272" s="1"/>
      <c r="I272" s="1"/>
      <c r="J272" s="1"/>
      <c r="L272" s="1"/>
      <c r="M272" s="1"/>
      <c r="N272" s="1"/>
      <c r="O272" s="1"/>
      <c r="P272" s="1"/>
      <c r="Q272" s="1"/>
      <c r="R272" s="1"/>
      <c r="S272" s="1"/>
      <c r="T272" s="1"/>
      <c r="U272" s="1"/>
      <c r="V272" s="1"/>
      <c r="W272" s="1"/>
      <c r="X272" s="1"/>
      <c r="Y272" s="1"/>
      <c r="Z272" s="1"/>
    </row>
    <row r="273" spans="1:26" ht="14.25" customHeight="1" x14ac:dyDescent="0.25">
      <c r="A273" s="15"/>
      <c r="B273" s="1"/>
      <c r="C273" s="1"/>
      <c r="D273" s="1"/>
      <c r="H273" s="1"/>
      <c r="I273" s="1"/>
      <c r="J273" s="1"/>
      <c r="L273" s="1"/>
      <c r="M273" s="1"/>
      <c r="N273" s="1"/>
      <c r="O273" s="1"/>
      <c r="P273" s="1"/>
      <c r="Q273" s="1"/>
      <c r="R273" s="1"/>
      <c r="S273" s="1"/>
      <c r="T273" s="1"/>
      <c r="U273" s="1"/>
      <c r="V273" s="1"/>
      <c r="W273" s="1"/>
      <c r="X273" s="1"/>
      <c r="Y273" s="1"/>
      <c r="Z273" s="1"/>
    </row>
    <row r="274" spans="1:26" ht="14.25" customHeight="1" x14ac:dyDescent="0.25">
      <c r="A274" s="15"/>
      <c r="B274" s="1"/>
      <c r="C274" s="1"/>
      <c r="D274" s="1"/>
      <c r="H274" s="1"/>
      <c r="I274" s="1"/>
      <c r="J274" s="1"/>
      <c r="L274" s="1"/>
      <c r="M274" s="1"/>
      <c r="N274" s="1"/>
      <c r="O274" s="1"/>
      <c r="P274" s="1"/>
      <c r="Q274" s="1"/>
      <c r="R274" s="1"/>
      <c r="S274" s="1"/>
      <c r="T274" s="1"/>
      <c r="U274" s="1"/>
      <c r="V274" s="1"/>
      <c r="W274" s="1"/>
      <c r="X274" s="1"/>
      <c r="Y274" s="1"/>
      <c r="Z274" s="1"/>
    </row>
    <row r="275" spans="1:26" ht="14.25" customHeight="1" x14ac:dyDescent="0.25">
      <c r="A275" s="15"/>
      <c r="B275" s="1"/>
      <c r="C275" s="1"/>
      <c r="D275" s="1"/>
      <c r="H275" s="1"/>
      <c r="I275" s="1"/>
      <c r="J275" s="1"/>
      <c r="L275" s="1"/>
      <c r="M275" s="1"/>
      <c r="N275" s="1"/>
      <c r="O275" s="1"/>
      <c r="P275" s="1"/>
      <c r="Q275" s="1"/>
      <c r="R275" s="1"/>
      <c r="S275" s="1"/>
      <c r="T275" s="1"/>
      <c r="U275" s="1"/>
      <c r="V275" s="1"/>
      <c r="W275" s="1"/>
      <c r="X275" s="1"/>
      <c r="Y275" s="1"/>
      <c r="Z275" s="1"/>
    </row>
    <row r="276" spans="1:26" ht="14.25" customHeight="1" x14ac:dyDescent="0.25">
      <c r="A276" s="15"/>
      <c r="B276" s="1"/>
      <c r="C276" s="1"/>
      <c r="D276" s="1"/>
      <c r="H276" s="1"/>
      <c r="I276" s="1"/>
      <c r="J276" s="1"/>
      <c r="L276" s="1"/>
      <c r="M276" s="1"/>
      <c r="N276" s="1"/>
      <c r="O276" s="1"/>
      <c r="P276" s="1"/>
      <c r="Q276" s="1"/>
      <c r="R276" s="1"/>
      <c r="S276" s="1"/>
      <c r="T276" s="1"/>
      <c r="U276" s="1"/>
      <c r="V276" s="1"/>
      <c r="W276" s="1"/>
      <c r="X276" s="1"/>
      <c r="Y276" s="1"/>
      <c r="Z276" s="1"/>
    </row>
    <row r="277" spans="1:26" ht="14.25" customHeight="1" x14ac:dyDescent="0.25">
      <c r="A277" s="15"/>
      <c r="B277" s="1"/>
      <c r="C277" s="1"/>
      <c r="D277" s="1"/>
      <c r="H277" s="1"/>
      <c r="I277" s="1"/>
      <c r="J277" s="1"/>
      <c r="L277" s="1"/>
      <c r="M277" s="1"/>
      <c r="N277" s="1"/>
      <c r="O277" s="1"/>
      <c r="P277" s="1"/>
      <c r="Q277" s="1"/>
      <c r="R277" s="1"/>
      <c r="S277" s="1"/>
      <c r="T277" s="1"/>
      <c r="U277" s="1"/>
      <c r="V277" s="1"/>
      <c r="W277" s="1"/>
      <c r="X277" s="1"/>
      <c r="Y277" s="1"/>
      <c r="Z277" s="1"/>
    </row>
    <row r="278" spans="1:26" ht="14.25" customHeight="1" x14ac:dyDescent="0.25">
      <c r="A278" s="15"/>
      <c r="B278" s="1"/>
      <c r="C278" s="1"/>
      <c r="D278" s="1"/>
      <c r="H278" s="1"/>
      <c r="I278" s="1"/>
      <c r="J278" s="1"/>
      <c r="L278" s="1"/>
      <c r="M278" s="1"/>
      <c r="N278" s="1"/>
      <c r="O278" s="1"/>
      <c r="P278" s="1"/>
      <c r="Q278" s="1"/>
      <c r="R278" s="1"/>
      <c r="S278" s="1"/>
      <c r="T278" s="1"/>
      <c r="U278" s="1"/>
      <c r="V278" s="1"/>
      <c r="W278" s="1"/>
      <c r="X278" s="1"/>
      <c r="Y278" s="1"/>
      <c r="Z278" s="1"/>
    </row>
    <row r="279" spans="1:26" ht="14.25" customHeight="1" x14ac:dyDescent="0.25">
      <c r="A279" s="15"/>
      <c r="B279" s="1"/>
      <c r="C279" s="1"/>
      <c r="D279" s="1"/>
      <c r="H279" s="1"/>
      <c r="I279" s="1"/>
      <c r="J279" s="1"/>
      <c r="L279" s="1"/>
      <c r="M279" s="1"/>
      <c r="N279" s="1"/>
      <c r="O279" s="1"/>
      <c r="P279" s="1"/>
      <c r="Q279" s="1"/>
      <c r="R279" s="1"/>
      <c r="S279" s="1"/>
      <c r="T279" s="1"/>
      <c r="U279" s="1"/>
      <c r="V279" s="1"/>
      <c r="W279" s="1"/>
      <c r="X279" s="1"/>
      <c r="Y279" s="1"/>
      <c r="Z279" s="1"/>
    </row>
    <row r="280" spans="1:26" ht="14.25" customHeight="1" x14ac:dyDescent="0.25">
      <c r="A280" s="15"/>
      <c r="B280" s="1"/>
      <c r="C280" s="1"/>
      <c r="D280" s="1"/>
      <c r="H280" s="1"/>
      <c r="I280" s="1"/>
      <c r="J280" s="1"/>
      <c r="L280" s="1"/>
      <c r="M280" s="1"/>
      <c r="N280" s="1"/>
      <c r="O280" s="1"/>
      <c r="P280" s="1"/>
      <c r="Q280" s="1"/>
      <c r="R280" s="1"/>
      <c r="S280" s="1"/>
      <c r="T280" s="1"/>
      <c r="U280" s="1"/>
      <c r="V280" s="1"/>
      <c r="W280" s="1"/>
      <c r="X280" s="1"/>
      <c r="Y280" s="1"/>
      <c r="Z280" s="1"/>
    </row>
    <row r="281" spans="1:26" ht="14.25" customHeight="1" x14ac:dyDescent="0.25">
      <c r="A281" s="15"/>
      <c r="B281" s="1"/>
      <c r="C281" s="1"/>
      <c r="D281" s="1"/>
      <c r="H281" s="1"/>
      <c r="I281" s="1"/>
      <c r="J281" s="1"/>
      <c r="L281" s="1"/>
      <c r="M281" s="1"/>
      <c r="N281" s="1"/>
      <c r="O281" s="1"/>
      <c r="P281" s="1"/>
      <c r="Q281" s="1"/>
      <c r="R281" s="1"/>
      <c r="S281" s="1"/>
      <c r="T281" s="1"/>
      <c r="U281" s="1"/>
      <c r="V281" s="1"/>
      <c r="W281" s="1"/>
      <c r="X281" s="1"/>
      <c r="Y281" s="1"/>
      <c r="Z281" s="1"/>
    </row>
    <row r="282" spans="1:26" ht="14.25" customHeight="1" x14ac:dyDescent="0.25">
      <c r="A282" s="15"/>
      <c r="B282" s="1"/>
      <c r="C282" s="1"/>
      <c r="D282" s="1"/>
      <c r="H282" s="1"/>
      <c r="I282" s="1"/>
      <c r="J282" s="1"/>
      <c r="L282" s="1"/>
      <c r="M282" s="1"/>
      <c r="N282" s="1"/>
      <c r="O282" s="1"/>
      <c r="P282" s="1"/>
      <c r="Q282" s="1"/>
      <c r="R282" s="1"/>
      <c r="S282" s="1"/>
      <c r="T282" s="1"/>
      <c r="U282" s="1"/>
      <c r="V282" s="1"/>
      <c r="W282" s="1"/>
      <c r="X282" s="1"/>
      <c r="Y282" s="1"/>
      <c r="Z282" s="1"/>
    </row>
    <row r="283" spans="1:26" ht="14.25" customHeight="1" x14ac:dyDescent="0.25">
      <c r="A283" s="15"/>
      <c r="B283" s="1"/>
      <c r="C283" s="1"/>
      <c r="D283" s="1"/>
      <c r="H283" s="1"/>
      <c r="I283" s="1"/>
      <c r="J283" s="1"/>
      <c r="L283" s="1"/>
      <c r="M283" s="1"/>
      <c r="N283" s="1"/>
      <c r="O283" s="1"/>
      <c r="P283" s="1"/>
      <c r="Q283" s="1"/>
      <c r="R283" s="1"/>
      <c r="S283" s="1"/>
      <c r="T283" s="1"/>
      <c r="U283" s="1"/>
      <c r="V283" s="1"/>
      <c r="W283" s="1"/>
      <c r="X283" s="1"/>
      <c r="Y283" s="1"/>
      <c r="Z283" s="1"/>
    </row>
    <row r="284" spans="1:26" ht="14.25" customHeight="1" x14ac:dyDescent="0.25">
      <c r="A284" s="15"/>
      <c r="B284" s="1"/>
      <c r="C284" s="1"/>
      <c r="D284" s="1"/>
      <c r="H284" s="1"/>
      <c r="I284" s="1"/>
      <c r="J284" s="1"/>
      <c r="L284" s="1"/>
      <c r="M284" s="1"/>
      <c r="N284" s="1"/>
      <c r="O284" s="1"/>
      <c r="P284" s="1"/>
      <c r="Q284" s="1"/>
      <c r="R284" s="1"/>
      <c r="S284" s="1"/>
      <c r="T284" s="1"/>
      <c r="U284" s="1"/>
      <c r="V284" s="1"/>
      <c r="W284" s="1"/>
      <c r="X284" s="1"/>
      <c r="Y284" s="1"/>
      <c r="Z284" s="1"/>
    </row>
    <row r="285" spans="1:26" ht="14.25" customHeight="1" x14ac:dyDescent="0.25">
      <c r="A285" s="15"/>
      <c r="B285" s="1"/>
      <c r="C285" s="1"/>
      <c r="D285" s="1"/>
      <c r="H285" s="1"/>
      <c r="I285" s="1"/>
      <c r="J285" s="1"/>
      <c r="L285" s="1"/>
      <c r="M285" s="1"/>
      <c r="N285" s="1"/>
      <c r="O285" s="1"/>
      <c r="P285" s="1"/>
      <c r="Q285" s="1"/>
      <c r="R285" s="1"/>
      <c r="S285" s="1"/>
      <c r="T285" s="1"/>
      <c r="U285" s="1"/>
      <c r="V285" s="1"/>
      <c r="W285" s="1"/>
      <c r="X285" s="1"/>
      <c r="Y285" s="1"/>
      <c r="Z285" s="1"/>
    </row>
    <row r="286" spans="1:26" ht="14.25" customHeight="1" x14ac:dyDescent="0.25">
      <c r="A286" s="15"/>
      <c r="B286" s="1"/>
      <c r="C286" s="1"/>
      <c r="D286" s="1"/>
      <c r="H286" s="1"/>
      <c r="I286" s="1"/>
      <c r="J286" s="1"/>
      <c r="L286" s="1"/>
      <c r="M286" s="1"/>
      <c r="N286" s="1"/>
      <c r="O286" s="1"/>
      <c r="P286" s="1"/>
      <c r="Q286" s="1"/>
      <c r="R286" s="1"/>
      <c r="S286" s="1"/>
      <c r="T286" s="1"/>
      <c r="U286" s="1"/>
      <c r="V286" s="1"/>
      <c r="W286" s="1"/>
      <c r="X286" s="1"/>
      <c r="Y286" s="1"/>
      <c r="Z286" s="1"/>
    </row>
    <row r="287" spans="1:26" ht="14.25" customHeight="1" x14ac:dyDescent="0.25">
      <c r="A287" s="15"/>
      <c r="B287" s="1"/>
      <c r="C287" s="1"/>
      <c r="D287" s="1"/>
      <c r="H287" s="1"/>
      <c r="I287" s="1"/>
      <c r="J287" s="1"/>
      <c r="L287" s="1"/>
      <c r="M287" s="1"/>
      <c r="N287" s="1"/>
      <c r="O287" s="1"/>
      <c r="P287" s="1"/>
      <c r="Q287" s="1"/>
      <c r="R287" s="1"/>
      <c r="S287" s="1"/>
      <c r="T287" s="1"/>
      <c r="U287" s="1"/>
      <c r="V287" s="1"/>
      <c r="W287" s="1"/>
      <c r="X287" s="1"/>
      <c r="Y287" s="1"/>
      <c r="Z287" s="1"/>
    </row>
    <row r="288" spans="1:26" ht="14.25" customHeight="1" x14ac:dyDescent="0.25">
      <c r="A288" s="15"/>
      <c r="B288" s="1"/>
      <c r="C288" s="1"/>
      <c r="D288" s="1"/>
      <c r="H288" s="1"/>
      <c r="I288" s="1"/>
      <c r="J288" s="1"/>
      <c r="L288" s="1"/>
      <c r="M288" s="1"/>
      <c r="N288" s="1"/>
      <c r="O288" s="1"/>
      <c r="P288" s="1"/>
      <c r="Q288" s="1"/>
      <c r="R288" s="1"/>
      <c r="S288" s="1"/>
      <c r="T288" s="1"/>
      <c r="U288" s="1"/>
      <c r="V288" s="1"/>
      <c r="W288" s="1"/>
      <c r="X288" s="1"/>
      <c r="Y288" s="1"/>
      <c r="Z288" s="1"/>
    </row>
    <row r="289" spans="1:26" ht="14.25" customHeight="1" x14ac:dyDescent="0.25">
      <c r="A289" s="15"/>
      <c r="B289" s="1"/>
      <c r="C289" s="1"/>
      <c r="D289" s="1"/>
      <c r="H289" s="1"/>
      <c r="I289" s="1"/>
      <c r="J289" s="1"/>
      <c r="L289" s="1"/>
      <c r="M289" s="1"/>
      <c r="N289" s="1"/>
      <c r="O289" s="1"/>
      <c r="P289" s="1"/>
      <c r="Q289" s="1"/>
      <c r="R289" s="1"/>
      <c r="S289" s="1"/>
      <c r="T289" s="1"/>
      <c r="U289" s="1"/>
      <c r="V289" s="1"/>
      <c r="W289" s="1"/>
      <c r="X289" s="1"/>
      <c r="Y289" s="1"/>
      <c r="Z289" s="1"/>
    </row>
    <row r="290" spans="1:26" ht="14.25" customHeight="1" x14ac:dyDescent="0.25">
      <c r="A290" s="15"/>
      <c r="B290" s="1"/>
      <c r="C290" s="1"/>
      <c r="D290" s="1"/>
      <c r="H290" s="1"/>
      <c r="I290" s="1"/>
      <c r="J290" s="1"/>
      <c r="L290" s="1"/>
      <c r="M290" s="1"/>
      <c r="N290" s="1"/>
      <c r="O290" s="1"/>
      <c r="P290" s="1"/>
      <c r="Q290" s="1"/>
      <c r="R290" s="1"/>
      <c r="S290" s="1"/>
      <c r="T290" s="1"/>
      <c r="U290" s="1"/>
      <c r="V290" s="1"/>
      <c r="W290" s="1"/>
      <c r="X290" s="1"/>
      <c r="Y290" s="1"/>
      <c r="Z290" s="1"/>
    </row>
    <row r="291" spans="1:26" ht="14.25" customHeight="1" x14ac:dyDescent="0.25">
      <c r="A291" s="15"/>
      <c r="B291" s="1"/>
      <c r="C291" s="1"/>
      <c r="D291" s="1"/>
      <c r="H291" s="1"/>
      <c r="I291" s="1"/>
      <c r="J291" s="1"/>
      <c r="L291" s="1"/>
      <c r="M291" s="1"/>
      <c r="N291" s="1"/>
      <c r="O291" s="1"/>
      <c r="P291" s="1"/>
      <c r="Q291" s="1"/>
      <c r="R291" s="1"/>
      <c r="S291" s="1"/>
      <c r="T291" s="1"/>
      <c r="U291" s="1"/>
      <c r="V291" s="1"/>
      <c r="W291" s="1"/>
      <c r="X291" s="1"/>
      <c r="Y291" s="1"/>
      <c r="Z291" s="1"/>
    </row>
    <row r="292" spans="1:26" ht="14.25" customHeight="1" x14ac:dyDescent="0.25">
      <c r="A292" s="15"/>
      <c r="B292" s="1"/>
      <c r="C292" s="1"/>
      <c r="D292" s="1"/>
      <c r="H292" s="1"/>
      <c r="I292" s="1"/>
      <c r="J292" s="1"/>
      <c r="L292" s="1"/>
      <c r="M292" s="1"/>
      <c r="N292" s="1"/>
      <c r="O292" s="1"/>
      <c r="P292" s="1"/>
      <c r="Q292" s="1"/>
      <c r="R292" s="1"/>
      <c r="S292" s="1"/>
      <c r="T292" s="1"/>
      <c r="U292" s="1"/>
      <c r="V292" s="1"/>
      <c r="W292" s="1"/>
      <c r="X292" s="1"/>
      <c r="Y292" s="1"/>
      <c r="Z292" s="1"/>
    </row>
    <row r="293" spans="1:26" ht="14.25" customHeight="1" x14ac:dyDescent="0.25">
      <c r="A293" s="15"/>
      <c r="B293" s="1"/>
      <c r="C293" s="1"/>
      <c r="D293" s="1"/>
      <c r="H293" s="1"/>
      <c r="I293" s="1"/>
      <c r="J293" s="1"/>
      <c r="L293" s="1"/>
      <c r="M293" s="1"/>
      <c r="N293" s="1"/>
      <c r="O293" s="1"/>
      <c r="P293" s="1"/>
      <c r="Q293" s="1"/>
      <c r="R293" s="1"/>
      <c r="S293" s="1"/>
      <c r="T293" s="1"/>
      <c r="U293" s="1"/>
      <c r="V293" s="1"/>
      <c r="W293" s="1"/>
      <c r="X293" s="1"/>
      <c r="Y293" s="1"/>
      <c r="Z293" s="1"/>
    </row>
    <row r="294" spans="1:26" ht="14.25" customHeight="1" x14ac:dyDescent="0.25">
      <c r="A294" s="15"/>
      <c r="B294" s="1"/>
      <c r="C294" s="1"/>
      <c r="D294" s="1"/>
      <c r="H294" s="1"/>
      <c r="I294" s="1"/>
      <c r="J294" s="1"/>
      <c r="L294" s="1"/>
      <c r="M294" s="1"/>
      <c r="N294" s="1"/>
      <c r="O294" s="1"/>
      <c r="P294" s="1"/>
      <c r="Q294" s="1"/>
      <c r="R294" s="1"/>
      <c r="S294" s="1"/>
      <c r="T294" s="1"/>
      <c r="U294" s="1"/>
      <c r="V294" s="1"/>
      <c r="W294" s="1"/>
      <c r="X294" s="1"/>
      <c r="Y294" s="1"/>
      <c r="Z294" s="1"/>
    </row>
    <row r="295" spans="1:26" ht="14.25" customHeight="1" x14ac:dyDescent="0.25">
      <c r="A295" s="15"/>
      <c r="B295" s="1"/>
      <c r="C295" s="1"/>
      <c r="D295" s="1"/>
      <c r="H295" s="1"/>
      <c r="I295" s="1"/>
      <c r="J295" s="1"/>
      <c r="L295" s="1"/>
      <c r="M295" s="1"/>
      <c r="N295" s="1"/>
      <c r="O295" s="1"/>
      <c r="P295" s="1"/>
      <c r="Q295" s="1"/>
      <c r="R295" s="1"/>
      <c r="S295" s="1"/>
      <c r="T295" s="1"/>
      <c r="U295" s="1"/>
      <c r="V295" s="1"/>
      <c r="W295" s="1"/>
      <c r="X295" s="1"/>
      <c r="Y295" s="1"/>
      <c r="Z295" s="1"/>
    </row>
    <row r="296" spans="1:26" ht="14.25" customHeight="1" x14ac:dyDescent="0.25">
      <c r="A296" s="15"/>
      <c r="B296" s="1"/>
      <c r="C296" s="1"/>
      <c r="D296" s="1"/>
      <c r="H296" s="1"/>
      <c r="I296" s="1"/>
      <c r="J296" s="1"/>
      <c r="L296" s="1"/>
      <c r="M296" s="1"/>
      <c r="N296" s="1"/>
      <c r="O296" s="1"/>
      <c r="P296" s="1"/>
      <c r="Q296" s="1"/>
      <c r="R296" s="1"/>
      <c r="S296" s="1"/>
      <c r="T296" s="1"/>
      <c r="U296" s="1"/>
      <c r="V296" s="1"/>
      <c r="W296" s="1"/>
      <c r="X296" s="1"/>
      <c r="Y296" s="1"/>
      <c r="Z296" s="1"/>
    </row>
    <row r="297" spans="1:26" ht="14.25" customHeight="1" x14ac:dyDescent="0.25">
      <c r="A297" s="15"/>
      <c r="B297" s="1"/>
      <c r="C297" s="1"/>
      <c r="D297" s="1"/>
      <c r="H297" s="1"/>
      <c r="I297" s="1"/>
      <c r="J297" s="1"/>
      <c r="L297" s="1"/>
      <c r="M297" s="1"/>
      <c r="N297" s="1"/>
      <c r="O297" s="1"/>
      <c r="P297" s="1"/>
      <c r="Q297" s="1"/>
      <c r="R297" s="1"/>
      <c r="S297" s="1"/>
      <c r="T297" s="1"/>
      <c r="U297" s="1"/>
      <c r="V297" s="1"/>
      <c r="W297" s="1"/>
      <c r="X297" s="1"/>
      <c r="Y297" s="1"/>
      <c r="Z297" s="1"/>
    </row>
    <row r="298" spans="1:26" ht="14.25" customHeight="1" x14ac:dyDescent="0.25">
      <c r="A298" s="15"/>
      <c r="B298" s="1"/>
      <c r="C298" s="1"/>
      <c r="D298" s="1"/>
      <c r="H298" s="1"/>
      <c r="I298" s="1"/>
      <c r="J298" s="1"/>
      <c r="L298" s="1"/>
      <c r="M298" s="1"/>
      <c r="N298" s="1"/>
      <c r="O298" s="1"/>
      <c r="P298" s="1"/>
      <c r="Q298" s="1"/>
      <c r="R298" s="1"/>
      <c r="S298" s="1"/>
      <c r="T298" s="1"/>
      <c r="U298" s="1"/>
      <c r="V298" s="1"/>
      <c r="W298" s="1"/>
      <c r="X298" s="1"/>
      <c r="Y298" s="1"/>
      <c r="Z298" s="1"/>
    </row>
    <row r="299" spans="1:26" ht="14.25" customHeight="1" x14ac:dyDescent="0.25">
      <c r="A299" s="15"/>
      <c r="B299" s="1"/>
      <c r="C299" s="1"/>
      <c r="D299" s="1"/>
      <c r="H299" s="1"/>
      <c r="I299" s="1"/>
      <c r="J299" s="1"/>
      <c r="L299" s="1"/>
      <c r="M299" s="1"/>
      <c r="N299" s="1"/>
      <c r="O299" s="1"/>
      <c r="P299" s="1"/>
      <c r="Q299" s="1"/>
      <c r="R299" s="1"/>
      <c r="S299" s="1"/>
      <c r="T299" s="1"/>
      <c r="U299" s="1"/>
      <c r="V299" s="1"/>
      <c r="W299" s="1"/>
      <c r="X299" s="1"/>
      <c r="Y299" s="1"/>
      <c r="Z299" s="1"/>
    </row>
    <row r="300" spans="1:26" ht="14.25" customHeight="1" x14ac:dyDescent="0.25">
      <c r="A300" s="15"/>
      <c r="B300" s="1"/>
      <c r="C300" s="1"/>
      <c r="D300" s="1"/>
      <c r="H300" s="1"/>
      <c r="I300" s="1"/>
      <c r="J300" s="1"/>
      <c r="L300" s="1"/>
      <c r="M300" s="1"/>
      <c r="N300" s="1"/>
      <c r="O300" s="1"/>
      <c r="P300" s="1"/>
      <c r="Q300" s="1"/>
      <c r="R300" s="1"/>
      <c r="S300" s="1"/>
      <c r="T300" s="1"/>
      <c r="U300" s="1"/>
      <c r="V300" s="1"/>
      <c r="W300" s="1"/>
      <c r="X300" s="1"/>
      <c r="Y300" s="1"/>
      <c r="Z300" s="1"/>
    </row>
    <row r="301" spans="1:26" ht="14.25" customHeight="1" x14ac:dyDescent="0.25">
      <c r="A301" s="15"/>
      <c r="B301" s="1"/>
      <c r="C301" s="1"/>
      <c r="D301" s="1"/>
      <c r="H301" s="1"/>
      <c r="I301" s="1"/>
      <c r="J301" s="1"/>
      <c r="L301" s="1"/>
      <c r="M301" s="1"/>
      <c r="N301" s="1"/>
      <c r="O301" s="1"/>
      <c r="P301" s="1"/>
      <c r="Q301" s="1"/>
      <c r="R301" s="1"/>
      <c r="S301" s="1"/>
      <c r="T301" s="1"/>
      <c r="U301" s="1"/>
      <c r="V301" s="1"/>
      <c r="W301" s="1"/>
      <c r="X301" s="1"/>
      <c r="Y301" s="1"/>
      <c r="Z301" s="1"/>
    </row>
    <row r="302" spans="1:26" ht="14.25" customHeight="1" x14ac:dyDescent="0.25">
      <c r="A302" s="15"/>
      <c r="B302" s="1"/>
      <c r="C302" s="1"/>
      <c r="D302" s="1"/>
      <c r="H302" s="1"/>
      <c r="I302" s="1"/>
      <c r="J302" s="1"/>
      <c r="L302" s="1"/>
      <c r="M302" s="1"/>
      <c r="N302" s="1"/>
      <c r="O302" s="1"/>
      <c r="P302" s="1"/>
      <c r="Q302" s="1"/>
      <c r="R302" s="1"/>
      <c r="S302" s="1"/>
      <c r="T302" s="1"/>
      <c r="U302" s="1"/>
      <c r="V302" s="1"/>
      <c r="W302" s="1"/>
      <c r="X302" s="1"/>
      <c r="Y302" s="1"/>
      <c r="Z302" s="1"/>
    </row>
    <row r="303" spans="1:26" ht="14.25" customHeight="1" x14ac:dyDescent="0.25">
      <c r="A303" s="15"/>
      <c r="B303" s="1"/>
      <c r="C303" s="1"/>
      <c r="D303" s="1"/>
      <c r="H303" s="1"/>
      <c r="I303" s="1"/>
      <c r="J303" s="1"/>
      <c r="L303" s="1"/>
      <c r="M303" s="1"/>
      <c r="N303" s="1"/>
      <c r="O303" s="1"/>
      <c r="P303" s="1"/>
      <c r="Q303" s="1"/>
      <c r="R303" s="1"/>
      <c r="S303" s="1"/>
      <c r="T303" s="1"/>
      <c r="U303" s="1"/>
      <c r="V303" s="1"/>
      <c r="W303" s="1"/>
      <c r="X303" s="1"/>
      <c r="Y303" s="1"/>
      <c r="Z303" s="1"/>
    </row>
    <row r="304" spans="1:26" ht="14.25" customHeight="1" x14ac:dyDescent="0.25">
      <c r="A304" s="15"/>
      <c r="B304" s="1"/>
      <c r="C304" s="1"/>
      <c r="D304" s="1"/>
      <c r="H304" s="1"/>
      <c r="I304" s="1"/>
      <c r="J304" s="1"/>
      <c r="L304" s="1"/>
      <c r="M304" s="1"/>
      <c r="N304" s="1"/>
      <c r="O304" s="1"/>
      <c r="P304" s="1"/>
      <c r="Q304" s="1"/>
      <c r="R304" s="1"/>
      <c r="S304" s="1"/>
      <c r="T304" s="1"/>
      <c r="U304" s="1"/>
      <c r="V304" s="1"/>
      <c r="W304" s="1"/>
      <c r="X304" s="1"/>
      <c r="Y304" s="1"/>
      <c r="Z304" s="1"/>
    </row>
    <row r="305" spans="1:26" ht="14.25" customHeight="1" x14ac:dyDescent="0.25">
      <c r="A305" s="15"/>
      <c r="B305" s="1"/>
      <c r="C305" s="1"/>
      <c r="D305" s="1"/>
      <c r="H305" s="1"/>
      <c r="I305" s="1"/>
      <c r="J305" s="1"/>
      <c r="L305" s="1"/>
      <c r="M305" s="1"/>
      <c r="N305" s="1"/>
      <c r="O305" s="1"/>
      <c r="P305" s="1"/>
      <c r="Q305" s="1"/>
      <c r="R305" s="1"/>
      <c r="S305" s="1"/>
      <c r="T305" s="1"/>
      <c r="U305" s="1"/>
      <c r="V305" s="1"/>
      <c r="W305" s="1"/>
      <c r="X305" s="1"/>
      <c r="Y305" s="1"/>
      <c r="Z305" s="1"/>
    </row>
    <row r="306" spans="1:26" ht="14.25" customHeight="1" x14ac:dyDescent="0.25">
      <c r="A306" s="15"/>
      <c r="B306" s="1"/>
      <c r="C306" s="1"/>
      <c r="D306" s="1"/>
      <c r="H306" s="1"/>
      <c r="I306" s="1"/>
      <c r="J306" s="1"/>
      <c r="L306" s="1"/>
      <c r="M306" s="1"/>
      <c r="N306" s="1"/>
      <c r="O306" s="1"/>
      <c r="P306" s="1"/>
      <c r="Q306" s="1"/>
      <c r="R306" s="1"/>
      <c r="S306" s="1"/>
      <c r="T306" s="1"/>
      <c r="U306" s="1"/>
      <c r="V306" s="1"/>
      <c r="W306" s="1"/>
      <c r="X306" s="1"/>
      <c r="Y306" s="1"/>
      <c r="Z306" s="1"/>
    </row>
    <row r="307" spans="1:26" ht="14.25" customHeight="1" x14ac:dyDescent="0.25">
      <c r="A307" s="15"/>
      <c r="B307" s="1"/>
      <c r="C307" s="1"/>
      <c r="D307" s="1"/>
      <c r="H307" s="1"/>
      <c r="I307" s="1"/>
      <c r="J307" s="1"/>
      <c r="L307" s="1"/>
      <c r="M307" s="1"/>
      <c r="N307" s="1"/>
      <c r="O307" s="1"/>
      <c r="P307" s="1"/>
      <c r="Q307" s="1"/>
      <c r="R307" s="1"/>
      <c r="S307" s="1"/>
      <c r="T307" s="1"/>
      <c r="U307" s="1"/>
      <c r="V307" s="1"/>
      <c r="W307" s="1"/>
      <c r="X307" s="1"/>
      <c r="Y307" s="1"/>
      <c r="Z307" s="1"/>
    </row>
    <row r="308" spans="1:26" ht="14.25" customHeight="1" x14ac:dyDescent="0.25">
      <c r="A308" s="15"/>
      <c r="B308" s="1"/>
      <c r="C308" s="1"/>
      <c r="D308" s="1"/>
      <c r="H308" s="1"/>
      <c r="I308" s="1"/>
      <c r="J308" s="1"/>
      <c r="L308" s="1"/>
      <c r="M308" s="1"/>
      <c r="N308" s="1"/>
      <c r="O308" s="1"/>
      <c r="P308" s="1"/>
      <c r="Q308" s="1"/>
      <c r="R308" s="1"/>
      <c r="S308" s="1"/>
      <c r="T308" s="1"/>
      <c r="U308" s="1"/>
      <c r="V308" s="1"/>
      <c r="W308" s="1"/>
      <c r="X308" s="1"/>
      <c r="Y308" s="1"/>
      <c r="Z308" s="1"/>
    </row>
    <row r="309" spans="1:26" ht="14.25" customHeight="1" x14ac:dyDescent="0.25">
      <c r="A309" s="15"/>
      <c r="B309" s="1"/>
      <c r="C309" s="1"/>
      <c r="D309" s="1"/>
      <c r="H309" s="1"/>
      <c r="I309" s="1"/>
      <c r="J309" s="1"/>
      <c r="L309" s="1"/>
      <c r="M309" s="1"/>
      <c r="N309" s="1"/>
      <c r="O309" s="1"/>
      <c r="P309" s="1"/>
      <c r="Q309" s="1"/>
      <c r="R309" s="1"/>
      <c r="S309" s="1"/>
      <c r="T309" s="1"/>
      <c r="U309" s="1"/>
      <c r="V309" s="1"/>
      <c r="W309" s="1"/>
      <c r="X309" s="1"/>
      <c r="Y309" s="1"/>
      <c r="Z309" s="1"/>
    </row>
    <row r="310" spans="1:26" ht="14.25" customHeight="1" x14ac:dyDescent="0.25">
      <c r="A310" s="15"/>
      <c r="B310" s="1"/>
      <c r="C310" s="1"/>
      <c r="D310" s="1"/>
      <c r="H310" s="1"/>
      <c r="I310" s="1"/>
      <c r="J310" s="1"/>
      <c r="L310" s="1"/>
      <c r="M310" s="1"/>
      <c r="N310" s="1"/>
      <c r="O310" s="1"/>
      <c r="P310" s="1"/>
      <c r="Q310" s="1"/>
      <c r="R310" s="1"/>
      <c r="S310" s="1"/>
      <c r="T310" s="1"/>
      <c r="U310" s="1"/>
      <c r="V310" s="1"/>
      <c r="W310" s="1"/>
      <c r="X310" s="1"/>
      <c r="Y310" s="1"/>
      <c r="Z310" s="1"/>
    </row>
    <row r="311" spans="1:26" ht="14.25" customHeight="1" x14ac:dyDescent="0.25">
      <c r="A311" s="15"/>
      <c r="B311" s="1"/>
      <c r="C311" s="1"/>
      <c r="D311" s="1"/>
      <c r="H311" s="1"/>
      <c r="I311" s="1"/>
      <c r="J311" s="1"/>
      <c r="L311" s="1"/>
      <c r="M311" s="1"/>
      <c r="N311" s="1"/>
      <c r="O311" s="1"/>
      <c r="P311" s="1"/>
      <c r="Q311" s="1"/>
      <c r="R311" s="1"/>
      <c r="S311" s="1"/>
      <c r="T311" s="1"/>
      <c r="U311" s="1"/>
      <c r="V311" s="1"/>
      <c r="W311" s="1"/>
      <c r="X311" s="1"/>
      <c r="Y311" s="1"/>
      <c r="Z311" s="1"/>
    </row>
    <row r="312" spans="1:26" ht="14.25" customHeight="1" x14ac:dyDescent="0.25">
      <c r="A312" s="15"/>
      <c r="B312" s="1"/>
      <c r="C312" s="1"/>
      <c r="D312" s="1"/>
      <c r="H312" s="1"/>
      <c r="I312" s="1"/>
      <c r="J312" s="1"/>
      <c r="L312" s="1"/>
      <c r="M312" s="1"/>
      <c r="N312" s="1"/>
      <c r="O312" s="1"/>
      <c r="P312" s="1"/>
      <c r="Q312" s="1"/>
      <c r="R312" s="1"/>
      <c r="S312" s="1"/>
      <c r="T312" s="1"/>
      <c r="U312" s="1"/>
      <c r="V312" s="1"/>
      <c r="W312" s="1"/>
      <c r="X312" s="1"/>
      <c r="Y312" s="1"/>
      <c r="Z312" s="1"/>
    </row>
    <row r="313" spans="1:26" ht="14.25" customHeight="1" x14ac:dyDescent="0.25">
      <c r="A313" s="15"/>
      <c r="B313" s="1"/>
      <c r="C313" s="1"/>
      <c r="D313" s="1"/>
      <c r="H313" s="1"/>
      <c r="I313" s="1"/>
      <c r="J313" s="1"/>
      <c r="L313" s="1"/>
      <c r="M313" s="1"/>
      <c r="N313" s="1"/>
      <c r="O313" s="1"/>
      <c r="P313" s="1"/>
      <c r="Q313" s="1"/>
      <c r="R313" s="1"/>
      <c r="S313" s="1"/>
      <c r="T313" s="1"/>
      <c r="U313" s="1"/>
      <c r="V313" s="1"/>
      <c r="W313" s="1"/>
      <c r="X313" s="1"/>
      <c r="Y313" s="1"/>
      <c r="Z313" s="1"/>
    </row>
    <row r="314" spans="1:26" ht="14.25" customHeight="1" x14ac:dyDescent="0.25">
      <c r="A314" s="15"/>
      <c r="B314" s="1"/>
      <c r="C314" s="1"/>
      <c r="D314" s="1"/>
      <c r="H314" s="1"/>
      <c r="I314" s="1"/>
      <c r="J314" s="1"/>
      <c r="L314" s="1"/>
      <c r="M314" s="1"/>
      <c r="N314" s="1"/>
      <c r="O314" s="1"/>
      <c r="P314" s="1"/>
      <c r="Q314" s="1"/>
      <c r="R314" s="1"/>
      <c r="S314" s="1"/>
      <c r="T314" s="1"/>
      <c r="U314" s="1"/>
      <c r="V314" s="1"/>
      <c r="W314" s="1"/>
      <c r="X314" s="1"/>
      <c r="Y314" s="1"/>
      <c r="Z314" s="1"/>
    </row>
    <row r="315" spans="1:26" ht="14.25" customHeight="1" x14ac:dyDescent="0.25">
      <c r="A315" s="15"/>
      <c r="B315" s="1"/>
      <c r="C315" s="1"/>
      <c r="D315" s="1"/>
      <c r="H315" s="1"/>
      <c r="I315" s="1"/>
      <c r="J315" s="1"/>
      <c r="L315" s="1"/>
      <c r="M315" s="1"/>
      <c r="N315" s="1"/>
      <c r="O315" s="1"/>
      <c r="P315" s="1"/>
      <c r="Q315" s="1"/>
      <c r="R315" s="1"/>
      <c r="S315" s="1"/>
      <c r="T315" s="1"/>
      <c r="U315" s="1"/>
      <c r="V315" s="1"/>
      <c r="W315" s="1"/>
      <c r="X315" s="1"/>
      <c r="Y315" s="1"/>
      <c r="Z315" s="1"/>
    </row>
    <row r="316" spans="1:26" ht="14.25" customHeight="1" x14ac:dyDescent="0.25">
      <c r="A316" s="15"/>
      <c r="B316" s="1"/>
      <c r="C316" s="1"/>
      <c r="D316" s="1"/>
      <c r="H316" s="1"/>
      <c r="I316" s="1"/>
      <c r="J316" s="1"/>
      <c r="L316" s="1"/>
      <c r="M316" s="1"/>
      <c r="N316" s="1"/>
      <c r="O316" s="1"/>
      <c r="P316" s="1"/>
      <c r="Q316" s="1"/>
      <c r="R316" s="1"/>
      <c r="S316" s="1"/>
      <c r="T316" s="1"/>
      <c r="U316" s="1"/>
      <c r="V316" s="1"/>
      <c r="W316" s="1"/>
      <c r="X316" s="1"/>
      <c r="Y316" s="1"/>
      <c r="Z316" s="1"/>
    </row>
    <row r="317" spans="1:26" ht="14.25" customHeight="1" x14ac:dyDescent="0.25">
      <c r="A317" s="15"/>
      <c r="B317" s="1"/>
      <c r="C317" s="1"/>
      <c r="D317" s="1"/>
      <c r="H317" s="1"/>
      <c r="I317" s="1"/>
      <c r="J317" s="1"/>
      <c r="L317" s="1"/>
      <c r="M317" s="1"/>
      <c r="N317" s="1"/>
      <c r="O317" s="1"/>
      <c r="P317" s="1"/>
      <c r="Q317" s="1"/>
      <c r="R317" s="1"/>
      <c r="S317" s="1"/>
      <c r="T317" s="1"/>
      <c r="U317" s="1"/>
      <c r="V317" s="1"/>
      <c r="W317" s="1"/>
      <c r="X317" s="1"/>
      <c r="Y317" s="1"/>
      <c r="Z317" s="1"/>
    </row>
    <row r="318" spans="1:26" ht="14.25" customHeight="1" x14ac:dyDescent="0.25">
      <c r="A318" s="15"/>
      <c r="B318" s="1"/>
      <c r="C318" s="1"/>
      <c r="D318" s="1"/>
      <c r="H318" s="1"/>
      <c r="I318" s="1"/>
      <c r="J318" s="1"/>
      <c r="L318" s="1"/>
      <c r="M318" s="1"/>
      <c r="N318" s="1"/>
      <c r="O318" s="1"/>
      <c r="P318" s="1"/>
      <c r="Q318" s="1"/>
      <c r="R318" s="1"/>
      <c r="S318" s="1"/>
      <c r="T318" s="1"/>
      <c r="U318" s="1"/>
      <c r="V318" s="1"/>
      <c r="W318" s="1"/>
      <c r="X318" s="1"/>
      <c r="Y318" s="1"/>
      <c r="Z318" s="1"/>
    </row>
    <row r="319" spans="1:26" ht="14.25" customHeight="1" x14ac:dyDescent="0.25">
      <c r="A319" s="15"/>
      <c r="B319" s="1"/>
      <c r="C319" s="1"/>
      <c r="D319" s="1"/>
      <c r="H319" s="1"/>
      <c r="I319" s="1"/>
      <c r="J319" s="1"/>
      <c r="L319" s="1"/>
      <c r="M319" s="1"/>
      <c r="N319" s="1"/>
      <c r="O319" s="1"/>
      <c r="P319" s="1"/>
      <c r="Q319" s="1"/>
      <c r="R319" s="1"/>
      <c r="S319" s="1"/>
      <c r="T319" s="1"/>
      <c r="U319" s="1"/>
      <c r="V319" s="1"/>
      <c r="W319" s="1"/>
      <c r="X319" s="1"/>
      <c r="Y319" s="1"/>
      <c r="Z319" s="1"/>
    </row>
    <row r="320" spans="1:26" ht="14.25" customHeight="1" x14ac:dyDescent="0.25">
      <c r="A320" s="15"/>
      <c r="B320" s="1"/>
      <c r="C320" s="1"/>
      <c r="D320" s="1"/>
      <c r="H320" s="1"/>
      <c r="I320" s="1"/>
      <c r="J320" s="1"/>
      <c r="L320" s="1"/>
      <c r="M320" s="1"/>
      <c r="N320" s="1"/>
      <c r="O320" s="1"/>
      <c r="P320" s="1"/>
      <c r="Q320" s="1"/>
      <c r="R320" s="1"/>
      <c r="S320" s="1"/>
      <c r="T320" s="1"/>
      <c r="U320" s="1"/>
      <c r="V320" s="1"/>
      <c r="W320" s="1"/>
      <c r="X320" s="1"/>
      <c r="Y320" s="1"/>
      <c r="Z320" s="1"/>
    </row>
    <row r="321" spans="1:26" ht="14.25" customHeight="1" x14ac:dyDescent="0.25">
      <c r="A321" s="15"/>
      <c r="B321" s="1"/>
      <c r="C321" s="1"/>
      <c r="D321" s="1"/>
      <c r="H321" s="1"/>
      <c r="I321" s="1"/>
      <c r="J321" s="1"/>
      <c r="L321" s="1"/>
      <c r="M321" s="1"/>
      <c r="N321" s="1"/>
      <c r="O321" s="1"/>
      <c r="P321" s="1"/>
      <c r="Q321" s="1"/>
      <c r="R321" s="1"/>
      <c r="S321" s="1"/>
      <c r="T321" s="1"/>
      <c r="U321" s="1"/>
      <c r="V321" s="1"/>
      <c r="W321" s="1"/>
      <c r="X321" s="1"/>
      <c r="Y321" s="1"/>
      <c r="Z321" s="1"/>
    </row>
    <row r="322" spans="1:26" ht="14.25" customHeight="1" x14ac:dyDescent="0.25">
      <c r="A322" s="15"/>
      <c r="B322" s="1"/>
      <c r="C322" s="1"/>
      <c r="D322" s="1"/>
      <c r="H322" s="1"/>
      <c r="I322" s="1"/>
      <c r="J322" s="1"/>
      <c r="L322" s="1"/>
      <c r="M322" s="1"/>
      <c r="N322" s="1"/>
      <c r="O322" s="1"/>
      <c r="P322" s="1"/>
      <c r="Q322" s="1"/>
      <c r="R322" s="1"/>
      <c r="S322" s="1"/>
      <c r="T322" s="1"/>
      <c r="U322" s="1"/>
      <c r="V322" s="1"/>
      <c r="W322" s="1"/>
      <c r="X322" s="1"/>
      <c r="Y322" s="1"/>
      <c r="Z322" s="1"/>
    </row>
    <row r="323" spans="1:26" ht="14.25" customHeight="1" x14ac:dyDescent="0.25">
      <c r="A323" s="15"/>
      <c r="B323" s="1"/>
      <c r="C323" s="1"/>
      <c r="D323" s="1"/>
      <c r="H323" s="1"/>
      <c r="I323" s="1"/>
      <c r="J323" s="1"/>
      <c r="L323" s="1"/>
      <c r="M323" s="1"/>
      <c r="N323" s="1"/>
      <c r="O323" s="1"/>
      <c r="P323" s="1"/>
      <c r="Q323" s="1"/>
      <c r="R323" s="1"/>
      <c r="S323" s="1"/>
      <c r="T323" s="1"/>
      <c r="U323" s="1"/>
      <c r="V323" s="1"/>
      <c r="W323" s="1"/>
      <c r="X323" s="1"/>
      <c r="Y323" s="1"/>
      <c r="Z323" s="1"/>
    </row>
    <row r="324" spans="1:26" ht="14.25" customHeight="1" x14ac:dyDescent="0.25">
      <c r="A324" s="15"/>
      <c r="B324" s="1"/>
      <c r="C324" s="1"/>
      <c r="D324" s="1"/>
      <c r="H324" s="1"/>
      <c r="I324" s="1"/>
      <c r="J324" s="1"/>
      <c r="L324" s="1"/>
      <c r="M324" s="1"/>
      <c r="N324" s="1"/>
      <c r="O324" s="1"/>
      <c r="P324" s="1"/>
      <c r="Q324" s="1"/>
      <c r="R324" s="1"/>
      <c r="S324" s="1"/>
      <c r="T324" s="1"/>
      <c r="U324" s="1"/>
      <c r="V324" s="1"/>
      <c r="W324" s="1"/>
      <c r="X324" s="1"/>
      <c r="Y324" s="1"/>
      <c r="Z324" s="1"/>
    </row>
    <row r="325" spans="1:26" ht="14.25" customHeight="1" x14ac:dyDescent="0.25">
      <c r="A325" s="15"/>
      <c r="B325" s="1"/>
      <c r="C325" s="1"/>
      <c r="D325" s="1"/>
      <c r="H325" s="1"/>
      <c r="I325" s="1"/>
      <c r="J325" s="1"/>
      <c r="L325" s="1"/>
      <c r="M325" s="1"/>
      <c r="N325" s="1"/>
      <c r="O325" s="1"/>
      <c r="P325" s="1"/>
      <c r="Q325" s="1"/>
      <c r="R325" s="1"/>
      <c r="S325" s="1"/>
      <c r="T325" s="1"/>
      <c r="U325" s="1"/>
      <c r="V325" s="1"/>
      <c r="W325" s="1"/>
      <c r="X325" s="1"/>
      <c r="Y325" s="1"/>
      <c r="Z325" s="1"/>
    </row>
    <row r="326" spans="1:26" ht="14.25" customHeight="1" x14ac:dyDescent="0.25">
      <c r="A326" s="15"/>
      <c r="B326" s="1"/>
      <c r="C326" s="1"/>
      <c r="D326" s="1"/>
      <c r="H326" s="1"/>
      <c r="I326" s="1"/>
      <c r="J326" s="1"/>
      <c r="L326" s="1"/>
      <c r="M326" s="1"/>
      <c r="N326" s="1"/>
      <c r="O326" s="1"/>
      <c r="P326" s="1"/>
      <c r="Q326" s="1"/>
      <c r="R326" s="1"/>
      <c r="S326" s="1"/>
      <c r="T326" s="1"/>
      <c r="U326" s="1"/>
      <c r="V326" s="1"/>
      <c r="W326" s="1"/>
      <c r="X326" s="1"/>
      <c r="Y326" s="1"/>
      <c r="Z326" s="1"/>
    </row>
    <row r="327" spans="1:26" ht="14.25" customHeight="1" x14ac:dyDescent="0.25">
      <c r="A327" s="15"/>
      <c r="B327" s="1"/>
      <c r="C327" s="1"/>
      <c r="D327" s="1"/>
      <c r="H327" s="1"/>
      <c r="I327" s="1"/>
      <c r="J327" s="1"/>
      <c r="L327" s="1"/>
      <c r="M327" s="1"/>
      <c r="N327" s="1"/>
      <c r="O327" s="1"/>
      <c r="P327" s="1"/>
      <c r="Q327" s="1"/>
      <c r="R327" s="1"/>
      <c r="S327" s="1"/>
      <c r="T327" s="1"/>
      <c r="U327" s="1"/>
      <c r="V327" s="1"/>
      <c r="W327" s="1"/>
      <c r="X327" s="1"/>
      <c r="Y327" s="1"/>
      <c r="Z327" s="1"/>
    </row>
    <row r="328" spans="1:26" ht="14.25" customHeight="1" x14ac:dyDescent="0.25">
      <c r="A328" s="15"/>
      <c r="B328" s="1"/>
      <c r="C328" s="1"/>
      <c r="D328" s="1"/>
      <c r="H328" s="1"/>
      <c r="I328" s="1"/>
      <c r="J328" s="1"/>
      <c r="L328" s="1"/>
      <c r="M328" s="1"/>
      <c r="N328" s="1"/>
      <c r="O328" s="1"/>
      <c r="P328" s="1"/>
      <c r="Q328" s="1"/>
      <c r="R328" s="1"/>
      <c r="S328" s="1"/>
      <c r="T328" s="1"/>
      <c r="U328" s="1"/>
      <c r="V328" s="1"/>
      <c r="W328" s="1"/>
      <c r="X328" s="1"/>
      <c r="Y328" s="1"/>
      <c r="Z328" s="1"/>
    </row>
    <row r="329" spans="1:26" ht="14.25" customHeight="1" x14ac:dyDescent="0.25">
      <c r="A329" s="15"/>
      <c r="B329" s="1"/>
      <c r="C329" s="1"/>
      <c r="D329" s="1"/>
      <c r="H329" s="1"/>
      <c r="I329" s="1"/>
      <c r="J329" s="1"/>
      <c r="L329" s="1"/>
      <c r="M329" s="1"/>
      <c r="N329" s="1"/>
      <c r="O329" s="1"/>
      <c r="P329" s="1"/>
      <c r="Q329" s="1"/>
      <c r="R329" s="1"/>
      <c r="S329" s="1"/>
      <c r="T329" s="1"/>
      <c r="U329" s="1"/>
      <c r="V329" s="1"/>
      <c r="W329" s="1"/>
      <c r="X329" s="1"/>
      <c r="Y329" s="1"/>
      <c r="Z329" s="1"/>
    </row>
    <row r="330" spans="1:26" ht="14.25" customHeight="1" x14ac:dyDescent="0.25">
      <c r="A330" s="15"/>
      <c r="B330" s="1"/>
      <c r="C330" s="1"/>
      <c r="D330" s="1"/>
      <c r="H330" s="1"/>
      <c r="I330" s="1"/>
      <c r="J330" s="1"/>
      <c r="L330" s="1"/>
      <c r="M330" s="1"/>
      <c r="N330" s="1"/>
      <c r="O330" s="1"/>
      <c r="P330" s="1"/>
      <c r="Q330" s="1"/>
      <c r="R330" s="1"/>
      <c r="S330" s="1"/>
      <c r="T330" s="1"/>
      <c r="U330" s="1"/>
      <c r="V330" s="1"/>
      <c r="W330" s="1"/>
      <c r="X330" s="1"/>
      <c r="Y330" s="1"/>
      <c r="Z330" s="1"/>
    </row>
    <row r="331" spans="1:26" ht="14.25" customHeight="1" x14ac:dyDescent="0.25">
      <c r="A331" s="15"/>
      <c r="B331" s="1"/>
      <c r="C331" s="1"/>
      <c r="D331" s="1"/>
      <c r="H331" s="1"/>
      <c r="I331" s="1"/>
      <c r="J331" s="1"/>
      <c r="L331" s="1"/>
      <c r="M331" s="1"/>
      <c r="N331" s="1"/>
      <c r="O331" s="1"/>
      <c r="P331" s="1"/>
      <c r="Q331" s="1"/>
      <c r="R331" s="1"/>
      <c r="S331" s="1"/>
      <c r="T331" s="1"/>
      <c r="U331" s="1"/>
      <c r="V331" s="1"/>
      <c r="W331" s="1"/>
      <c r="X331" s="1"/>
      <c r="Y331" s="1"/>
      <c r="Z331" s="1"/>
    </row>
    <row r="332" spans="1:26" ht="14.25" customHeight="1" x14ac:dyDescent="0.25">
      <c r="A332" s="15"/>
      <c r="B332" s="1"/>
      <c r="C332" s="1"/>
      <c r="D332" s="1"/>
      <c r="H332" s="1"/>
      <c r="I332" s="1"/>
      <c r="J332" s="1"/>
      <c r="L332" s="1"/>
      <c r="M332" s="1"/>
      <c r="N332" s="1"/>
      <c r="O332" s="1"/>
      <c r="P332" s="1"/>
      <c r="Q332" s="1"/>
      <c r="R332" s="1"/>
      <c r="S332" s="1"/>
      <c r="T332" s="1"/>
      <c r="U332" s="1"/>
      <c r="V332" s="1"/>
      <c r="W332" s="1"/>
      <c r="X332" s="1"/>
      <c r="Y332" s="1"/>
      <c r="Z332" s="1"/>
    </row>
    <row r="333" spans="1:26" ht="14.25" customHeight="1" x14ac:dyDescent="0.25">
      <c r="A333" s="15"/>
      <c r="B333" s="1"/>
      <c r="C333" s="1"/>
      <c r="D333" s="1"/>
      <c r="H333" s="1"/>
      <c r="I333" s="1"/>
      <c r="J333" s="1"/>
      <c r="L333" s="1"/>
      <c r="M333" s="1"/>
      <c r="N333" s="1"/>
      <c r="O333" s="1"/>
      <c r="P333" s="1"/>
      <c r="Q333" s="1"/>
      <c r="R333" s="1"/>
      <c r="S333" s="1"/>
      <c r="T333" s="1"/>
      <c r="U333" s="1"/>
      <c r="V333" s="1"/>
      <c r="W333" s="1"/>
      <c r="X333" s="1"/>
      <c r="Y333" s="1"/>
      <c r="Z333" s="1"/>
    </row>
    <row r="334" spans="1:26" ht="14.25" customHeight="1" x14ac:dyDescent="0.25">
      <c r="A334" s="15"/>
      <c r="B334" s="1"/>
      <c r="C334" s="1"/>
      <c r="D334" s="1"/>
      <c r="H334" s="1"/>
      <c r="I334" s="1"/>
      <c r="J334" s="1"/>
      <c r="L334" s="1"/>
      <c r="M334" s="1"/>
      <c r="N334" s="1"/>
      <c r="O334" s="1"/>
      <c r="P334" s="1"/>
      <c r="Q334" s="1"/>
      <c r="R334" s="1"/>
      <c r="S334" s="1"/>
      <c r="T334" s="1"/>
      <c r="U334" s="1"/>
      <c r="V334" s="1"/>
      <c r="W334" s="1"/>
      <c r="X334" s="1"/>
      <c r="Y334" s="1"/>
      <c r="Z334" s="1"/>
    </row>
    <row r="335" spans="1:26" ht="14.25" customHeight="1" x14ac:dyDescent="0.25">
      <c r="A335" s="15"/>
      <c r="B335" s="1"/>
      <c r="C335" s="1"/>
      <c r="D335" s="1"/>
      <c r="H335" s="1"/>
      <c r="I335" s="1"/>
      <c r="J335" s="1"/>
      <c r="L335" s="1"/>
      <c r="M335" s="1"/>
      <c r="N335" s="1"/>
      <c r="O335" s="1"/>
      <c r="P335" s="1"/>
      <c r="Q335" s="1"/>
      <c r="R335" s="1"/>
      <c r="S335" s="1"/>
      <c r="T335" s="1"/>
      <c r="U335" s="1"/>
      <c r="V335" s="1"/>
      <c r="W335" s="1"/>
      <c r="X335" s="1"/>
      <c r="Y335" s="1"/>
      <c r="Z335" s="1"/>
    </row>
    <row r="336" spans="1:26" ht="14.25" customHeight="1" x14ac:dyDescent="0.25">
      <c r="A336" s="15"/>
      <c r="B336" s="1"/>
      <c r="C336" s="1"/>
      <c r="D336" s="1"/>
      <c r="H336" s="1"/>
      <c r="I336" s="1"/>
      <c r="J336" s="1"/>
      <c r="L336" s="1"/>
      <c r="M336" s="1"/>
      <c r="N336" s="1"/>
      <c r="O336" s="1"/>
      <c r="P336" s="1"/>
      <c r="Q336" s="1"/>
      <c r="R336" s="1"/>
      <c r="S336" s="1"/>
      <c r="T336" s="1"/>
      <c r="U336" s="1"/>
      <c r="V336" s="1"/>
      <c r="W336" s="1"/>
      <c r="X336" s="1"/>
      <c r="Y336" s="1"/>
      <c r="Z336" s="1"/>
    </row>
    <row r="337" spans="1:26" ht="14.25" customHeight="1" x14ac:dyDescent="0.25">
      <c r="A337" s="15"/>
      <c r="B337" s="1"/>
      <c r="C337" s="1"/>
      <c r="D337" s="1"/>
      <c r="H337" s="1"/>
      <c r="I337" s="1"/>
      <c r="J337" s="1"/>
      <c r="L337" s="1"/>
      <c r="M337" s="1"/>
      <c r="N337" s="1"/>
      <c r="O337" s="1"/>
      <c r="P337" s="1"/>
      <c r="Q337" s="1"/>
      <c r="R337" s="1"/>
      <c r="S337" s="1"/>
      <c r="T337" s="1"/>
      <c r="U337" s="1"/>
      <c r="V337" s="1"/>
      <c r="W337" s="1"/>
      <c r="X337" s="1"/>
      <c r="Y337" s="1"/>
      <c r="Z337" s="1"/>
    </row>
    <row r="338" spans="1:26" ht="14.25" customHeight="1" x14ac:dyDescent="0.25">
      <c r="A338" s="15"/>
      <c r="B338" s="1"/>
      <c r="C338" s="1"/>
      <c r="D338" s="1"/>
      <c r="H338" s="1"/>
      <c r="I338" s="1"/>
      <c r="J338" s="1"/>
      <c r="L338" s="1"/>
      <c r="M338" s="1"/>
      <c r="N338" s="1"/>
      <c r="O338" s="1"/>
      <c r="P338" s="1"/>
      <c r="Q338" s="1"/>
      <c r="R338" s="1"/>
      <c r="S338" s="1"/>
      <c r="T338" s="1"/>
      <c r="U338" s="1"/>
      <c r="V338" s="1"/>
      <c r="W338" s="1"/>
      <c r="X338" s="1"/>
      <c r="Y338" s="1"/>
      <c r="Z338" s="1"/>
    </row>
    <row r="339" spans="1:26" ht="14.25" customHeight="1" x14ac:dyDescent="0.25">
      <c r="A339" s="15"/>
      <c r="B339" s="1"/>
      <c r="C339" s="1"/>
      <c r="D339" s="1"/>
      <c r="H339" s="1"/>
      <c r="I339" s="1"/>
      <c r="J339" s="1"/>
      <c r="L339" s="1"/>
      <c r="M339" s="1"/>
      <c r="N339" s="1"/>
      <c r="O339" s="1"/>
      <c r="P339" s="1"/>
      <c r="Q339" s="1"/>
      <c r="R339" s="1"/>
      <c r="S339" s="1"/>
      <c r="T339" s="1"/>
      <c r="U339" s="1"/>
      <c r="V339" s="1"/>
      <c r="W339" s="1"/>
      <c r="X339" s="1"/>
      <c r="Y339" s="1"/>
      <c r="Z339" s="1"/>
    </row>
    <row r="340" spans="1:26" ht="14.25" customHeight="1" x14ac:dyDescent="0.25">
      <c r="A340" s="15"/>
      <c r="B340" s="1"/>
      <c r="C340" s="1"/>
      <c r="D340" s="1"/>
      <c r="H340" s="1"/>
      <c r="I340" s="1"/>
      <c r="J340" s="1"/>
      <c r="L340" s="1"/>
      <c r="M340" s="1"/>
      <c r="N340" s="1"/>
      <c r="O340" s="1"/>
      <c r="P340" s="1"/>
      <c r="Q340" s="1"/>
      <c r="R340" s="1"/>
      <c r="S340" s="1"/>
      <c r="T340" s="1"/>
      <c r="U340" s="1"/>
      <c r="V340" s="1"/>
      <c r="W340" s="1"/>
      <c r="X340" s="1"/>
      <c r="Y340" s="1"/>
      <c r="Z340" s="1"/>
    </row>
    <row r="341" spans="1:26" ht="14.25" customHeight="1" x14ac:dyDescent="0.25">
      <c r="A341" s="15"/>
      <c r="B341" s="1"/>
      <c r="C341" s="1"/>
      <c r="D341" s="1"/>
      <c r="H341" s="1"/>
      <c r="I341" s="1"/>
      <c r="J341" s="1"/>
      <c r="L341" s="1"/>
      <c r="M341" s="1"/>
      <c r="N341" s="1"/>
      <c r="O341" s="1"/>
      <c r="P341" s="1"/>
      <c r="Q341" s="1"/>
      <c r="R341" s="1"/>
      <c r="S341" s="1"/>
      <c r="T341" s="1"/>
      <c r="U341" s="1"/>
      <c r="V341" s="1"/>
      <c r="W341" s="1"/>
      <c r="X341" s="1"/>
      <c r="Y341" s="1"/>
      <c r="Z341" s="1"/>
    </row>
    <row r="342" spans="1:26" ht="14.25" customHeight="1" x14ac:dyDescent="0.25">
      <c r="A342" s="15"/>
      <c r="B342" s="1"/>
      <c r="C342" s="1"/>
      <c r="D342" s="1"/>
      <c r="H342" s="1"/>
      <c r="I342" s="1"/>
      <c r="J342" s="1"/>
      <c r="L342" s="1"/>
      <c r="M342" s="1"/>
      <c r="N342" s="1"/>
      <c r="O342" s="1"/>
      <c r="P342" s="1"/>
      <c r="Q342" s="1"/>
      <c r="R342" s="1"/>
      <c r="S342" s="1"/>
      <c r="T342" s="1"/>
      <c r="U342" s="1"/>
      <c r="V342" s="1"/>
      <c r="W342" s="1"/>
      <c r="X342" s="1"/>
      <c r="Y342" s="1"/>
      <c r="Z342" s="1"/>
    </row>
    <row r="343" spans="1:26" ht="14.25" customHeight="1" x14ac:dyDescent="0.25">
      <c r="A343" s="15"/>
      <c r="B343" s="1"/>
      <c r="C343" s="1"/>
      <c r="D343" s="1"/>
      <c r="H343" s="1"/>
      <c r="I343" s="1"/>
      <c r="J343" s="1"/>
      <c r="L343" s="1"/>
      <c r="M343" s="1"/>
      <c r="N343" s="1"/>
      <c r="O343" s="1"/>
      <c r="P343" s="1"/>
      <c r="Q343" s="1"/>
      <c r="R343" s="1"/>
      <c r="S343" s="1"/>
      <c r="T343" s="1"/>
      <c r="U343" s="1"/>
      <c r="V343" s="1"/>
      <c r="W343" s="1"/>
      <c r="X343" s="1"/>
      <c r="Y343" s="1"/>
      <c r="Z343" s="1"/>
    </row>
    <row r="344" spans="1:26" ht="14.25" customHeight="1" x14ac:dyDescent="0.25">
      <c r="A344" s="15"/>
      <c r="B344" s="1"/>
      <c r="C344" s="1"/>
      <c r="D344" s="1"/>
      <c r="H344" s="1"/>
      <c r="I344" s="1"/>
      <c r="J344" s="1"/>
      <c r="L344" s="1"/>
      <c r="M344" s="1"/>
      <c r="N344" s="1"/>
      <c r="O344" s="1"/>
      <c r="P344" s="1"/>
      <c r="Q344" s="1"/>
      <c r="R344" s="1"/>
      <c r="S344" s="1"/>
      <c r="T344" s="1"/>
      <c r="U344" s="1"/>
      <c r="V344" s="1"/>
      <c r="W344" s="1"/>
      <c r="X344" s="1"/>
      <c r="Y344" s="1"/>
      <c r="Z344" s="1"/>
    </row>
    <row r="345" spans="1:26" ht="14.25" customHeight="1" x14ac:dyDescent="0.25">
      <c r="A345" s="15"/>
      <c r="B345" s="1"/>
      <c r="C345" s="1"/>
      <c r="D345" s="1"/>
      <c r="H345" s="1"/>
      <c r="I345" s="1"/>
      <c r="J345" s="1"/>
      <c r="L345" s="1"/>
      <c r="M345" s="1"/>
      <c r="N345" s="1"/>
      <c r="O345" s="1"/>
      <c r="P345" s="1"/>
      <c r="Q345" s="1"/>
      <c r="R345" s="1"/>
      <c r="S345" s="1"/>
      <c r="T345" s="1"/>
      <c r="U345" s="1"/>
      <c r="V345" s="1"/>
      <c r="W345" s="1"/>
      <c r="X345" s="1"/>
      <c r="Y345" s="1"/>
      <c r="Z345" s="1"/>
    </row>
    <row r="346" spans="1:26" ht="14.25" customHeight="1" x14ac:dyDescent="0.25">
      <c r="A346" s="15"/>
      <c r="B346" s="1"/>
      <c r="C346" s="1"/>
      <c r="D346" s="1"/>
      <c r="H346" s="1"/>
      <c r="I346" s="1"/>
      <c r="J346" s="1"/>
      <c r="L346" s="1"/>
      <c r="M346" s="1"/>
      <c r="N346" s="1"/>
      <c r="O346" s="1"/>
      <c r="P346" s="1"/>
      <c r="Q346" s="1"/>
      <c r="R346" s="1"/>
      <c r="S346" s="1"/>
      <c r="T346" s="1"/>
      <c r="U346" s="1"/>
      <c r="V346" s="1"/>
      <c r="W346" s="1"/>
      <c r="X346" s="1"/>
      <c r="Y346" s="1"/>
      <c r="Z346" s="1"/>
    </row>
    <row r="347" spans="1:26" ht="14.25" customHeight="1" x14ac:dyDescent="0.25">
      <c r="A347" s="15"/>
      <c r="B347" s="1"/>
      <c r="C347" s="1"/>
      <c r="D347" s="1"/>
      <c r="H347" s="1"/>
      <c r="I347" s="1"/>
      <c r="J347" s="1"/>
      <c r="L347" s="1"/>
      <c r="M347" s="1"/>
      <c r="N347" s="1"/>
      <c r="O347" s="1"/>
      <c r="P347" s="1"/>
      <c r="Q347" s="1"/>
      <c r="R347" s="1"/>
      <c r="S347" s="1"/>
      <c r="T347" s="1"/>
      <c r="U347" s="1"/>
      <c r="V347" s="1"/>
      <c r="W347" s="1"/>
      <c r="X347" s="1"/>
      <c r="Y347" s="1"/>
      <c r="Z347" s="1"/>
    </row>
    <row r="348" spans="1:26" ht="14.25" customHeight="1" x14ac:dyDescent="0.25">
      <c r="A348" s="15"/>
      <c r="B348" s="1"/>
      <c r="C348" s="1"/>
      <c r="D348" s="1"/>
      <c r="H348" s="1"/>
      <c r="I348" s="1"/>
      <c r="J348" s="1"/>
      <c r="L348" s="1"/>
      <c r="M348" s="1"/>
      <c r="N348" s="1"/>
      <c r="O348" s="1"/>
      <c r="P348" s="1"/>
      <c r="Q348" s="1"/>
      <c r="R348" s="1"/>
      <c r="S348" s="1"/>
      <c r="T348" s="1"/>
      <c r="U348" s="1"/>
      <c r="V348" s="1"/>
      <c r="W348" s="1"/>
      <c r="X348" s="1"/>
      <c r="Y348" s="1"/>
      <c r="Z348" s="1"/>
    </row>
    <row r="349" spans="1:26" ht="14.25" customHeight="1" x14ac:dyDescent="0.25">
      <c r="A349" s="15"/>
      <c r="B349" s="1"/>
      <c r="C349" s="1"/>
      <c r="D349" s="1"/>
      <c r="H349" s="1"/>
      <c r="I349" s="1"/>
      <c r="J349" s="1"/>
      <c r="L349" s="1"/>
      <c r="M349" s="1"/>
      <c r="N349" s="1"/>
      <c r="O349" s="1"/>
      <c r="P349" s="1"/>
      <c r="Q349" s="1"/>
      <c r="R349" s="1"/>
      <c r="S349" s="1"/>
      <c r="T349" s="1"/>
      <c r="U349" s="1"/>
      <c r="V349" s="1"/>
      <c r="W349" s="1"/>
      <c r="X349" s="1"/>
      <c r="Y349" s="1"/>
      <c r="Z349" s="1"/>
    </row>
    <row r="350" spans="1:26" ht="14.25" customHeight="1" x14ac:dyDescent="0.25">
      <c r="A350" s="15"/>
      <c r="B350" s="1"/>
      <c r="C350" s="1"/>
      <c r="D350" s="1"/>
      <c r="H350" s="1"/>
      <c r="I350" s="1"/>
      <c r="J350" s="1"/>
      <c r="L350" s="1"/>
      <c r="M350" s="1"/>
      <c r="N350" s="1"/>
      <c r="O350" s="1"/>
      <c r="P350" s="1"/>
      <c r="Q350" s="1"/>
      <c r="R350" s="1"/>
      <c r="S350" s="1"/>
      <c r="T350" s="1"/>
      <c r="U350" s="1"/>
      <c r="V350" s="1"/>
      <c r="W350" s="1"/>
      <c r="X350" s="1"/>
      <c r="Y350" s="1"/>
      <c r="Z350" s="1"/>
    </row>
    <row r="351" spans="1:26" ht="14.25" customHeight="1" x14ac:dyDescent="0.25">
      <c r="A351" s="15"/>
      <c r="B351" s="1"/>
      <c r="C351" s="1"/>
      <c r="D351" s="1"/>
      <c r="H351" s="1"/>
      <c r="I351" s="1"/>
      <c r="J351" s="1"/>
      <c r="L351" s="1"/>
      <c r="M351" s="1"/>
      <c r="N351" s="1"/>
      <c r="O351" s="1"/>
      <c r="P351" s="1"/>
      <c r="Q351" s="1"/>
      <c r="R351" s="1"/>
      <c r="S351" s="1"/>
      <c r="T351" s="1"/>
      <c r="U351" s="1"/>
      <c r="V351" s="1"/>
      <c r="W351" s="1"/>
      <c r="X351" s="1"/>
      <c r="Y351" s="1"/>
      <c r="Z351" s="1"/>
    </row>
    <row r="352" spans="1:26" ht="14.25" customHeight="1" x14ac:dyDescent="0.25">
      <c r="A352" s="15"/>
      <c r="B352" s="1"/>
      <c r="C352" s="1"/>
      <c r="D352" s="1"/>
      <c r="H352" s="1"/>
      <c r="I352" s="1"/>
      <c r="J352" s="1"/>
      <c r="L352" s="1"/>
      <c r="M352" s="1"/>
      <c r="N352" s="1"/>
      <c r="O352" s="1"/>
      <c r="P352" s="1"/>
      <c r="Q352" s="1"/>
      <c r="R352" s="1"/>
      <c r="S352" s="1"/>
      <c r="T352" s="1"/>
      <c r="U352" s="1"/>
      <c r="V352" s="1"/>
      <c r="W352" s="1"/>
      <c r="X352" s="1"/>
      <c r="Y352" s="1"/>
      <c r="Z352" s="1"/>
    </row>
    <row r="353" spans="1:26" ht="14.25" customHeight="1" x14ac:dyDescent="0.25">
      <c r="A353" s="15"/>
      <c r="B353" s="1"/>
      <c r="C353" s="1"/>
      <c r="D353" s="1"/>
      <c r="H353" s="1"/>
      <c r="I353" s="1"/>
      <c r="J353" s="1"/>
      <c r="L353" s="1"/>
      <c r="M353" s="1"/>
      <c r="N353" s="1"/>
      <c r="O353" s="1"/>
      <c r="P353" s="1"/>
      <c r="Q353" s="1"/>
      <c r="R353" s="1"/>
      <c r="S353" s="1"/>
      <c r="T353" s="1"/>
      <c r="U353" s="1"/>
      <c r="V353" s="1"/>
      <c r="W353" s="1"/>
      <c r="X353" s="1"/>
      <c r="Y353" s="1"/>
      <c r="Z353" s="1"/>
    </row>
    <row r="354" spans="1:26" ht="14.25" customHeight="1" x14ac:dyDescent="0.25">
      <c r="A354" s="15"/>
      <c r="B354" s="1"/>
      <c r="C354" s="1"/>
      <c r="D354" s="1"/>
      <c r="H354" s="1"/>
      <c r="I354" s="1"/>
      <c r="J354" s="1"/>
      <c r="L354" s="1"/>
      <c r="M354" s="1"/>
      <c r="N354" s="1"/>
      <c r="O354" s="1"/>
      <c r="P354" s="1"/>
      <c r="Q354" s="1"/>
      <c r="R354" s="1"/>
      <c r="S354" s="1"/>
      <c r="T354" s="1"/>
      <c r="U354" s="1"/>
      <c r="V354" s="1"/>
      <c r="W354" s="1"/>
      <c r="X354" s="1"/>
      <c r="Y354" s="1"/>
      <c r="Z354" s="1"/>
    </row>
    <row r="355" spans="1:26" ht="14.25" customHeight="1" x14ac:dyDescent="0.25">
      <c r="A355" s="15"/>
      <c r="B355" s="1"/>
      <c r="C355" s="1"/>
      <c r="D355" s="1"/>
      <c r="H355" s="1"/>
      <c r="I355" s="1"/>
      <c r="J355" s="1"/>
      <c r="L355" s="1"/>
      <c r="M355" s="1"/>
      <c r="N355" s="1"/>
      <c r="O355" s="1"/>
      <c r="P355" s="1"/>
      <c r="Q355" s="1"/>
      <c r="R355" s="1"/>
      <c r="S355" s="1"/>
      <c r="T355" s="1"/>
      <c r="U355" s="1"/>
      <c r="V355" s="1"/>
      <c r="W355" s="1"/>
      <c r="X355" s="1"/>
      <c r="Y355" s="1"/>
      <c r="Z355" s="1"/>
    </row>
    <row r="356" spans="1:26" ht="14.25" customHeight="1" x14ac:dyDescent="0.25">
      <c r="A356" s="15"/>
      <c r="B356" s="1"/>
      <c r="C356" s="1"/>
      <c r="D356" s="1"/>
      <c r="H356" s="1"/>
      <c r="I356" s="1"/>
      <c r="J356" s="1"/>
      <c r="L356" s="1"/>
      <c r="M356" s="1"/>
      <c r="N356" s="1"/>
      <c r="O356" s="1"/>
      <c r="P356" s="1"/>
      <c r="Q356" s="1"/>
      <c r="R356" s="1"/>
      <c r="S356" s="1"/>
      <c r="T356" s="1"/>
      <c r="U356" s="1"/>
      <c r="V356" s="1"/>
      <c r="W356" s="1"/>
      <c r="X356" s="1"/>
      <c r="Y356" s="1"/>
      <c r="Z356" s="1"/>
    </row>
    <row r="357" spans="1:26" ht="14.25" customHeight="1" x14ac:dyDescent="0.25">
      <c r="A357" s="15"/>
      <c r="B357" s="1"/>
      <c r="C357" s="1"/>
      <c r="D357" s="1"/>
      <c r="H357" s="1"/>
      <c r="I357" s="1"/>
      <c r="J357" s="1"/>
      <c r="L357" s="1"/>
      <c r="M357" s="1"/>
      <c r="N357" s="1"/>
      <c r="O357" s="1"/>
      <c r="P357" s="1"/>
      <c r="Q357" s="1"/>
      <c r="R357" s="1"/>
      <c r="S357" s="1"/>
      <c r="T357" s="1"/>
      <c r="U357" s="1"/>
      <c r="V357" s="1"/>
      <c r="W357" s="1"/>
      <c r="X357" s="1"/>
      <c r="Y357" s="1"/>
      <c r="Z357" s="1"/>
    </row>
    <row r="358" spans="1:26" ht="14.25" customHeight="1" x14ac:dyDescent="0.25">
      <c r="A358" s="15"/>
      <c r="B358" s="1"/>
      <c r="C358" s="1"/>
      <c r="D358" s="1"/>
      <c r="H358" s="1"/>
      <c r="I358" s="1"/>
      <c r="J358" s="1"/>
      <c r="L358" s="1"/>
      <c r="M358" s="1"/>
      <c r="N358" s="1"/>
      <c r="O358" s="1"/>
      <c r="P358" s="1"/>
      <c r="Q358" s="1"/>
      <c r="R358" s="1"/>
      <c r="S358" s="1"/>
      <c r="T358" s="1"/>
      <c r="U358" s="1"/>
      <c r="V358" s="1"/>
      <c r="W358" s="1"/>
      <c r="X358" s="1"/>
      <c r="Y358" s="1"/>
      <c r="Z358" s="1"/>
    </row>
    <row r="359" spans="1:26" ht="14.25" customHeight="1" x14ac:dyDescent="0.25">
      <c r="A359" s="15"/>
      <c r="B359" s="1"/>
      <c r="C359" s="1"/>
      <c r="D359" s="1"/>
      <c r="H359" s="1"/>
      <c r="I359" s="1"/>
      <c r="J359" s="1"/>
      <c r="L359" s="1"/>
      <c r="M359" s="1"/>
      <c r="N359" s="1"/>
      <c r="O359" s="1"/>
      <c r="P359" s="1"/>
      <c r="Q359" s="1"/>
      <c r="R359" s="1"/>
      <c r="S359" s="1"/>
      <c r="T359" s="1"/>
      <c r="U359" s="1"/>
      <c r="V359" s="1"/>
      <c r="W359" s="1"/>
      <c r="X359" s="1"/>
      <c r="Y359" s="1"/>
      <c r="Z359" s="1"/>
    </row>
    <row r="360" spans="1:26" ht="14.25" customHeight="1" x14ac:dyDescent="0.25">
      <c r="A360" s="15"/>
      <c r="B360" s="1"/>
      <c r="C360" s="1"/>
      <c r="D360" s="1"/>
      <c r="H360" s="1"/>
      <c r="I360" s="1"/>
      <c r="J360" s="1"/>
      <c r="L360" s="1"/>
      <c r="M360" s="1"/>
      <c r="N360" s="1"/>
      <c r="O360" s="1"/>
      <c r="P360" s="1"/>
      <c r="Q360" s="1"/>
      <c r="R360" s="1"/>
      <c r="S360" s="1"/>
      <c r="T360" s="1"/>
      <c r="U360" s="1"/>
      <c r="V360" s="1"/>
      <c r="W360" s="1"/>
      <c r="X360" s="1"/>
      <c r="Y360" s="1"/>
      <c r="Z360" s="1"/>
    </row>
    <row r="361" spans="1:26" ht="14.25" customHeight="1" x14ac:dyDescent="0.25">
      <c r="A361" s="15"/>
      <c r="B361" s="1"/>
      <c r="C361" s="1"/>
      <c r="D361" s="1"/>
      <c r="H361" s="1"/>
      <c r="I361" s="1"/>
      <c r="J361" s="1"/>
      <c r="L361" s="1"/>
      <c r="M361" s="1"/>
      <c r="N361" s="1"/>
      <c r="O361" s="1"/>
      <c r="P361" s="1"/>
      <c r="Q361" s="1"/>
      <c r="R361" s="1"/>
      <c r="S361" s="1"/>
      <c r="T361" s="1"/>
      <c r="U361" s="1"/>
      <c r="V361" s="1"/>
      <c r="W361" s="1"/>
      <c r="X361" s="1"/>
      <c r="Y361" s="1"/>
      <c r="Z361" s="1"/>
    </row>
    <row r="362" spans="1:26" ht="14.25" customHeight="1" x14ac:dyDescent="0.25">
      <c r="A362" s="15"/>
      <c r="B362" s="1"/>
      <c r="C362" s="1"/>
      <c r="D362" s="1"/>
      <c r="H362" s="1"/>
      <c r="I362" s="1"/>
      <c r="J362" s="1"/>
      <c r="L362" s="1"/>
      <c r="M362" s="1"/>
      <c r="N362" s="1"/>
      <c r="O362" s="1"/>
      <c r="P362" s="1"/>
      <c r="Q362" s="1"/>
      <c r="R362" s="1"/>
      <c r="S362" s="1"/>
      <c r="T362" s="1"/>
      <c r="U362" s="1"/>
      <c r="V362" s="1"/>
      <c r="W362" s="1"/>
      <c r="X362" s="1"/>
      <c r="Y362" s="1"/>
      <c r="Z362" s="1"/>
    </row>
    <row r="363" spans="1:26" ht="14.25" customHeight="1" x14ac:dyDescent="0.25">
      <c r="A363" s="15"/>
      <c r="B363" s="1"/>
      <c r="C363" s="1"/>
      <c r="D363" s="1"/>
      <c r="H363" s="1"/>
      <c r="I363" s="1"/>
      <c r="J363" s="1"/>
      <c r="L363" s="1"/>
      <c r="M363" s="1"/>
      <c r="N363" s="1"/>
      <c r="O363" s="1"/>
      <c r="P363" s="1"/>
      <c r="Q363" s="1"/>
      <c r="R363" s="1"/>
      <c r="S363" s="1"/>
      <c r="T363" s="1"/>
      <c r="U363" s="1"/>
      <c r="V363" s="1"/>
      <c r="W363" s="1"/>
      <c r="X363" s="1"/>
      <c r="Y363" s="1"/>
      <c r="Z363" s="1"/>
    </row>
    <row r="364" spans="1:26" ht="14.25" customHeight="1" x14ac:dyDescent="0.25">
      <c r="A364" s="15"/>
      <c r="B364" s="1"/>
      <c r="C364" s="1"/>
      <c r="D364" s="1"/>
      <c r="H364" s="1"/>
      <c r="I364" s="1"/>
      <c r="J364" s="1"/>
      <c r="L364" s="1"/>
      <c r="M364" s="1"/>
      <c r="N364" s="1"/>
      <c r="O364" s="1"/>
      <c r="P364" s="1"/>
      <c r="Q364" s="1"/>
      <c r="R364" s="1"/>
      <c r="S364" s="1"/>
      <c r="T364" s="1"/>
      <c r="U364" s="1"/>
      <c r="V364" s="1"/>
      <c r="W364" s="1"/>
      <c r="X364" s="1"/>
      <c r="Y364" s="1"/>
      <c r="Z364" s="1"/>
    </row>
    <row r="365" spans="1:26" ht="14.25" customHeight="1" x14ac:dyDescent="0.25">
      <c r="A365" s="15"/>
      <c r="B365" s="1"/>
      <c r="C365" s="1"/>
      <c r="D365" s="1"/>
      <c r="H365" s="1"/>
      <c r="I365" s="1"/>
      <c r="J365" s="1"/>
      <c r="L365" s="1"/>
      <c r="M365" s="1"/>
      <c r="N365" s="1"/>
      <c r="O365" s="1"/>
      <c r="P365" s="1"/>
      <c r="Q365" s="1"/>
      <c r="R365" s="1"/>
      <c r="S365" s="1"/>
      <c r="T365" s="1"/>
      <c r="U365" s="1"/>
      <c r="V365" s="1"/>
      <c r="W365" s="1"/>
      <c r="X365" s="1"/>
      <c r="Y365" s="1"/>
      <c r="Z365" s="1"/>
    </row>
    <row r="366" spans="1:26" ht="14.25" customHeight="1" x14ac:dyDescent="0.25">
      <c r="A366" s="15"/>
      <c r="B366" s="1"/>
      <c r="C366" s="1"/>
      <c r="D366" s="1"/>
      <c r="H366" s="1"/>
      <c r="I366" s="1"/>
      <c r="J366" s="1"/>
      <c r="L366" s="1"/>
      <c r="M366" s="1"/>
      <c r="N366" s="1"/>
      <c r="O366" s="1"/>
      <c r="P366" s="1"/>
      <c r="Q366" s="1"/>
      <c r="R366" s="1"/>
      <c r="S366" s="1"/>
      <c r="T366" s="1"/>
      <c r="U366" s="1"/>
      <c r="V366" s="1"/>
      <c r="W366" s="1"/>
      <c r="X366" s="1"/>
      <c r="Y366" s="1"/>
      <c r="Z366" s="1"/>
    </row>
    <row r="367" spans="1:26" ht="14.25" customHeight="1" x14ac:dyDescent="0.25">
      <c r="A367" s="15"/>
      <c r="B367" s="1"/>
      <c r="C367" s="1"/>
      <c r="D367" s="1"/>
      <c r="H367" s="1"/>
      <c r="I367" s="1"/>
      <c r="J367" s="1"/>
      <c r="L367" s="1"/>
      <c r="M367" s="1"/>
      <c r="N367" s="1"/>
      <c r="O367" s="1"/>
      <c r="P367" s="1"/>
      <c r="Q367" s="1"/>
      <c r="R367" s="1"/>
      <c r="S367" s="1"/>
      <c r="T367" s="1"/>
      <c r="U367" s="1"/>
      <c r="V367" s="1"/>
      <c r="W367" s="1"/>
      <c r="X367" s="1"/>
      <c r="Y367" s="1"/>
      <c r="Z367" s="1"/>
    </row>
    <row r="368" spans="1:26" ht="14.25" customHeight="1" x14ac:dyDescent="0.25">
      <c r="A368" s="15"/>
      <c r="B368" s="1"/>
      <c r="C368" s="1"/>
      <c r="D368" s="1"/>
      <c r="H368" s="1"/>
      <c r="I368" s="1"/>
      <c r="J368" s="1"/>
      <c r="L368" s="1"/>
      <c r="M368" s="1"/>
      <c r="N368" s="1"/>
      <c r="O368" s="1"/>
      <c r="P368" s="1"/>
      <c r="Q368" s="1"/>
      <c r="R368" s="1"/>
      <c r="S368" s="1"/>
      <c r="T368" s="1"/>
      <c r="U368" s="1"/>
      <c r="V368" s="1"/>
      <c r="W368" s="1"/>
      <c r="X368" s="1"/>
      <c r="Y368" s="1"/>
      <c r="Z368" s="1"/>
    </row>
    <row r="369" spans="1:26" ht="14.25" customHeight="1" x14ac:dyDescent="0.25">
      <c r="A369" s="15"/>
      <c r="B369" s="1"/>
      <c r="C369" s="1"/>
      <c r="D369" s="1"/>
      <c r="H369" s="1"/>
      <c r="I369" s="1"/>
      <c r="J369" s="1"/>
      <c r="L369" s="1"/>
      <c r="M369" s="1"/>
      <c r="N369" s="1"/>
      <c r="O369" s="1"/>
      <c r="P369" s="1"/>
      <c r="Q369" s="1"/>
      <c r="R369" s="1"/>
      <c r="S369" s="1"/>
      <c r="T369" s="1"/>
      <c r="U369" s="1"/>
      <c r="V369" s="1"/>
      <c r="W369" s="1"/>
      <c r="X369" s="1"/>
      <c r="Y369" s="1"/>
      <c r="Z369" s="1"/>
    </row>
    <row r="370" spans="1:26" ht="14.25" customHeight="1" x14ac:dyDescent="0.25">
      <c r="A370" s="15"/>
      <c r="B370" s="1"/>
      <c r="C370" s="1"/>
      <c r="D370" s="1"/>
      <c r="H370" s="1"/>
      <c r="I370" s="1"/>
      <c r="J370" s="1"/>
      <c r="L370" s="1"/>
      <c r="M370" s="1"/>
      <c r="N370" s="1"/>
      <c r="O370" s="1"/>
      <c r="P370" s="1"/>
      <c r="Q370" s="1"/>
      <c r="R370" s="1"/>
      <c r="S370" s="1"/>
      <c r="T370" s="1"/>
      <c r="U370" s="1"/>
      <c r="V370" s="1"/>
      <c r="W370" s="1"/>
      <c r="X370" s="1"/>
      <c r="Y370" s="1"/>
      <c r="Z370" s="1"/>
    </row>
    <row r="371" spans="1:26" ht="14.25" customHeight="1" x14ac:dyDescent="0.25">
      <c r="A371" s="15"/>
      <c r="B371" s="1"/>
      <c r="C371" s="1"/>
      <c r="D371" s="1"/>
      <c r="H371" s="1"/>
      <c r="I371" s="1"/>
      <c r="J371" s="1"/>
      <c r="L371" s="1"/>
      <c r="M371" s="1"/>
      <c r="N371" s="1"/>
      <c r="O371" s="1"/>
      <c r="P371" s="1"/>
      <c r="Q371" s="1"/>
      <c r="R371" s="1"/>
      <c r="S371" s="1"/>
      <c r="T371" s="1"/>
      <c r="U371" s="1"/>
      <c r="V371" s="1"/>
      <c r="W371" s="1"/>
      <c r="X371" s="1"/>
      <c r="Y371" s="1"/>
      <c r="Z371" s="1"/>
    </row>
    <row r="372" spans="1:26" ht="14.25" customHeight="1" x14ac:dyDescent="0.25">
      <c r="A372" s="15"/>
      <c r="B372" s="1"/>
      <c r="C372" s="1"/>
      <c r="D372" s="1"/>
      <c r="H372" s="1"/>
      <c r="I372" s="1"/>
      <c r="J372" s="1"/>
      <c r="L372" s="1"/>
      <c r="M372" s="1"/>
      <c r="N372" s="1"/>
      <c r="O372" s="1"/>
      <c r="P372" s="1"/>
      <c r="Q372" s="1"/>
      <c r="R372" s="1"/>
      <c r="S372" s="1"/>
      <c r="T372" s="1"/>
      <c r="U372" s="1"/>
      <c r="V372" s="1"/>
      <c r="W372" s="1"/>
      <c r="X372" s="1"/>
      <c r="Y372" s="1"/>
      <c r="Z372" s="1"/>
    </row>
    <row r="373" spans="1:26" ht="14.25" customHeight="1" x14ac:dyDescent="0.25">
      <c r="A373" s="15"/>
      <c r="B373" s="1"/>
      <c r="C373" s="1"/>
      <c r="D373" s="1"/>
      <c r="H373" s="1"/>
      <c r="I373" s="1"/>
      <c r="J373" s="1"/>
      <c r="L373" s="1"/>
      <c r="M373" s="1"/>
      <c r="N373" s="1"/>
      <c r="O373" s="1"/>
      <c r="P373" s="1"/>
      <c r="Q373" s="1"/>
      <c r="R373" s="1"/>
      <c r="S373" s="1"/>
      <c r="T373" s="1"/>
      <c r="U373" s="1"/>
      <c r="V373" s="1"/>
      <c r="W373" s="1"/>
      <c r="X373" s="1"/>
      <c r="Y373" s="1"/>
      <c r="Z373" s="1"/>
    </row>
    <row r="374" spans="1:26" ht="14.25" customHeight="1" x14ac:dyDescent="0.25">
      <c r="A374" s="15"/>
      <c r="B374" s="1"/>
      <c r="C374" s="1"/>
      <c r="D374" s="1"/>
      <c r="H374" s="1"/>
      <c r="I374" s="1"/>
      <c r="J374" s="1"/>
      <c r="L374" s="1"/>
      <c r="M374" s="1"/>
      <c r="N374" s="1"/>
      <c r="O374" s="1"/>
      <c r="P374" s="1"/>
      <c r="Q374" s="1"/>
      <c r="R374" s="1"/>
      <c r="S374" s="1"/>
      <c r="T374" s="1"/>
      <c r="U374" s="1"/>
      <c r="V374" s="1"/>
      <c r="W374" s="1"/>
      <c r="X374" s="1"/>
      <c r="Y374" s="1"/>
      <c r="Z374" s="1"/>
    </row>
    <row r="375" spans="1:26" ht="14.25" customHeight="1" x14ac:dyDescent="0.25">
      <c r="A375" s="15"/>
      <c r="B375" s="1"/>
      <c r="C375" s="1"/>
      <c r="D375" s="1"/>
      <c r="H375" s="1"/>
      <c r="I375" s="1"/>
      <c r="J375" s="1"/>
      <c r="L375" s="1"/>
      <c r="M375" s="1"/>
      <c r="N375" s="1"/>
      <c r="O375" s="1"/>
      <c r="P375" s="1"/>
      <c r="Q375" s="1"/>
      <c r="R375" s="1"/>
      <c r="S375" s="1"/>
      <c r="T375" s="1"/>
      <c r="U375" s="1"/>
      <c r="V375" s="1"/>
      <c r="W375" s="1"/>
      <c r="X375" s="1"/>
      <c r="Y375" s="1"/>
      <c r="Z375" s="1"/>
    </row>
    <row r="376" spans="1:26" ht="14.25" customHeight="1" x14ac:dyDescent="0.25">
      <c r="A376" s="15"/>
      <c r="B376" s="1"/>
      <c r="C376" s="1"/>
      <c r="D376" s="1"/>
      <c r="H376" s="1"/>
      <c r="I376" s="1"/>
      <c r="J376" s="1"/>
      <c r="L376" s="1"/>
      <c r="M376" s="1"/>
      <c r="N376" s="1"/>
      <c r="O376" s="1"/>
      <c r="P376" s="1"/>
      <c r="Q376" s="1"/>
      <c r="R376" s="1"/>
      <c r="S376" s="1"/>
      <c r="T376" s="1"/>
      <c r="U376" s="1"/>
      <c r="V376" s="1"/>
      <c r="W376" s="1"/>
      <c r="X376" s="1"/>
      <c r="Y376" s="1"/>
      <c r="Z376" s="1"/>
    </row>
    <row r="377" spans="1:26" ht="14.25" customHeight="1" x14ac:dyDescent="0.25">
      <c r="A377" s="15"/>
      <c r="B377" s="1"/>
      <c r="C377" s="1"/>
      <c r="D377" s="1"/>
      <c r="H377" s="1"/>
      <c r="I377" s="1"/>
      <c r="J377" s="1"/>
      <c r="L377" s="1"/>
      <c r="M377" s="1"/>
      <c r="N377" s="1"/>
      <c r="O377" s="1"/>
      <c r="P377" s="1"/>
      <c r="Q377" s="1"/>
      <c r="R377" s="1"/>
      <c r="S377" s="1"/>
      <c r="T377" s="1"/>
      <c r="U377" s="1"/>
      <c r="V377" s="1"/>
      <c r="W377" s="1"/>
      <c r="X377" s="1"/>
      <c r="Y377" s="1"/>
      <c r="Z377" s="1"/>
    </row>
    <row r="378" spans="1:26" ht="14.25" customHeight="1" x14ac:dyDescent="0.25">
      <c r="A378" s="15"/>
      <c r="B378" s="1"/>
      <c r="C378" s="1"/>
      <c r="D378" s="1"/>
      <c r="H378" s="1"/>
      <c r="I378" s="1"/>
      <c r="J378" s="1"/>
      <c r="L378" s="1"/>
      <c r="M378" s="1"/>
      <c r="N378" s="1"/>
      <c r="O378" s="1"/>
      <c r="P378" s="1"/>
      <c r="Q378" s="1"/>
      <c r="R378" s="1"/>
      <c r="S378" s="1"/>
      <c r="T378" s="1"/>
      <c r="U378" s="1"/>
      <c r="V378" s="1"/>
      <c r="W378" s="1"/>
      <c r="X378" s="1"/>
      <c r="Y378" s="1"/>
      <c r="Z378" s="1"/>
    </row>
    <row r="379" spans="1:26" ht="14.25" customHeight="1" x14ac:dyDescent="0.25">
      <c r="A379" s="15"/>
      <c r="B379" s="1"/>
      <c r="C379" s="1"/>
      <c r="D379" s="1"/>
      <c r="H379" s="1"/>
      <c r="I379" s="1"/>
      <c r="J379" s="1"/>
      <c r="L379" s="1"/>
      <c r="M379" s="1"/>
      <c r="N379" s="1"/>
      <c r="O379" s="1"/>
      <c r="P379" s="1"/>
      <c r="Q379" s="1"/>
      <c r="R379" s="1"/>
      <c r="S379" s="1"/>
      <c r="T379" s="1"/>
      <c r="U379" s="1"/>
      <c r="V379" s="1"/>
      <c r="W379" s="1"/>
      <c r="X379" s="1"/>
      <c r="Y379" s="1"/>
      <c r="Z379" s="1"/>
    </row>
    <row r="380" spans="1:26" ht="14.25" customHeight="1" x14ac:dyDescent="0.25">
      <c r="A380" s="15"/>
      <c r="B380" s="1"/>
      <c r="C380" s="1"/>
      <c r="D380" s="1"/>
      <c r="H380" s="1"/>
      <c r="I380" s="1"/>
      <c r="J380" s="1"/>
      <c r="L380" s="1"/>
      <c r="M380" s="1"/>
      <c r="N380" s="1"/>
      <c r="O380" s="1"/>
      <c r="P380" s="1"/>
      <c r="Q380" s="1"/>
      <c r="R380" s="1"/>
      <c r="S380" s="1"/>
      <c r="T380" s="1"/>
      <c r="U380" s="1"/>
      <c r="V380" s="1"/>
      <c r="W380" s="1"/>
      <c r="X380" s="1"/>
      <c r="Y380" s="1"/>
      <c r="Z380" s="1"/>
    </row>
    <row r="381" spans="1:26" ht="14.25" customHeight="1" x14ac:dyDescent="0.25">
      <c r="A381" s="15"/>
      <c r="B381" s="1"/>
      <c r="C381" s="1"/>
      <c r="D381" s="1"/>
      <c r="H381" s="1"/>
      <c r="I381" s="1"/>
      <c r="J381" s="1"/>
      <c r="L381" s="1"/>
      <c r="M381" s="1"/>
      <c r="N381" s="1"/>
      <c r="O381" s="1"/>
      <c r="P381" s="1"/>
      <c r="Q381" s="1"/>
      <c r="R381" s="1"/>
      <c r="S381" s="1"/>
      <c r="T381" s="1"/>
      <c r="U381" s="1"/>
      <c r="V381" s="1"/>
      <c r="W381" s="1"/>
      <c r="X381" s="1"/>
      <c r="Y381" s="1"/>
      <c r="Z381" s="1"/>
    </row>
    <row r="382" spans="1:26" ht="14.25" customHeight="1" x14ac:dyDescent="0.25">
      <c r="A382" s="15"/>
      <c r="B382" s="1"/>
      <c r="C382" s="1"/>
      <c r="D382" s="1"/>
      <c r="H382" s="1"/>
      <c r="I382" s="1"/>
      <c r="J382" s="1"/>
      <c r="L382" s="1"/>
      <c r="M382" s="1"/>
      <c r="N382" s="1"/>
      <c r="O382" s="1"/>
      <c r="P382" s="1"/>
      <c r="Q382" s="1"/>
      <c r="R382" s="1"/>
      <c r="S382" s="1"/>
      <c r="T382" s="1"/>
      <c r="U382" s="1"/>
      <c r="V382" s="1"/>
      <c r="W382" s="1"/>
      <c r="X382" s="1"/>
      <c r="Y382" s="1"/>
      <c r="Z382" s="1"/>
    </row>
    <row r="383" spans="1:26" ht="14.25" customHeight="1" x14ac:dyDescent="0.25">
      <c r="A383" s="15"/>
      <c r="B383" s="1"/>
      <c r="C383" s="1"/>
      <c r="D383" s="1"/>
      <c r="H383" s="1"/>
      <c r="I383" s="1"/>
      <c r="J383" s="1"/>
      <c r="L383" s="1"/>
      <c r="M383" s="1"/>
      <c r="N383" s="1"/>
      <c r="O383" s="1"/>
      <c r="P383" s="1"/>
      <c r="Q383" s="1"/>
      <c r="R383" s="1"/>
      <c r="S383" s="1"/>
      <c r="T383" s="1"/>
      <c r="U383" s="1"/>
      <c r="V383" s="1"/>
      <c r="W383" s="1"/>
      <c r="X383" s="1"/>
      <c r="Y383" s="1"/>
      <c r="Z383" s="1"/>
    </row>
    <row r="384" spans="1:26" ht="14.25" customHeight="1" x14ac:dyDescent="0.25">
      <c r="A384" s="15"/>
      <c r="B384" s="1"/>
      <c r="C384" s="1"/>
      <c r="D384" s="1"/>
      <c r="H384" s="1"/>
      <c r="I384" s="1"/>
      <c r="J384" s="1"/>
      <c r="L384" s="1"/>
      <c r="M384" s="1"/>
      <c r="N384" s="1"/>
      <c r="O384" s="1"/>
      <c r="P384" s="1"/>
      <c r="Q384" s="1"/>
      <c r="R384" s="1"/>
      <c r="S384" s="1"/>
      <c r="T384" s="1"/>
      <c r="U384" s="1"/>
      <c r="V384" s="1"/>
      <c r="W384" s="1"/>
      <c r="X384" s="1"/>
      <c r="Y384" s="1"/>
      <c r="Z384" s="1"/>
    </row>
    <row r="385" spans="1:26" ht="14.25" customHeight="1" x14ac:dyDescent="0.25">
      <c r="A385" s="15"/>
      <c r="B385" s="1"/>
      <c r="C385" s="1"/>
      <c r="D385" s="1"/>
      <c r="H385" s="1"/>
      <c r="I385" s="1"/>
      <c r="J385" s="1"/>
      <c r="L385" s="1"/>
      <c r="M385" s="1"/>
      <c r="N385" s="1"/>
      <c r="O385" s="1"/>
      <c r="P385" s="1"/>
      <c r="Q385" s="1"/>
      <c r="R385" s="1"/>
      <c r="S385" s="1"/>
      <c r="T385" s="1"/>
      <c r="U385" s="1"/>
      <c r="V385" s="1"/>
      <c r="W385" s="1"/>
      <c r="X385" s="1"/>
      <c r="Y385" s="1"/>
      <c r="Z385" s="1"/>
    </row>
    <row r="386" spans="1:26" ht="14.25" customHeight="1" x14ac:dyDescent="0.25">
      <c r="A386" s="15"/>
      <c r="B386" s="1"/>
      <c r="C386" s="1"/>
      <c r="D386" s="1"/>
      <c r="H386" s="1"/>
      <c r="I386" s="1"/>
      <c r="J386" s="1"/>
      <c r="L386" s="1"/>
      <c r="M386" s="1"/>
      <c r="N386" s="1"/>
      <c r="O386" s="1"/>
      <c r="P386" s="1"/>
      <c r="Q386" s="1"/>
      <c r="R386" s="1"/>
      <c r="S386" s="1"/>
      <c r="T386" s="1"/>
      <c r="U386" s="1"/>
      <c r="V386" s="1"/>
      <c r="W386" s="1"/>
      <c r="X386" s="1"/>
      <c r="Y386" s="1"/>
      <c r="Z386" s="1"/>
    </row>
    <row r="387" spans="1:26" ht="14.25" customHeight="1" x14ac:dyDescent="0.25">
      <c r="A387" s="15"/>
      <c r="B387" s="1"/>
      <c r="C387" s="1"/>
      <c r="D387" s="1"/>
      <c r="H387" s="1"/>
      <c r="I387" s="1"/>
      <c r="J387" s="1"/>
      <c r="L387" s="1"/>
      <c r="M387" s="1"/>
      <c r="N387" s="1"/>
      <c r="O387" s="1"/>
      <c r="P387" s="1"/>
      <c r="Q387" s="1"/>
      <c r="R387" s="1"/>
      <c r="S387" s="1"/>
      <c r="T387" s="1"/>
      <c r="U387" s="1"/>
      <c r="V387" s="1"/>
      <c r="W387" s="1"/>
      <c r="X387" s="1"/>
      <c r="Y387" s="1"/>
      <c r="Z387" s="1"/>
    </row>
    <row r="388" spans="1:26" ht="14.25" customHeight="1" x14ac:dyDescent="0.25">
      <c r="A388" s="15"/>
      <c r="B388" s="1"/>
      <c r="C388" s="1"/>
      <c r="D388" s="1"/>
      <c r="H388" s="1"/>
      <c r="I388" s="1"/>
      <c r="J388" s="1"/>
      <c r="L388" s="1"/>
      <c r="M388" s="1"/>
      <c r="N388" s="1"/>
      <c r="O388" s="1"/>
      <c r="P388" s="1"/>
      <c r="Q388" s="1"/>
      <c r="R388" s="1"/>
      <c r="S388" s="1"/>
      <c r="T388" s="1"/>
      <c r="U388" s="1"/>
      <c r="V388" s="1"/>
      <c r="W388" s="1"/>
      <c r="X388" s="1"/>
      <c r="Y388" s="1"/>
      <c r="Z388" s="1"/>
    </row>
    <row r="389" spans="1:26" ht="14.25" customHeight="1" x14ac:dyDescent="0.25">
      <c r="A389" s="15"/>
      <c r="B389" s="1"/>
      <c r="C389" s="1"/>
      <c r="D389" s="1"/>
      <c r="H389" s="1"/>
      <c r="I389" s="1"/>
      <c r="J389" s="1"/>
      <c r="L389" s="1"/>
      <c r="M389" s="1"/>
      <c r="N389" s="1"/>
      <c r="O389" s="1"/>
      <c r="P389" s="1"/>
      <c r="Q389" s="1"/>
      <c r="R389" s="1"/>
      <c r="S389" s="1"/>
      <c r="T389" s="1"/>
      <c r="U389" s="1"/>
      <c r="V389" s="1"/>
      <c r="W389" s="1"/>
      <c r="X389" s="1"/>
      <c r="Y389" s="1"/>
      <c r="Z389" s="1"/>
    </row>
    <row r="390" spans="1:26" ht="14.25" customHeight="1" x14ac:dyDescent="0.25">
      <c r="A390" s="15"/>
      <c r="B390" s="1"/>
      <c r="C390" s="1"/>
      <c r="D390" s="1"/>
      <c r="H390" s="1"/>
      <c r="I390" s="1"/>
      <c r="J390" s="1"/>
      <c r="L390" s="1"/>
      <c r="M390" s="1"/>
      <c r="N390" s="1"/>
      <c r="O390" s="1"/>
      <c r="P390" s="1"/>
      <c r="Q390" s="1"/>
      <c r="R390" s="1"/>
      <c r="S390" s="1"/>
      <c r="T390" s="1"/>
      <c r="U390" s="1"/>
      <c r="V390" s="1"/>
      <c r="W390" s="1"/>
      <c r="X390" s="1"/>
      <c r="Y390" s="1"/>
      <c r="Z390" s="1"/>
    </row>
    <row r="391" spans="1:26" ht="14.25" customHeight="1" x14ac:dyDescent="0.25">
      <c r="A391" s="15"/>
      <c r="B391" s="1"/>
      <c r="C391" s="1"/>
      <c r="D391" s="1"/>
      <c r="H391" s="1"/>
      <c r="I391" s="1"/>
      <c r="J391" s="1"/>
      <c r="L391" s="1"/>
      <c r="M391" s="1"/>
      <c r="N391" s="1"/>
      <c r="O391" s="1"/>
      <c r="P391" s="1"/>
      <c r="Q391" s="1"/>
      <c r="R391" s="1"/>
      <c r="S391" s="1"/>
      <c r="T391" s="1"/>
      <c r="U391" s="1"/>
      <c r="V391" s="1"/>
      <c r="W391" s="1"/>
      <c r="X391" s="1"/>
      <c r="Y391" s="1"/>
      <c r="Z391" s="1"/>
    </row>
    <row r="392" spans="1:26" ht="14.25" customHeight="1" x14ac:dyDescent="0.25">
      <c r="A392" s="15"/>
      <c r="B392" s="1"/>
      <c r="C392" s="1"/>
      <c r="D392" s="1"/>
      <c r="H392" s="1"/>
      <c r="I392" s="1"/>
      <c r="J392" s="1"/>
      <c r="L392" s="1"/>
      <c r="M392" s="1"/>
      <c r="N392" s="1"/>
      <c r="O392" s="1"/>
      <c r="P392" s="1"/>
      <c r="Q392" s="1"/>
      <c r="R392" s="1"/>
      <c r="S392" s="1"/>
      <c r="T392" s="1"/>
      <c r="U392" s="1"/>
      <c r="V392" s="1"/>
      <c r="W392" s="1"/>
      <c r="X392" s="1"/>
      <c r="Y392" s="1"/>
      <c r="Z392" s="1"/>
    </row>
    <row r="393" spans="1:26" ht="14.25" customHeight="1" x14ac:dyDescent="0.25">
      <c r="A393" s="15"/>
      <c r="B393" s="1"/>
      <c r="C393" s="1"/>
      <c r="D393" s="1"/>
      <c r="H393" s="1"/>
      <c r="I393" s="1"/>
      <c r="J393" s="1"/>
      <c r="L393" s="1"/>
      <c r="M393" s="1"/>
      <c r="N393" s="1"/>
      <c r="O393" s="1"/>
      <c r="P393" s="1"/>
      <c r="Q393" s="1"/>
      <c r="R393" s="1"/>
      <c r="S393" s="1"/>
      <c r="T393" s="1"/>
      <c r="U393" s="1"/>
      <c r="V393" s="1"/>
      <c r="W393" s="1"/>
      <c r="X393" s="1"/>
      <c r="Y393" s="1"/>
      <c r="Z393" s="1"/>
    </row>
    <row r="394" spans="1:26" ht="14.25" customHeight="1" x14ac:dyDescent="0.25">
      <c r="A394" s="15"/>
      <c r="B394" s="1"/>
      <c r="C394" s="1"/>
      <c r="D394" s="1"/>
      <c r="H394" s="1"/>
      <c r="I394" s="1"/>
      <c r="J394" s="1"/>
      <c r="L394" s="1"/>
      <c r="M394" s="1"/>
      <c r="N394" s="1"/>
      <c r="O394" s="1"/>
      <c r="P394" s="1"/>
      <c r="Q394" s="1"/>
      <c r="R394" s="1"/>
      <c r="S394" s="1"/>
      <c r="T394" s="1"/>
      <c r="U394" s="1"/>
      <c r="V394" s="1"/>
      <c r="W394" s="1"/>
      <c r="X394" s="1"/>
      <c r="Y394" s="1"/>
      <c r="Z394" s="1"/>
    </row>
    <row r="395" spans="1:26" ht="14.25" customHeight="1" x14ac:dyDescent="0.25">
      <c r="A395" s="15"/>
      <c r="B395" s="1"/>
      <c r="C395" s="1"/>
      <c r="D395" s="1"/>
      <c r="H395" s="1"/>
      <c r="I395" s="1"/>
      <c r="J395" s="1"/>
      <c r="L395" s="1"/>
      <c r="M395" s="1"/>
      <c r="N395" s="1"/>
      <c r="O395" s="1"/>
      <c r="P395" s="1"/>
      <c r="Q395" s="1"/>
      <c r="R395" s="1"/>
      <c r="S395" s="1"/>
      <c r="T395" s="1"/>
      <c r="U395" s="1"/>
      <c r="V395" s="1"/>
      <c r="W395" s="1"/>
      <c r="X395" s="1"/>
      <c r="Y395" s="1"/>
      <c r="Z395" s="1"/>
    </row>
    <row r="396" spans="1:26" ht="14.25" customHeight="1" x14ac:dyDescent="0.25">
      <c r="A396" s="15"/>
      <c r="B396" s="1"/>
      <c r="C396" s="1"/>
      <c r="D396" s="1"/>
      <c r="H396" s="1"/>
      <c r="I396" s="1"/>
      <c r="J396" s="1"/>
      <c r="L396" s="1"/>
      <c r="M396" s="1"/>
      <c r="N396" s="1"/>
      <c r="O396" s="1"/>
      <c r="P396" s="1"/>
      <c r="Q396" s="1"/>
      <c r="R396" s="1"/>
      <c r="S396" s="1"/>
      <c r="T396" s="1"/>
      <c r="U396" s="1"/>
      <c r="V396" s="1"/>
      <c r="W396" s="1"/>
      <c r="X396" s="1"/>
      <c r="Y396" s="1"/>
      <c r="Z396" s="1"/>
    </row>
    <row r="397" spans="1:26" ht="14.25" customHeight="1" x14ac:dyDescent="0.25">
      <c r="A397" s="15"/>
      <c r="B397" s="1"/>
      <c r="C397" s="1"/>
      <c r="D397" s="1"/>
      <c r="H397" s="1"/>
      <c r="I397" s="1"/>
      <c r="J397" s="1"/>
      <c r="L397" s="1"/>
      <c r="M397" s="1"/>
      <c r="N397" s="1"/>
      <c r="O397" s="1"/>
      <c r="P397" s="1"/>
      <c r="Q397" s="1"/>
      <c r="R397" s="1"/>
      <c r="S397" s="1"/>
      <c r="T397" s="1"/>
      <c r="U397" s="1"/>
      <c r="V397" s="1"/>
      <c r="W397" s="1"/>
      <c r="X397" s="1"/>
      <c r="Y397" s="1"/>
      <c r="Z397" s="1"/>
    </row>
    <row r="398" spans="1:26" ht="14.25" customHeight="1" x14ac:dyDescent="0.25">
      <c r="A398" s="15"/>
      <c r="B398" s="1"/>
      <c r="C398" s="1"/>
      <c r="D398" s="1"/>
      <c r="H398" s="1"/>
      <c r="I398" s="1"/>
      <c r="J398" s="1"/>
      <c r="L398" s="1"/>
      <c r="M398" s="1"/>
      <c r="N398" s="1"/>
      <c r="O398" s="1"/>
      <c r="P398" s="1"/>
      <c r="Q398" s="1"/>
      <c r="R398" s="1"/>
      <c r="S398" s="1"/>
      <c r="T398" s="1"/>
      <c r="U398" s="1"/>
      <c r="V398" s="1"/>
      <c r="W398" s="1"/>
      <c r="X398" s="1"/>
      <c r="Y398" s="1"/>
      <c r="Z398" s="1"/>
    </row>
    <row r="399" spans="1:26" ht="14.25" customHeight="1" x14ac:dyDescent="0.25">
      <c r="A399" s="15"/>
      <c r="B399" s="1"/>
      <c r="C399" s="1"/>
      <c r="D399" s="1"/>
      <c r="H399" s="1"/>
      <c r="I399" s="1"/>
      <c r="J399" s="1"/>
      <c r="L399" s="1"/>
      <c r="M399" s="1"/>
      <c r="N399" s="1"/>
      <c r="O399" s="1"/>
      <c r="P399" s="1"/>
      <c r="Q399" s="1"/>
      <c r="R399" s="1"/>
      <c r="S399" s="1"/>
      <c r="T399" s="1"/>
      <c r="U399" s="1"/>
      <c r="V399" s="1"/>
      <c r="W399" s="1"/>
      <c r="X399" s="1"/>
      <c r="Y399" s="1"/>
      <c r="Z399" s="1"/>
    </row>
    <row r="400" spans="1:26" ht="14.25" customHeight="1" x14ac:dyDescent="0.25">
      <c r="A400" s="15"/>
      <c r="B400" s="1"/>
      <c r="C400" s="1"/>
      <c r="D400" s="1"/>
      <c r="H400" s="1"/>
      <c r="I400" s="1"/>
      <c r="J400" s="1"/>
      <c r="L400" s="1"/>
      <c r="M400" s="1"/>
      <c r="N400" s="1"/>
      <c r="O400" s="1"/>
      <c r="P400" s="1"/>
      <c r="Q400" s="1"/>
      <c r="R400" s="1"/>
      <c r="S400" s="1"/>
      <c r="T400" s="1"/>
      <c r="U400" s="1"/>
      <c r="V400" s="1"/>
      <c r="W400" s="1"/>
      <c r="X400" s="1"/>
      <c r="Y400" s="1"/>
      <c r="Z400" s="1"/>
    </row>
    <row r="401" spans="1:26" ht="14.25" customHeight="1" x14ac:dyDescent="0.25">
      <c r="A401" s="15"/>
      <c r="B401" s="1"/>
      <c r="C401" s="1"/>
      <c r="D401" s="1"/>
      <c r="H401" s="1"/>
      <c r="I401" s="1"/>
      <c r="J401" s="1"/>
      <c r="L401" s="1"/>
      <c r="M401" s="1"/>
      <c r="N401" s="1"/>
      <c r="O401" s="1"/>
      <c r="P401" s="1"/>
      <c r="Q401" s="1"/>
      <c r="R401" s="1"/>
      <c r="S401" s="1"/>
      <c r="T401" s="1"/>
      <c r="U401" s="1"/>
      <c r="V401" s="1"/>
      <c r="W401" s="1"/>
      <c r="X401" s="1"/>
      <c r="Y401" s="1"/>
      <c r="Z401" s="1"/>
    </row>
    <row r="402" spans="1:26" ht="14.25" customHeight="1" x14ac:dyDescent="0.25">
      <c r="A402" s="15"/>
      <c r="B402" s="1"/>
      <c r="C402" s="1"/>
      <c r="D402" s="1"/>
      <c r="H402" s="1"/>
      <c r="I402" s="1"/>
      <c r="J402" s="1"/>
      <c r="L402" s="1"/>
      <c r="M402" s="1"/>
      <c r="N402" s="1"/>
      <c r="O402" s="1"/>
      <c r="P402" s="1"/>
      <c r="Q402" s="1"/>
      <c r="R402" s="1"/>
      <c r="S402" s="1"/>
      <c r="T402" s="1"/>
      <c r="U402" s="1"/>
      <c r="V402" s="1"/>
      <c r="W402" s="1"/>
      <c r="X402" s="1"/>
      <c r="Y402" s="1"/>
      <c r="Z402" s="1"/>
    </row>
    <row r="403" spans="1:26" ht="14.25" customHeight="1" x14ac:dyDescent="0.25">
      <c r="A403" s="15"/>
      <c r="B403" s="1"/>
      <c r="C403" s="1"/>
      <c r="D403" s="1"/>
      <c r="H403" s="1"/>
      <c r="I403" s="1"/>
      <c r="J403" s="1"/>
      <c r="L403" s="1"/>
      <c r="M403" s="1"/>
      <c r="N403" s="1"/>
      <c r="O403" s="1"/>
      <c r="P403" s="1"/>
      <c r="Q403" s="1"/>
      <c r="R403" s="1"/>
      <c r="S403" s="1"/>
      <c r="T403" s="1"/>
      <c r="U403" s="1"/>
      <c r="V403" s="1"/>
      <c r="W403" s="1"/>
      <c r="X403" s="1"/>
      <c r="Y403" s="1"/>
      <c r="Z403" s="1"/>
    </row>
    <row r="404" spans="1:26" ht="14.25" customHeight="1" x14ac:dyDescent="0.25">
      <c r="A404" s="15"/>
      <c r="B404" s="1"/>
      <c r="C404" s="1"/>
      <c r="D404" s="1"/>
      <c r="H404" s="1"/>
      <c r="I404" s="1"/>
      <c r="J404" s="1"/>
      <c r="L404" s="1"/>
      <c r="M404" s="1"/>
      <c r="N404" s="1"/>
      <c r="O404" s="1"/>
      <c r="P404" s="1"/>
      <c r="Q404" s="1"/>
      <c r="R404" s="1"/>
      <c r="S404" s="1"/>
      <c r="T404" s="1"/>
      <c r="U404" s="1"/>
      <c r="V404" s="1"/>
      <c r="W404" s="1"/>
      <c r="X404" s="1"/>
      <c r="Y404" s="1"/>
      <c r="Z404" s="1"/>
    </row>
    <row r="405" spans="1:26" ht="14.25" customHeight="1" x14ac:dyDescent="0.25">
      <c r="A405" s="15"/>
      <c r="B405" s="1"/>
      <c r="C405" s="1"/>
      <c r="D405" s="1"/>
      <c r="H405" s="1"/>
      <c r="I405" s="1"/>
      <c r="J405" s="1"/>
      <c r="L405" s="1"/>
      <c r="M405" s="1"/>
      <c r="N405" s="1"/>
      <c r="O405" s="1"/>
      <c r="P405" s="1"/>
      <c r="Q405" s="1"/>
      <c r="R405" s="1"/>
      <c r="S405" s="1"/>
      <c r="T405" s="1"/>
      <c r="U405" s="1"/>
      <c r="V405" s="1"/>
      <c r="W405" s="1"/>
      <c r="X405" s="1"/>
      <c r="Y405" s="1"/>
      <c r="Z405" s="1"/>
    </row>
    <row r="406" spans="1:26" ht="14.25" customHeight="1" x14ac:dyDescent="0.25">
      <c r="A406" s="15"/>
      <c r="B406" s="1"/>
      <c r="C406" s="1"/>
      <c r="D406" s="1"/>
      <c r="H406" s="1"/>
      <c r="I406" s="1"/>
      <c r="J406" s="1"/>
      <c r="L406" s="1"/>
      <c r="M406" s="1"/>
      <c r="N406" s="1"/>
      <c r="O406" s="1"/>
      <c r="P406" s="1"/>
      <c r="Q406" s="1"/>
      <c r="R406" s="1"/>
      <c r="S406" s="1"/>
      <c r="T406" s="1"/>
      <c r="U406" s="1"/>
      <c r="V406" s="1"/>
      <c r="W406" s="1"/>
      <c r="X406" s="1"/>
      <c r="Y406" s="1"/>
      <c r="Z406" s="1"/>
    </row>
    <row r="407" spans="1:26" ht="14.25" customHeight="1" x14ac:dyDescent="0.25">
      <c r="A407" s="15"/>
      <c r="B407" s="1"/>
      <c r="C407" s="1"/>
      <c r="D407" s="1"/>
      <c r="H407" s="1"/>
      <c r="I407" s="1"/>
      <c r="J407" s="1"/>
      <c r="L407" s="1"/>
      <c r="M407" s="1"/>
      <c r="N407" s="1"/>
      <c r="O407" s="1"/>
      <c r="P407" s="1"/>
      <c r="Q407" s="1"/>
      <c r="R407" s="1"/>
      <c r="S407" s="1"/>
      <c r="T407" s="1"/>
      <c r="U407" s="1"/>
      <c r="V407" s="1"/>
      <c r="W407" s="1"/>
      <c r="X407" s="1"/>
      <c r="Y407" s="1"/>
      <c r="Z407" s="1"/>
    </row>
    <row r="408" spans="1:26" ht="14.25" customHeight="1" x14ac:dyDescent="0.25">
      <c r="A408" s="15"/>
      <c r="B408" s="1"/>
      <c r="C408" s="1"/>
      <c r="D408" s="1"/>
      <c r="H408" s="1"/>
      <c r="I408" s="1"/>
      <c r="J408" s="1"/>
      <c r="L408" s="1"/>
      <c r="M408" s="1"/>
      <c r="N408" s="1"/>
      <c r="O408" s="1"/>
      <c r="P408" s="1"/>
      <c r="Q408" s="1"/>
      <c r="R408" s="1"/>
      <c r="S408" s="1"/>
      <c r="T408" s="1"/>
      <c r="U408" s="1"/>
      <c r="V408" s="1"/>
      <c r="W408" s="1"/>
      <c r="X408" s="1"/>
      <c r="Y408" s="1"/>
      <c r="Z408" s="1"/>
    </row>
    <row r="409" spans="1:26" ht="14.25" customHeight="1" x14ac:dyDescent="0.25">
      <c r="A409" s="15"/>
      <c r="B409" s="1"/>
      <c r="C409" s="1"/>
      <c r="D409" s="1"/>
      <c r="H409" s="1"/>
      <c r="I409" s="1"/>
      <c r="J409" s="1"/>
      <c r="L409" s="1"/>
      <c r="M409" s="1"/>
      <c r="N409" s="1"/>
      <c r="O409" s="1"/>
      <c r="P409" s="1"/>
      <c r="Q409" s="1"/>
      <c r="R409" s="1"/>
      <c r="S409" s="1"/>
      <c r="T409" s="1"/>
      <c r="U409" s="1"/>
      <c r="V409" s="1"/>
      <c r="W409" s="1"/>
      <c r="X409" s="1"/>
      <c r="Y409" s="1"/>
      <c r="Z409" s="1"/>
    </row>
    <row r="410" spans="1:26" ht="14.25" customHeight="1" x14ac:dyDescent="0.25">
      <c r="A410" s="15"/>
      <c r="B410" s="1"/>
      <c r="C410" s="1"/>
      <c r="D410" s="1"/>
      <c r="H410" s="1"/>
      <c r="I410" s="1"/>
      <c r="J410" s="1"/>
      <c r="L410" s="1"/>
      <c r="M410" s="1"/>
      <c r="N410" s="1"/>
      <c r="O410" s="1"/>
      <c r="P410" s="1"/>
      <c r="Q410" s="1"/>
      <c r="R410" s="1"/>
      <c r="S410" s="1"/>
      <c r="T410" s="1"/>
      <c r="U410" s="1"/>
      <c r="V410" s="1"/>
      <c r="W410" s="1"/>
      <c r="X410" s="1"/>
      <c r="Y410" s="1"/>
      <c r="Z410" s="1"/>
    </row>
    <row r="411" spans="1:26" ht="14.25" customHeight="1" x14ac:dyDescent="0.25">
      <c r="A411" s="15"/>
      <c r="B411" s="1"/>
      <c r="C411" s="1"/>
      <c r="D411" s="1"/>
      <c r="H411" s="1"/>
      <c r="I411" s="1"/>
      <c r="J411" s="1"/>
      <c r="L411" s="1"/>
      <c r="M411" s="1"/>
      <c r="N411" s="1"/>
      <c r="O411" s="1"/>
      <c r="P411" s="1"/>
      <c r="Q411" s="1"/>
      <c r="R411" s="1"/>
      <c r="S411" s="1"/>
      <c r="T411" s="1"/>
      <c r="U411" s="1"/>
      <c r="V411" s="1"/>
      <c r="W411" s="1"/>
      <c r="X411" s="1"/>
      <c r="Y411" s="1"/>
      <c r="Z411" s="1"/>
    </row>
    <row r="412" spans="1:26" ht="14.25" customHeight="1" x14ac:dyDescent="0.25">
      <c r="A412" s="15"/>
      <c r="B412" s="1"/>
      <c r="C412" s="1"/>
      <c r="D412" s="1"/>
      <c r="H412" s="1"/>
      <c r="I412" s="1"/>
      <c r="J412" s="1"/>
      <c r="L412" s="1"/>
      <c r="M412" s="1"/>
      <c r="N412" s="1"/>
      <c r="O412" s="1"/>
      <c r="P412" s="1"/>
      <c r="Q412" s="1"/>
      <c r="R412" s="1"/>
      <c r="S412" s="1"/>
      <c r="T412" s="1"/>
      <c r="U412" s="1"/>
      <c r="V412" s="1"/>
      <c r="W412" s="1"/>
      <c r="X412" s="1"/>
      <c r="Y412" s="1"/>
      <c r="Z412" s="1"/>
    </row>
    <row r="413" spans="1:26" ht="14.25" customHeight="1" x14ac:dyDescent="0.25">
      <c r="A413" s="15"/>
      <c r="B413" s="1"/>
      <c r="C413" s="1"/>
      <c r="D413" s="1"/>
      <c r="H413" s="1"/>
      <c r="I413" s="1"/>
      <c r="J413" s="1"/>
      <c r="L413" s="1"/>
      <c r="M413" s="1"/>
      <c r="N413" s="1"/>
      <c r="O413" s="1"/>
      <c r="P413" s="1"/>
      <c r="Q413" s="1"/>
      <c r="R413" s="1"/>
      <c r="S413" s="1"/>
      <c r="T413" s="1"/>
      <c r="U413" s="1"/>
      <c r="V413" s="1"/>
      <c r="W413" s="1"/>
      <c r="X413" s="1"/>
      <c r="Y413" s="1"/>
      <c r="Z413" s="1"/>
    </row>
    <row r="414" spans="1:26" ht="14.25" customHeight="1" x14ac:dyDescent="0.25">
      <c r="A414" s="15"/>
      <c r="B414" s="1"/>
      <c r="C414" s="1"/>
      <c r="D414" s="1"/>
      <c r="H414" s="1"/>
      <c r="I414" s="1"/>
      <c r="J414" s="1"/>
      <c r="L414" s="1"/>
      <c r="M414" s="1"/>
      <c r="N414" s="1"/>
      <c r="O414" s="1"/>
      <c r="P414" s="1"/>
      <c r="Q414" s="1"/>
      <c r="R414" s="1"/>
      <c r="S414" s="1"/>
      <c r="T414" s="1"/>
      <c r="U414" s="1"/>
      <c r="V414" s="1"/>
      <c r="W414" s="1"/>
      <c r="X414" s="1"/>
      <c r="Y414" s="1"/>
      <c r="Z414" s="1"/>
    </row>
    <row r="415" spans="1:26" ht="14.25" customHeight="1" x14ac:dyDescent="0.25">
      <c r="A415" s="15"/>
      <c r="B415" s="1"/>
      <c r="C415" s="1"/>
      <c r="D415" s="1"/>
      <c r="H415" s="1"/>
      <c r="I415" s="1"/>
      <c r="J415" s="1"/>
      <c r="L415" s="1"/>
      <c r="M415" s="1"/>
      <c r="N415" s="1"/>
      <c r="O415" s="1"/>
      <c r="P415" s="1"/>
      <c r="Q415" s="1"/>
      <c r="R415" s="1"/>
      <c r="S415" s="1"/>
      <c r="T415" s="1"/>
      <c r="U415" s="1"/>
      <c r="V415" s="1"/>
      <c r="W415" s="1"/>
      <c r="X415" s="1"/>
      <c r="Y415" s="1"/>
      <c r="Z415" s="1"/>
    </row>
    <row r="416" spans="1:26" ht="14.25" customHeight="1" x14ac:dyDescent="0.25">
      <c r="A416" s="15"/>
      <c r="B416" s="1"/>
      <c r="C416" s="1"/>
      <c r="D416" s="1"/>
      <c r="H416" s="1"/>
      <c r="I416" s="1"/>
      <c r="J416" s="1"/>
      <c r="L416" s="1"/>
      <c r="M416" s="1"/>
      <c r="N416" s="1"/>
      <c r="O416" s="1"/>
      <c r="P416" s="1"/>
      <c r="Q416" s="1"/>
      <c r="R416" s="1"/>
      <c r="S416" s="1"/>
      <c r="T416" s="1"/>
      <c r="U416" s="1"/>
      <c r="V416" s="1"/>
      <c r="W416" s="1"/>
      <c r="X416" s="1"/>
      <c r="Y416" s="1"/>
      <c r="Z416" s="1"/>
    </row>
    <row r="417" spans="1:26" ht="14.25" customHeight="1" x14ac:dyDescent="0.25">
      <c r="A417" s="15"/>
      <c r="B417" s="1"/>
      <c r="C417" s="1"/>
      <c r="D417" s="1"/>
      <c r="H417" s="1"/>
      <c r="I417" s="1"/>
      <c r="J417" s="1"/>
      <c r="L417" s="1"/>
      <c r="M417" s="1"/>
      <c r="N417" s="1"/>
      <c r="O417" s="1"/>
      <c r="P417" s="1"/>
      <c r="Q417" s="1"/>
      <c r="R417" s="1"/>
      <c r="S417" s="1"/>
      <c r="T417" s="1"/>
      <c r="U417" s="1"/>
      <c r="V417" s="1"/>
      <c r="W417" s="1"/>
      <c r="X417" s="1"/>
      <c r="Y417" s="1"/>
      <c r="Z417" s="1"/>
    </row>
    <row r="418" spans="1:26" ht="14.25" customHeight="1" x14ac:dyDescent="0.25">
      <c r="A418" s="15"/>
      <c r="B418" s="1"/>
      <c r="C418" s="1"/>
      <c r="D418" s="1"/>
      <c r="H418" s="1"/>
      <c r="I418" s="1"/>
      <c r="J418" s="1"/>
      <c r="L418" s="1"/>
      <c r="M418" s="1"/>
      <c r="N418" s="1"/>
      <c r="O418" s="1"/>
      <c r="P418" s="1"/>
      <c r="Q418" s="1"/>
      <c r="R418" s="1"/>
      <c r="S418" s="1"/>
      <c r="T418" s="1"/>
      <c r="U418" s="1"/>
      <c r="V418" s="1"/>
      <c r="W418" s="1"/>
      <c r="X418" s="1"/>
      <c r="Y418" s="1"/>
      <c r="Z418" s="1"/>
    </row>
    <row r="419" spans="1:26" ht="14.25" customHeight="1" x14ac:dyDescent="0.25">
      <c r="A419" s="15"/>
      <c r="B419" s="1"/>
      <c r="C419" s="1"/>
      <c r="D419" s="1"/>
      <c r="H419" s="1"/>
      <c r="I419" s="1"/>
      <c r="J419" s="1"/>
      <c r="L419" s="1"/>
      <c r="M419" s="1"/>
      <c r="N419" s="1"/>
      <c r="O419" s="1"/>
      <c r="P419" s="1"/>
      <c r="Q419" s="1"/>
      <c r="R419" s="1"/>
      <c r="S419" s="1"/>
      <c r="T419" s="1"/>
      <c r="U419" s="1"/>
      <c r="V419" s="1"/>
      <c r="W419" s="1"/>
      <c r="X419" s="1"/>
      <c r="Y419" s="1"/>
      <c r="Z419" s="1"/>
    </row>
    <row r="420" spans="1:26" ht="14.25" customHeight="1" x14ac:dyDescent="0.25">
      <c r="A420" s="15"/>
      <c r="B420" s="1"/>
      <c r="C420" s="1"/>
      <c r="D420" s="1"/>
      <c r="H420" s="1"/>
      <c r="I420" s="1"/>
      <c r="J420" s="1"/>
      <c r="L420" s="1"/>
      <c r="M420" s="1"/>
      <c r="N420" s="1"/>
      <c r="O420" s="1"/>
      <c r="P420" s="1"/>
      <c r="Q420" s="1"/>
      <c r="R420" s="1"/>
      <c r="S420" s="1"/>
      <c r="T420" s="1"/>
      <c r="U420" s="1"/>
      <c r="V420" s="1"/>
      <c r="W420" s="1"/>
      <c r="X420" s="1"/>
      <c r="Y420" s="1"/>
      <c r="Z420" s="1"/>
    </row>
    <row r="421" spans="1:26" ht="14.25" customHeight="1" x14ac:dyDescent="0.25">
      <c r="A421" s="15"/>
      <c r="B421" s="1"/>
      <c r="C421" s="1"/>
      <c r="D421" s="1"/>
      <c r="H421" s="1"/>
      <c r="I421" s="1"/>
      <c r="J421" s="1"/>
      <c r="L421" s="1"/>
      <c r="M421" s="1"/>
      <c r="N421" s="1"/>
      <c r="O421" s="1"/>
      <c r="P421" s="1"/>
      <c r="Q421" s="1"/>
      <c r="R421" s="1"/>
      <c r="S421" s="1"/>
      <c r="T421" s="1"/>
      <c r="U421" s="1"/>
      <c r="V421" s="1"/>
      <c r="W421" s="1"/>
      <c r="X421" s="1"/>
      <c r="Y421" s="1"/>
      <c r="Z421" s="1"/>
    </row>
    <row r="422" spans="1:26" ht="14.25" customHeight="1" x14ac:dyDescent="0.25">
      <c r="A422" s="15"/>
      <c r="B422" s="1"/>
      <c r="C422" s="1"/>
      <c r="D422" s="1"/>
      <c r="H422" s="1"/>
      <c r="I422" s="1"/>
      <c r="J422" s="1"/>
      <c r="L422" s="1"/>
      <c r="M422" s="1"/>
      <c r="N422" s="1"/>
      <c r="O422" s="1"/>
      <c r="P422" s="1"/>
      <c r="Q422" s="1"/>
      <c r="R422" s="1"/>
      <c r="S422" s="1"/>
      <c r="T422" s="1"/>
      <c r="U422" s="1"/>
      <c r="V422" s="1"/>
      <c r="W422" s="1"/>
      <c r="X422" s="1"/>
      <c r="Y422" s="1"/>
      <c r="Z422" s="1"/>
    </row>
    <row r="423" spans="1:26" ht="14.25" customHeight="1" x14ac:dyDescent="0.25">
      <c r="A423" s="15"/>
      <c r="B423" s="1"/>
      <c r="C423" s="1"/>
      <c r="D423" s="1"/>
      <c r="H423" s="1"/>
      <c r="I423" s="1"/>
      <c r="J423" s="1"/>
      <c r="L423" s="1"/>
      <c r="M423" s="1"/>
      <c r="N423" s="1"/>
      <c r="O423" s="1"/>
      <c r="P423" s="1"/>
      <c r="Q423" s="1"/>
      <c r="R423" s="1"/>
      <c r="S423" s="1"/>
      <c r="T423" s="1"/>
      <c r="U423" s="1"/>
      <c r="V423" s="1"/>
      <c r="W423" s="1"/>
      <c r="X423" s="1"/>
      <c r="Y423" s="1"/>
      <c r="Z423" s="1"/>
    </row>
    <row r="424" spans="1:26" ht="14.25" customHeight="1" x14ac:dyDescent="0.25">
      <c r="A424" s="15"/>
      <c r="B424" s="1"/>
      <c r="C424" s="1"/>
      <c r="D424" s="1"/>
      <c r="H424" s="1"/>
      <c r="I424" s="1"/>
      <c r="J424" s="1"/>
      <c r="L424" s="1"/>
      <c r="M424" s="1"/>
      <c r="N424" s="1"/>
      <c r="O424" s="1"/>
      <c r="P424" s="1"/>
      <c r="Q424" s="1"/>
      <c r="R424" s="1"/>
      <c r="S424" s="1"/>
      <c r="T424" s="1"/>
      <c r="U424" s="1"/>
      <c r="V424" s="1"/>
      <c r="W424" s="1"/>
      <c r="X424" s="1"/>
      <c r="Y424" s="1"/>
      <c r="Z424" s="1"/>
    </row>
    <row r="425" spans="1:26" ht="14.25" customHeight="1" x14ac:dyDescent="0.25">
      <c r="A425" s="15"/>
      <c r="B425" s="1"/>
      <c r="C425" s="1"/>
      <c r="D425" s="1"/>
      <c r="H425" s="1"/>
      <c r="I425" s="1"/>
      <c r="J425" s="1"/>
      <c r="L425" s="1"/>
      <c r="M425" s="1"/>
      <c r="N425" s="1"/>
      <c r="O425" s="1"/>
      <c r="P425" s="1"/>
      <c r="Q425" s="1"/>
      <c r="R425" s="1"/>
      <c r="S425" s="1"/>
      <c r="T425" s="1"/>
      <c r="U425" s="1"/>
      <c r="V425" s="1"/>
      <c r="W425" s="1"/>
      <c r="X425" s="1"/>
      <c r="Y425" s="1"/>
      <c r="Z425" s="1"/>
    </row>
    <row r="426" spans="1:26" ht="14.25" customHeight="1" x14ac:dyDescent="0.25">
      <c r="A426" s="15"/>
      <c r="B426" s="1"/>
      <c r="C426" s="1"/>
      <c r="D426" s="1"/>
      <c r="H426" s="1"/>
      <c r="I426" s="1"/>
      <c r="J426" s="1"/>
      <c r="L426" s="1"/>
      <c r="M426" s="1"/>
      <c r="N426" s="1"/>
      <c r="O426" s="1"/>
      <c r="P426" s="1"/>
      <c r="Q426" s="1"/>
      <c r="R426" s="1"/>
      <c r="S426" s="1"/>
      <c r="T426" s="1"/>
      <c r="U426" s="1"/>
      <c r="V426" s="1"/>
      <c r="W426" s="1"/>
      <c r="X426" s="1"/>
      <c r="Y426" s="1"/>
      <c r="Z426" s="1"/>
    </row>
    <row r="427" spans="1:26" ht="14.25" customHeight="1" x14ac:dyDescent="0.25">
      <c r="A427" s="15"/>
      <c r="B427" s="1"/>
      <c r="C427" s="1"/>
      <c r="D427" s="1"/>
      <c r="H427" s="1"/>
      <c r="I427" s="1"/>
      <c r="J427" s="1"/>
      <c r="L427" s="1"/>
      <c r="M427" s="1"/>
      <c r="N427" s="1"/>
      <c r="O427" s="1"/>
      <c r="P427" s="1"/>
      <c r="Q427" s="1"/>
      <c r="R427" s="1"/>
      <c r="S427" s="1"/>
      <c r="T427" s="1"/>
      <c r="U427" s="1"/>
      <c r="V427" s="1"/>
      <c r="W427" s="1"/>
      <c r="X427" s="1"/>
      <c r="Y427" s="1"/>
      <c r="Z427" s="1"/>
    </row>
    <row r="428" spans="1:26" ht="14.25" customHeight="1" x14ac:dyDescent="0.25">
      <c r="A428" s="15"/>
      <c r="B428" s="1"/>
      <c r="C428" s="1"/>
      <c r="D428" s="1"/>
      <c r="H428" s="1"/>
      <c r="I428" s="1"/>
      <c r="J428" s="1"/>
      <c r="L428" s="1"/>
      <c r="M428" s="1"/>
      <c r="N428" s="1"/>
      <c r="O428" s="1"/>
      <c r="P428" s="1"/>
      <c r="Q428" s="1"/>
      <c r="R428" s="1"/>
      <c r="S428" s="1"/>
      <c r="T428" s="1"/>
      <c r="U428" s="1"/>
      <c r="V428" s="1"/>
      <c r="W428" s="1"/>
      <c r="X428" s="1"/>
      <c r="Y428" s="1"/>
      <c r="Z428" s="1"/>
    </row>
    <row r="429" spans="1:26" ht="14.25" customHeight="1" x14ac:dyDescent="0.25">
      <c r="A429" s="15"/>
      <c r="B429" s="1"/>
      <c r="C429" s="1"/>
      <c r="D429" s="1"/>
      <c r="H429" s="1"/>
      <c r="I429" s="1"/>
      <c r="J429" s="1"/>
      <c r="L429" s="1"/>
      <c r="M429" s="1"/>
      <c r="N429" s="1"/>
      <c r="O429" s="1"/>
      <c r="P429" s="1"/>
      <c r="Q429" s="1"/>
      <c r="R429" s="1"/>
      <c r="S429" s="1"/>
      <c r="T429" s="1"/>
      <c r="U429" s="1"/>
      <c r="V429" s="1"/>
      <c r="W429" s="1"/>
      <c r="X429" s="1"/>
      <c r="Y429" s="1"/>
      <c r="Z429" s="1"/>
    </row>
    <row r="430" spans="1:26" ht="14.25" customHeight="1" x14ac:dyDescent="0.25">
      <c r="A430" s="15"/>
      <c r="B430" s="1"/>
      <c r="C430" s="1"/>
      <c r="D430" s="1"/>
      <c r="H430" s="1"/>
      <c r="I430" s="1"/>
      <c r="J430" s="1"/>
      <c r="L430" s="1"/>
      <c r="M430" s="1"/>
      <c r="N430" s="1"/>
      <c r="O430" s="1"/>
      <c r="P430" s="1"/>
      <c r="Q430" s="1"/>
      <c r="R430" s="1"/>
      <c r="S430" s="1"/>
      <c r="T430" s="1"/>
      <c r="U430" s="1"/>
      <c r="V430" s="1"/>
      <c r="W430" s="1"/>
      <c r="X430" s="1"/>
      <c r="Y430" s="1"/>
      <c r="Z430" s="1"/>
    </row>
    <row r="431" spans="1:26" ht="14.25" customHeight="1" x14ac:dyDescent="0.25">
      <c r="A431" s="15"/>
      <c r="B431" s="1"/>
      <c r="C431" s="1"/>
      <c r="D431" s="1"/>
      <c r="H431" s="1"/>
      <c r="I431" s="1"/>
      <c r="J431" s="1"/>
      <c r="L431" s="1"/>
      <c r="M431" s="1"/>
      <c r="N431" s="1"/>
      <c r="O431" s="1"/>
      <c r="P431" s="1"/>
      <c r="Q431" s="1"/>
      <c r="R431" s="1"/>
      <c r="S431" s="1"/>
      <c r="T431" s="1"/>
      <c r="U431" s="1"/>
      <c r="V431" s="1"/>
      <c r="W431" s="1"/>
      <c r="X431" s="1"/>
      <c r="Y431" s="1"/>
      <c r="Z431" s="1"/>
    </row>
    <row r="432" spans="1:26" ht="14.25" customHeight="1" x14ac:dyDescent="0.25">
      <c r="A432" s="15"/>
      <c r="B432" s="1"/>
      <c r="C432" s="1"/>
      <c r="D432" s="1"/>
      <c r="H432" s="1"/>
      <c r="I432" s="1"/>
      <c r="J432" s="1"/>
      <c r="L432" s="1"/>
      <c r="M432" s="1"/>
      <c r="N432" s="1"/>
      <c r="O432" s="1"/>
      <c r="P432" s="1"/>
      <c r="Q432" s="1"/>
      <c r="R432" s="1"/>
      <c r="S432" s="1"/>
      <c r="T432" s="1"/>
      <c r="U432" s="1"/>
      <c r="V432" s="1"/>
      <c r="W432" s="1"/>
      <c r="X432" s="1"/>
      <c r="Y432" s="1"/>
      <c r="Z432" s="1"/>
    </row>
    <row r="433" spans="1:26" ht="14.25" customHeight="1" x14ac:dyDescent="0.25">
      <c r="A433" s="15"/>
      <c r="B433" s="1"/>
      <c r="C433" s="1"/>
      <c r="D433" s="1"/>
      <c r="H433" s="1"/>
      <c r="I433" s="1"/>
      <c r="J433" s="1"/>
      <c r="L433" s="1"/>
      <c r="M433" s="1"/>
      <c r="N433" s="1"/>
      <c r="O433" s="1"/>
      <c r="P433" s="1"/>
      <c r="Q433" s="1"/>
      <c r="R433" s="1"/>
      <c r="S433" s="1"/>
      <c r="T433" s="1"/>
      <c r="U433" s="1"/>
      <c r="V433" s="1"/>
      <c r="W433" s="1"/>
      <c r="X433" s="1"/>
      <c r="Y433" s="1"/>
      <c r="Z433" s="1"/>
    </row>
    <row r="434" spans="1:26" ht="14.25" customHeight="1" x14ac:dyDescent="0.25">
      <c r="A434" s="15"/>
      <c r="B434" s="1"/>
      <c r="C434" s="1"/>
      <c r="D434" s="1"/>
      <c r="H434" s="1"/>
      <c r="I434" s="1"/>
      <c r="J434" s="1"/>
      <c r="L434" s="1"/>
      <c r="M434" s="1"/>
      <c r="N434" s="1"/>
      <c r="O434" s="1"/>
      <c r="P434" s="1"/>
      <c r="Q434" s="1"/>
      <c r="R434" s="1"/>
      <c r="S434" s="1"/>
      <c r="T434" s="1"/>
      <c r="U434" s="1"/>
      <c r="V434" s="1"/>
      <c r="W434" s="1"/>
      <c r="X434" s="1"/>
      <c r="Y434" s="1"/>
      <c r="Z434" s="1"/>
    </row>
    <row r="435" spans="1:26" ht="14.25" customHeight="1" x14ac:dyDescent="0.25">
      <c r="A435" s="15"/>
      <c r="B435" s="1"/>
      <c r="C435" s="1"/>
      <c r="D435" s="1"/>
      <c r="H435" s="1"/>
      <c r="I435" s="1"/>
      <c r="J435" s="1"/>
      <c r="L435" s="1"/>
      <c r="M435" s="1"/>
      <c r="N435" s="1"/>
      <c r="O435" s="1"/>
      <c r="P435" s="1"/>
      <c r="Q435" s="1"/>
      <c r="R435" s="1"/>
      <c r="S435" s="1"/>
      <c r="T435" s="1"/>
      <c r="U435" s="1"/>
      <c r="V435" s="1"/>
      <c r="W435" s="1"/>
      <c r="X435" s="1"/>
      <c r="Y435" s="1"/>
      <c r="Z435" s="1"/>
    </row>
    <row r="436" spans="1:26" ht="14.25" customHeight="1" x14ac:dyDescent="0.25">
      <c r="A436" s="15"/>
      <c r="B436" s="1"/>
      <c r="C436" s="1"/>
      <c r="D436" s="1"/>
      <c r="H436" s="1"/>
      <c r="I436" s="1"/>
      <c r="J436" s="1"/>
      <c r="L436" s="1"/>
      <c r="M436" s="1"/>
      <c r="N436" s="1"/>
      <c r="O436" s="1"/>
      <c r="P436" s="1"/>
      <c r="Q436" s="1"/>
      <c r="R436" s="1"/>
      <c r="S436" s="1"/>
      <c r="T436" s="1"/>
      <c r="U436" s="1"/>
      <c r="V436" s="1"/>
      <c r="W436" s="1"/>
      <c r="X436" s="1"/>
      <c r="Y436" s="1"/>
      <c r="Z436" s="1"/>
    </row>
    <row r="437" spans="1:26" ht="14.25" customHeight="1" x14ac:dyDescent="0.25">
      <c r="A437" s="15"/>
      <c r="B437" s="1"/>
      <c r="C437" s="1"/>
      <c r="D437" s="1"/>
      <c r="H437" s="1"/>
      <c r="I437" s="1"/>
      <c r="J437" s="1"/>
      <c r="L437" s="1"/>
      <c r="M437" s="1"/>
      <c r="N437" s="1"/>
      <c r="O437" s="1"/>
      <c r="P437" s="1"/>
      <c r="Q437" s="1"/>
      <c r="R437" s="1"/>
      <c r="S437" s="1"/>
      <c r="T437" s="1"/>
      <c r="U437" s="1"/>
      <c r="V437" s="1"/>
      <c r="W437" s="1"/>
      <c r="X437" s="1"/>
      <c r="Y437" s="1"/>
      <c r="Z437" s="1"/>
    </row>
    <row r="438" spans="1:26" ht="14.25" customHeight="1" x14ac:dyDescent="0.25">
      <c r="A438" s="15"/>
      <c r="B438" s="1"/>
      <c r="C438" s="1"/>
      <c r="D438" s="1"/>
      <c r="H438" s="1"/>
      <c r="I438" s="1"/>
      <c r="J438" s="1"/>
      <c r="L438" s="1"/>
      <c r="M438" s="1"/>
      <c r="N438" s="1"/>
      <c r="O438" s="1"/>
      <c r="P438" s="1"/>
      <c r="Q438" s="1"/>
      <c r="R438" s="1"/>
      <c r="S438" s="1"/>
      <c r="T438" s="1"/>
      <c r="U438" s="1"/>
      <c r="V438" s="1"/>
      <c r="W438" s="1"/>
      <c r="X438" s="1"/>
      <c r="Y438" s="1"/>
      <c r="Z438" s="1"/>
    </row>
    <row r="439" spans="1:26" ht="14.25" customHeight="1" x14ac:dyDescent="0.25">
      <c r="A439" s="15"/>
      <c r="B439" s="1"/>
      <c r="C439" s="1"/>
      <c r="D439" s="1"/>
      <c r="H439" s="1"/>
      <c r="I439" s="1"/>
      <c r="J439" s="1"/>
      <c r="L439" s="1"/>
      <c r="M439" s="1"/>
      <c r="N439" s="1"/>
      <c r="O439" s="1"/>
      <c r="P439" s="1"/>
      <c r="Q439" s="1"/>
      <c r="R439" s="1"/>
      <c r="S439" s="1"/>
      <c r="T439" s="1"/>
      <c r="U439" s="1"/>
      <c r="V439" s="1"/>
      <c r="W439" s="1"/>
      <c r="X439" s="1"/>
      <c r="Y439" s="1"/>
      <c r="Z439" s="1"/>
    </row>
    <row r="440" spans="1:26" ht="14.25" customHeight="1" x14ac:dyDescent="0.25">
      <c r="A440" s="15"/>
      <c r="B440" s="1"/>
      <c r="C440" s="1"/>
      <c r="D440" s="1"/>
      <c r="H440" s="1"/>
      <c r="I440" s="1"/>
      <c r="J440" s="1"/>
      <c r="L440" s="1"/>
      <c r="M440" s="1"/>
      <c r="N440" s="1"/>
      <c r="O440" s="1"/>
      <c r="P440" s="1"/>
      <c r="Q440" s="1"/>
      <c r="R440" s="1"/>
      <c r="S440" s="1"/>
      <c r="T440" s="1"/>
      <c r="U440" s="1"/>
      <c r="V440" s="1"/>
      <c r="W440" s="1"/>
      <c r="X440" s="1"/>
      <c r="Y440" s="1"/>
      <c r="Z440" s="1"/>
    </row>
    <row r="441" spans="1:26" ht="14.25" customHeight="1" x14ac:dyDescent="0.25">
      <c r="A441" s="15"/>
      <c r="B441" s="1"/>
      <c r="C441" s="1"/>
      <c r="D441" s="1"/>
      <c r="H441" s="1"/>
      <c r="I441" s="1"/>
      <c r="J441" s="1"/>
      <c r="L441" s="1"/>
      <c r="M441" s="1"/>
      <c r="N441" s="1"/>
      <c r="O441" s="1"/>
      <c r="P441" s="1"/>
      <c r="Q441" s="1"/>
      <c r="R441" s="1"/>
      <c r="S441" s="1"/>
      <c r="T441" s="1"/>
      <c r="U441" s="1"/>
      <c r="V441" s="1"/>
      <c r="W441" s="1"/>
      <c r="X441" s="1"/>
      <c r="Y441" s="1"/>
      <c r="Z441" s="1"/>
    </row>
    <row r="442" spans="1:26" ht="14.25" customHeight="1" x14ac:dyDescent="0.25">
      <c r="A442" s="15"/>
      <c r="B442" s="1"/>
      <c r="C442" s="1"/>
      <c r="D442" s="1"/>
      <c r="H442" s="1"/>
      <c r="I442" s="1"/>
      <c r="J442" s="1"/>
      <c r="L442" s="1"/>
      <c r="M442" s="1"/>
      <c r="N442" s="1"/>
      <c r="O442" s="1"/>
      <c r="P442" s="1"/>
      <c r="Q442" s="1"/>
      <c r="R442" s="1"/>
      <c r="S442" s="1"/>
      <c r="T442" s="1"/>
      <c r="U442" s="1"/>
      <c r="V442" s="1"/>
      <c r="W442" s="1"/>
      <c r="X442" s="1"/>
      <c r="Y442" s="1"/>
      <c r="Z442" s="1"/>
    </row>
    <row r="443" spans="1:26" ht="14.25" customHeight="1" x14ac:dyDescent="0.25">
      <c r="A443" s="15"/>
      <c r="B443" s="1"/>
      <c r="C443" s="1"/>
      <c r="D443" s="1"/>
      <c r="H443" s="1"/>
      <c r="I443" s="1"/>
      <c r="J443" s="1"/>
      <c r="L443" s="1"/>
      <c r="M443" s="1"/>
      <c r="N443" s="1"/>
      <c r="O443" s="1"/>
      <c r="P443" s="1"/>
      <c r="Q443" s="1"/>
      <c r="R443" s="1"/>
      <c r="S443" s="1"/>
      <c r="T443" s="1"/>
      <c r="U443" s="1"/>
      <c r="V443" s="1"/>
      <c r="W443" s="1"/>
      <c r="X443" s="1"/>
      <c r="Y443" s="1"/>
      <c r="Z443" s="1"/>
    </row>
    <row r="444" spans="1:26" ht="14.25" customHeight="1" x14ac:dyDescent="0.25">
      <c r="A444" s="15"/>
      <c r="B444" s="1"/>
      <c r="C444" s="1"/>
      <c r="D444" s="1"/>
      <c r="H444" s="1"/>
      <c r="I444" s="1"/>
      <c r="J444" s="1"/>
      <c r="L444" s="1"/>
      <c r="M444" s="1"/>
      <c r="N444" s="1"/>
      <c r="O444" s="1"/>
      <c r="P444" s="1"/>
      <c r="Q444" s="1"/>
      <c r="R444" s="1"/>
      <c r="S444" s="1"/>
      <c r="T444" s="1"/>
      <c r="U444" s="1"/>
      <c r="V444" s="1"/>
      <c r="W444" s="1"/>
      <c r="X444" s="1"/>
      <c r="Y444" s="1"/>
      <c r="Z444" s="1"/>
    </row>
    <row r="445" spans="1:26" ht="14.25" customHeight="1" x14ac:dyDescent="0.25">
      <c r="A445" s="15"/>
      <c r="B445" s="1"/>
      <c r="C445" s="1"/>
      <c r="D445" s="1"/>
      <c r="H445" s="1"/>
      <c r="I445" s="1"/>
      <c r="J445" s="1"/>
      <c r="L445" s="1"/>
      <c r="M445" s="1"/>
      <c r="N445" s="1"/>
      <c r="O445" s="1"/>
      <c r="P445" s="1"/>
      <c r="Q445" s="1"/>
      <c r="R445" s="1"/>
      <c r="S445" s="1"/>
      <c r="T445" s="1"/>
      <c r="U445" s="1"/>
      <c r="V445" s="1"/>
      <c r="W445" s="1"/>
      <c r="X445" s="1"/>
      <c r="Y445" s="1"/>
      <c r="Z445" s="1"/>
    </row>
    <row r="446" spans="1:26" ht="14.25" customHeight="1" x14ac:dyDescent="0.25">
      <c r="A446" s="15"/>
      <c r="B446" s="1"/>
      <c r="C446" s="1"/>
      <c r="D446" s="1"/>
      <c r="H446" s="1"/>
      <c r="I446" s="1"/>
      <c r="J446" s="1"/>
      <c r="L446" s="1"/>
      <c r="M446" s="1"/>
      <c r="N446" s="1"/>
      <c r="O446" s="1"/>
      <c r="P446" s="1"/>
      <c r="Q446" s="1"/>
      <c r="R446" s="1"/>
      <c r="S446" s="1"/>
      <c r="T446" s="1"/>
      <c r="U446" s="1"/>
      <c r="V446" s="1"/>
      <c r="W446" s="1"/>
      <c r="X446" s="1"/>
      <c r="Y446" s="1"/>
      <c r="Z446" s="1"/>
    </row>
    <row r="447" spans="1:26" ht="14.25" customHeight="1" x14ac:dyDescent="0.25">
      <c r="A447" s="15"/>
      <c r="B447" s="1"/>
      <c r="C447" s="1"/>
      <c r="D447" s="1"/>
      <c r="H447" s="1"/>
      <c r="I447" s="1"/>
      <c r="J447" s="1"/>
      <c r="L447" s="1"/>
      <c r="M447" s="1"/>
      <c r="N447" s="1"/>
      <c r="O447" s="1"/>
      <c r="P447" s="1"/>
      <c r="Q447" s="1"/>
      <c r="R447" s="1"/>
      <c r="S447" s="1"/>
      <c r="T447" s="1"/>
      <c r="U447" s="1"/>
      <c r="V447" s="1"/>
      <c r="W447" s="1"/>
      <c r="X447" s="1"/>
      <c r="Y447" s="1"/>
      <c r="Z447" s="1"/>
    </row>
    <row r="448" spans="1:26" ht="14.25" customHeight="1" x14ac:dyDescent="0.25">
      <c r="A448" s="15"/>
      <c r="B448" s="1"/>
      <c r="C448" s="1"/>
      <c r="D448" s="1"/>
      <c r="H448" s="1"/>
      <c r="I448" s="1"/>
      <c r="J448" s="1"/>
      <c r="L448" s="1"/>
      <c r="M448" s="1"/>
      <c r="N448" s="1"/>
      <c r="O448" s="1"/>
      <c r="P448" s="1"/>
      <c r="Q448" s="1"/>
      <c r="R448" s="1"/>
      <c r="S448" s="1"/>
      <c r="T448" s="1"/>
      <c r="U448" s="1"/>
      <c r="V448" s="1"/>
      <c r="W448" s="1"/>
      <c r="X448" s="1"/>
      <c r="Y448" s="1"/>
      <c r="Z448" s="1"/>
    </row>
    <row r="449" spans="1:26" ht="14.25" customHeight="1" x14ac:dyDescent="0.25">
      <c r="A449" s="15"/>
      <c r="B449" s="1"/>
      <c r="C449" s="1"/>
      <c r="D449" s="1"/>
      <c r="H449" s="1"/>
      <c r="I449" s="1"/>
      <c r="J449" s="1"/>
      <c r="L449" s="1"/>
      <c r="M449" s="1"/>
      <c r="N449" s="1"/>
      <c r="O449" s="1"/>
      <c r="P449" s="1"/>
      <c r="Q449" s="1"/>
      <c r="R449" s="1"/>
      <c r="S449" s="1"/>
      <c r="T449" s="1"/>
      <c r="U449" s="1"/>
      <c r="V449" s="1"/>
      <c r="W449" s="1"/>
      <c r="X449" s="1"/>
      <c r="Y449" s="1"/>
      <c r="Z449" s="1"/>
    </row>
    <row r="450" spans="1:26" ht="14.25" customHeight="1" x14ac:dyDescent="0.25">
      <c r="A450" s="15"/>
      <c r="B450" s="1"/>
      <c r="C450" s="1"/>
      <c r="D450" s="1"/>
      <c r="H450" s="1"/>
      <c r="I450" s="1"/>
      <c r="J450" s="1"/>
      <c r="L450" s="1"/>
      <c r="M450" s="1"/>
      <c r="N450" s="1"/>
      <c r="O450" s="1"/>
      <c r="P450" s="1"/>
      <c r="Q450" s="1"/>
      <c r="R450" s="1"/>
      <c r="S450" s="1"/>
      <c r="T450" s="1"/>
      <c r="U450" s="1"/>
      <c r="V450" s="1"/>
      <c r="W450" s="1"/>
      <c r="X450" s="1"/>
      <c r="Y450" s="1"/>
      <c r="Z450" s="1"/>
    </row>
    <row r="451" spans="1:26" ht="14.25" customHeight="1" x14ac:dyDescent="0.25">
      <c r="A451" s="15"/>
      <c r="B451" s="1"/>
      <c r="C451" s="1"/>
      <c r="D451" s="1"/>
      <c r="H451" s="1"/>
      <c r="I451" s="1"/>
      <c r="J451" s="1"/>
      <c r="L451" s="1"/>
      <c r="M451" s="1"/>
      <c r="N451" s="1"/>
      <c r="O451" s="1"/>
      <c r="P451" s="1"/>
      <c r="Q451" s="1"/>
      <c r="R451" s="1"/>
      <c r="S451" s="1"/>
      <c r="T451" s="1"/>
      <c r="U451" s="1"/>
      <c r="V451" s="1"/>
      <c r="W451" s="1"/>
      <c r="X451" s="1"/>
      <c r="Y451" s="1"/>
      <c r="Z451" s="1"/>
    </row>
    <row r="452" spans="1:26" ht="14.25" customHeight="1" x14ac:dyDescent="0.25">
      <c r="A452" s="15"/>
      <c r="B452" s="1"/>
      <c r="C452" s="1"/>
      <c r="D452" s="1"/>
      <c r="H452" s="1"/>
      <c r="I452" s="1"/>
      <c r="J452" s="1"/>
      <c r="L452" s="1"/>
      <c r="M452" s="1"/>
      <c r="N452" s="1"/>
      <c r="O452" s="1"/>
      <c r="P452" s="1"/>
      <c r="Q452" s="1"/>
      <c r="R452" s="1"/>
      <c r="S452" s="1"/>
      <c r="T452" s="1"/>
      <c r="U452" s="1"/>
      <c r="V452" s="1"/>
      <c r="W452" s="1"/>
      <c r="X452" s="1"/>
      <c r="Y452" s="1"/>
      <c r="Z452" s="1"/>
    </row>
    <row r="453" spans="1:26" ht="14.25" customHeight="1" x14ac:dyDescent="0.25">
      <c r="A453" s="15"/>
      <c r="B453" s="1"/>
      <c r="C453" s="1"/>
      <c r="D453" s="1"/>
      <c r="H453" s="1"/>
      <c r="I453" s="1"/>
      <c r="J453" s="1"/>
      <c r="L453" s="1"/>
      <c r="M453" s="1"/>
      <c r="N453" s="1"/>
      <c r="O453" s="1"/>
      <c r="P453" s="1"/>
      <c r="Q453" s="1"/>
      <c r="R453" s="1"/>
      <c r="S453" s="1"/>
      <c r="T453" s="1"/>
      <c r="U453" s="1"/>
      <c r="V453" s="1"/>
      <c r="W453" s="1"/>
      <c r="X453" s="1"/>
      <c r="Y453" s="1"/>
      <c r="Z453" s="1"/>
    </row>
    <row r="454" spans="1:26" ht="14.25" customHeight="1" x14ac:dyDescent="0.25">
      <c r="A454" s="15"/>
      <c r="B454" s="1"/>
      <c r="C454" s="1"/>
      <c r="D454" s="1"/>
      <c r="H454" s="1"/>
      <c r="I454" s="1"/>
      <c r="J454" s="1"/>
      <c r="L454" s="1"/>
      <c r="M454" s="1"/>
      <c r="N454" s="1"/>
      <c r="O454" s="1"/>
      <c r="P454" s="1"/>
      <c r="Q454" s="1"/>
      <c r="R454" s="1"/>
      <c r="S454" s="1"/>
      <c r="T454" s="1"/>
      <c r="U454" s="1"/>
      <c r="V454" s="1"/>
      <c r="W454" s="1"/>
      <c r="X454" s="1"/>
      <c r="Y454" s="1"/>
      <c r="Z454" s="1"/>
    </row>
    <row r="455" spans="1:26" ht="14.25" customHeight="1" x14ac:dyDescent="0.25">
      <c r="A455" s="15"/>
      <c r="B455" s="1"/>
      <c r="C455" s="1"/>
      <c r="D455" s="1"/>
      <c r="H455" s="1"/>
      <c r="I455" s="1"/>
      <c r="J455" s="1"/>
      <c r="L455" s="1"/>
      <c r="M455" s="1"/>
      <c r="N455" s="1"/>
      <c r="O455" s="1"/>
      <c r="P455" s="1"/>
      <c r="Q455" s="1"/>
      <c r="R455" s="1"/>
      <c r="S455" s="1"/>
      <c r="T455" s="1"/>
      <c r="U455" s="1"/>
      <c r="V455" s="1"/>
      <c r="W455" s="1"/>
      <c r="X455" s="1"/>
      <c r="Y455" s="1"/>
      <c r="Z455" s="1"/>
    </row>
    <row r="456" spans="1:26" ht="14.25" customHeight="1" x14ac:dyDescent="0.25">
      <c r="A456" s="15"/>
      <c r="B456" s="1"/>
      <c r="C456" s="1"/>
      <c r="D456" s="1"/>
      <c r="H456" s="1"/>
      <c r="I456" s="1"/>
      <c r="J456" s="1"/>
      <c r="L456" s="1"/>
      <c r="M456" s="1"/>
      <c r="N456" s="1"/>
      <c r="O456" s="1"/>
      <c r="P456" s="1"/>
      <c r="Q456" s="1"/>
      <c r="R456" s="1"/>
      <c r="S456" s="1"/>
      <c r="T456" s="1"/>
      <c r="U456" s="1"/>
      <c r="V456" s="1"/>
      <c r="W456" s="1"/>
      <c r="X456" s="1"/>
      <c r="Y456" s="1"/>
      <c r="Z456" s="1"/>
    </row>
    <row r="457" spans="1:26" ht="14.25" customHeight="1" x14ac:dyDescent="0.25">
      <c r="A457" s="15"/>
      <c r="B457" s="1"/>
      <c r="C457" s="1"/>
      <c r="D457" s="1"/>
      <c r="H457" s="1"/>
      <c r="I457" s="1"/>
      <c r="J457" s="1"/>
      <c r="L457" s="1"/>
      <c r="M457" s="1"/>
      <c r="N457" s="1"/>
      <c r="O457" s="1"/>
      <c r="P457" s="1"/>
      <c r="Q457" s="1"/>
      <c r="R457" s="1"/>
      <c r="S457" s="1"/>
      <c r="T457" s="1"/>
      <c r="U457" s="1"/>
      <c r="V457" s="1"/>
      <c r="W457" s="1"/>
      <c r="X457" s="1"/>
      <c r="Y457" s="1"/>
      <c r="Z457" s="1"/>
    </row>
    <row r="458" spans="1:26" ht="14.25" customHeight="1" x14ac:dyDescent="0.25">
      <c r="A458" s="15"/>
      <c r="B458" s="1"/>
      <c r="C458" s="1"/>
      <c r="D458" s="1"/>
      <c r="H458" s="1"/>
      <c r="I458" s="1"/>
      <c r="J458" s="1"/>
      <c r="L458" s="1"/>
      <c r="M458" s="1"/>
      <c r="N458" s="1"/>
      <c r="O458" s="1"/>
      <c r="P458" s="1"/>
      <c r="Q458" s="1"/>
      <c r="R458" s="1"/>
      <c r="S458" s="1"/>
      <c r="T458" s="1"/>
      <c r="U458" s="1"/>
      <c r="V458" s="1"/>
      <c r="W458" s="1"/>
      <c r="X458" s="1"/>
      <c r="Y458" s="1"/>
      <c r="Z458" s="1"/>
    </row>
    <row r="459" spans="1:26" ht="14.25" customHeight="1" x14ac:dyDescent="0.25">
      <c r="A459" s="15"/>
      <c r="B459" s="1"/>
      <c r="C459" s="1"/>
      <c r="D459" s="1"/>
      <c r="H459" s="1"/>
      <c r="I459" s="1"/>
      <c r="J459" s="1"/>
      <c r="L459" s="1"/>
      <c r="M459" s="1"/>
      <c r="N459" s="1"/>
      <c r="O459" s="1"/>
      <c r="P459" s="1"/>
      <c r="Q459" s="1"/>
      <c r="R459" s="1"/>
      <c r="S459" s="1"/>
      <c r="T459" s="1"/>
      <c r="U459" s="1"/>
      <c r="V459" s="1"/>
      <c r="W459" s="1"/>
      <c r="X459" s="1"/>
      <c r="Y459" s="1"/>
      <c r="Z459" s="1"/>
    </row>
    <row r="460" spans="1:26" ht="14.25" customHeight="1" x14ac:dyDescent="0.25">
      <c r="A460" s="15"/>
      <c r="B460" s="1"/>
      <c r="C460" s="1"/>
      <c r="D460" s="1"/>
      <c r="H460" s="1"/>
      <c r="I460" s="1"/>
      <c r="J460" s="1"/>
      <c r="L460" s="1"/>
      <c r="M460" s="1"/>
      <c r="N460" s="1"/>
      <c r="O460" s="1"/>
      <c r="P460" s="1"/>
      <c r="Q460" s="1"/>
      <c r="R460" s="1"/>
      <c r="S460" s="1"/>
      <c r="T460" s="1"/>
      <c r="U460" s="1"/>
      <c r="V460" s="1"/>
      <c r="W460" s="1"/>
      <c r="X460" s="1"/>
      <c r="Y460" s="1"/>
      <c r="Z460" s="1"/>
    </row>
    <row r="461" spans="1:26" ht="14.25" customHeight="1" x14ac:dyDescent="0.25">
      <c r="A461" s="15"/>
      <c r="B461" s="1"/>
      <c r="C461" s="1"/>
      <c r="D461" s="1"/>
      <c r="H461" s="1"/>
      <c r="I461" s="1"/>
      <c r="J461" s="1"/>
      <c r="L461" s="1"/>
      <c r="M461" s="1"/>
      <c r="N461" s="1"/>
      <c r="O461" s="1"/>
      <c r="P461" s="1"/>
      <c r="Q461" s="1"/>
      <c r="R461" s="1"/>
      <c r="S461" s="1"/>
      <c r="T461" s="1"/>
      <c r="U461" s="1"/>
      <c r="V461" s="1"/>
      <c r="W461" s="1"/>
      <c r="X461" s="1"/>
      <c r="Y461" s="1"/>
      <c r="Z461" s="1"/>
    </row>
    <row r="462" spans="1:26" ht="14.25" customHeight="1" x14ac:dyDescent="0.25">
      <c r="A462" s="15"/>
      <c r="B462" s="1"/>
      <c r="C462" s="1"/>
      <c r="D462" s="1"/>
      <c r="H462" s="1"/>
      <c r="I462" s="1"/>
      <c r="J462" s="1"/>
      <c r="L462" s="1"/>
      <c r="M462" s="1"/>
      <c r="N462" s="1"/>
      <c r="O462" s="1"/>
      <c r="P462" s="1"/>
      <c r="Q462" s="1"/>
      <c r="R462" s="1"/>
      <c r="S462" s="1"/>
      <c r="T462" s="1"/>
      <c r="U462" s="1"/>
      <c r="V462" s="1"/>
      <c r="W462" s="1"/>
      <c r="X462" s="1"/>
      <c r="Y462" s="1"/>
      <c r="Z462" s="1"/>
    </row>
    <row r="463" spans="1:26" ht="14.25" customHeight="1" x14ac:dyDescent="0.25">
      <c r="A463" s="15"/>
      <c r="B463" s="1"/>
      <c r="C463" s="1"/>
      <c r="D463" s="1"/>
      <c r="H463" s="1"/>
      <c r="I463" s="1"/>
      <c r="J463" s="1"/>
      <c r="L463" s="1"/>
      <c r="M463" s="1"/>
      <c r="N463" s="1"/>
      <c r="O463" s="1"/>
      <c r="P463" s="1"/>
      <c r="Q463" s="1"/>
      <c r="R463" s="1"/>
      <c r="S463" s="1"/>
      <c r="T463" s="1"/>
      <c r="U463" s="1"/>
      <c r="V463" s="1"/>
      <c r="W463" s="1"/>
      <c r="X463" s="1"/>
      <c r="Y463" s="1"/>
      <c r="Z463" s="1"/>
    </row>
    <row r="464" spans="1:26" ht="14.25" customHeight="1" x14ac:dyDescent="0.25">
      <c r="A464" s="15"/>
      <c r="B464" s="1"/>
      <c r="C464" s="1"/>
      <c r="D464" s="1"/>
      <c r="H464" s="1"/>
      <c r="I464" s="1"/>
      <c r="J464" s="1"/>
      <c r="L464" s="1"/>
      <c r="M464" s="1"/>
      <c r="N464" s="1"/>
      <c r="O464" s="1"/>
      <c r="P464" s="1"/>
      <c r="Q464" s="1"/>
      <c r="R464" s="1"/>
      <c r="S464" s="1"/>
      <c r="T464" s="1"/>
      <c r="U464" s="1"/>
      <c r="V464" s="1"/>
      <c r="W464" s="1"/>
      <c r="X464" s="1"/>
      <c r="Y464" s="1"/>
      <c r="Z464" s="1"/>
    </row>
    <row r="465" spans="1:26" ht="14.25" customHeight="1" x14ac:dyDescent="0.25">
      <c r="A465" s="15"/>
      <c r="B465" s="1"/>
      <c r="C465" s="1"/>
      <c r="D465" s="1"/>
      <c r="H465" s="1"/>
      <c r="I465" s="1"/>
      <c r="J465" s="1"/>
      <c r="L465" s="1"/>
      <c r="M465" s="1"/>
      <c r="N465" s="1"/>
      <c r="O465" s="1"/>
      <c r="P465" s="1"/>
      <c r="Q465" s="1"/>
      <c r="R465" s="1"/>
      <c r="S465" s="1"/>
      <c r="T465" s="1"/>
      <c r="U465" s="1"/>
      <c r="V465" s="1"/>
      <c r="W465" s="1"/>
      <c r="X465" s="1"/>
      <c r="Y465" s="1"/>
      <c r="Z465" s="1"/>
    </row>
    <row r="466" spans="1:26" ht="14.25" customHeight="1" x14ac:dyDescent="0.25">
      <c r="A466" s="15"/>
      <c r="B466" s="1"/>
      <c r="C466" s="1"/>
      <c r="D466" s="1"/>
      <c r="H466" s="1"/>
      <c r="I466" s="1"/>
      <c r="J466" s="1"/>
      <c r="L466" s="1"/>
      <c r="M466" s="1"/>
      <c r="N466" s="1"/>
      <c r="O466" s="1"/>
      <c r="P466" s="1"/>
      <c r="Q466" s="1"/>
      <c r="R466" s="1"/>
      <c r="S466" s="1"/>
      <c r="T466" s="1"/>
      <c r="U466" s="1"/>
      <c r="V466" s="1"/>
      <c r="W466" s="1"/>
      <c r="X466" s="1"/>
      <c r="Y466" s="1"/>
      <c r="Z466" s="1"/>
    </row>
    <row r="467" spans="1:26" ht="14.25" customHeight="1" x14ac:dyDescent="0.25">
      <c r="A467" s="15"/>
      <c r="B467" s="1"/>
      <c r="C467" s="1"/>
      <c r="D467" s="1"/>
      <c r="H467" s="1"/>
      <c r="I467" s="1"/>
      <c r="J467" s="1"/>
      <c r="L467" s="1"/>
      <c r="M467" s="1"/>
      <c r="N467" s="1"/>
      <c r="O467" s="1"/>
      <c r="P467" s="1"/>
      <c r="Q467" s="1"/>
      <c r="R467" s="1"/>
      <c r="S467" s="1"/>
      <c r="T467" s="1"/>
      <c r="U467" s="1"/>
      <c r="V467" s="1"/>
      <c r="W467" s="1"/>
      <c r="X467" s="1"/>
      <c r="Y467" s="1"/>
      <c r="Z467" s="1"/>
    </row>
    <row r="468" spans="1:26" ht="14.25" customHeight="1" x14ac:dyDescent="0.25">
      <c r="A468" s="15"/>
      <c r="B468" s="1"/>
      <c r="C468" s="1"/>
      <c r="D468" s="1"/>
      <c r="H468" s="1"/>
      <c r="I468" s="1"/>
      <c r="J468" s="1"/>
      <c r="L468" s="1"/>
      <c r="M468" s="1"/>
      <c r="N468" s="1"/>
      <c r="O468" s="1"/>
      <c r="P468" s="1"/>
      <c r="Q468" s="1"/>
      <c r="R468" s="1"/>
      <c r="S468" s="1"/>
      <c r="T468" s="1"/>
      <c r="U468" s="1"/>
      <c r="V468" s="1"/>
      <c r="W468" s="1"/>
      <c r="X468" s="1"/>
      <c r="Y468" s="1"/>
      <c r="Z468" s="1"/>
    </row>
    <row r="469" spans="1:26" ht="14.25" customHeight="1" x14ac:dyDescent="0.25">
      <c r="A469" s="15"/>
      <c r="B469" s="1"/>
      <c r="C469" s="1"/>
      <c r="D469" s="1"/>
      <c r="H469" s="1"/>
      <c r="I469" s="1"/>
      <c r="J469" s="1"/>
      <c r="L469" s="1"/>
      <c r="M469" s="1"/>
      <c r="N469" s="1"/>
      <c r="O469" s="1"/>
      <c r="P469" s="1"/>
      <c r="Q469" s="1"/>
      <c r="R469" s="1"/>
      <c r="S469" s="1"/>
      <c r="T469" s="1"/>
      <c r="U469" s="1"/>
      <c r="V469" s="1"/>
      <c r="W469" s="1"/>
      <c r="X469" s="1"/>
      <c r="Y469" s="1"/>
      <c r="Z469" s="1"/>
    </row>
    <row r="470" spans="1:26" ht="14.25" customHeight="1" x14ac:dyDescent="0.25">
      <c r="A470" s="15"/>
      <c r="B470" s="1"/>
      <c r="C470" s="1"/>
      <c r="D470" s="1"/>
      <c r="H470" s="1"/>
      <c r="I470" s="1"/>
      <c r="J470" s="1"/>
      <c r="L470" s="1"/>
      <c r="M470" s="1"/>
      <c r="N470" s="1"/>
      <c r="O470" s="1"/>
      <c r="P470" s="1"/>
      <c r="Q470" s="1"/>
      <c r="R470" s="1"/>
      <c r="S470" s="1"/>
      <c r="T470" s="1"/>
      <c r="U470" s="1"/>
      <c r="V470" s="1"/>
      <c r="W470" s="1"/>
      <c r="X470" s="1"/>
      <c r="Y470" s="1"/>
      <c r="Z470" s="1"/>
    </row>
    <row r="471" spans="1:26" ht="14.25" customHeight="1" x14ac:dyDescent="0.25">
      <c r="A471" s="15"/>
      <c r="B471" s="1"/>
      <c r="C471" s="1"/>
      <c r="D471" s="1"/>
      <c r="H471" s="1"/>
      <c r="I471" s="1"/>
      <c r="J471" s="1"/>
      <c r="L471" s="1"/>
      <c r="M471" s="1"/>
      <c r="N471" s="1"/>
      <c r="O471" s="1"/>
      <c r="P471" s="1"/>
      <c r="Q471" s="1"/>
      <c r="R471" s="1"/>
      <c r="S471" s="1"/>
      <c r="T471" s="1"/>
      <c r="U471" s="1"/>
      <c r="V471" s="1"/>
      <c r="W471" s="1"/>
      <c r="X471" s="1"/>
      <c r="Y471" s="1"/>
      <c r="Z471" s="1"/>
    </row>
    <row r="472" spans="1:26" ht="14.25" customHeight="1" x14ac:dyDescent="0.25">
      <c r="A472" s="15"/>
      <c r="B472" s="1"/>
      <c r="C472" s="1"/>
      <c r="D472" s="1"/>
      <c r="H472" s="1"/>
      <c r="I472" s="1"/>
      <c r="J472" s="1"/>
      <c r="L472" s="1"/>
      <c r="M472" s="1"/>
      <c r="N472" s="1"/>
      <c r="O472" s="1"/>
      <c r="P472" s="1"/>
      <c r="Q472" s="1"/>
      <c r="R472" s="1"/>
      <c r="S472" s="1"/>
      <c r="T472" s="1"/>
      <c r="U472" s="1"/>
      <c r="V472" s="1"/>
      <c r="W472" s="1"/>
      <c r="X472" s="1"/>
      <c r="Y472" s="1"/>
      <c r="Z472" s="1"/>
    </row>
    <row r="473" spans="1:26" ht="14.25" customHeight="1" x14ac:dyDescent="0.25">
      <c r="A473" s="15"/>
      <c r="B473" s="1"/>
      <c r="C473" s="1"/>
      <c r="D473" s="1"/>
      <c r="H473" s="1"/>
      <c r="I473" s="1"/>
      <c r="J473" s="1"/>
      <c r="L473" s="1"/>
      <c r="M473" s="1"/>
      <c r="N473" s="1"/>
      <c r="O473" s="1"/>
      <c r="P473" s="1"/>
      <c r="Q473" s="1"/>
      <c r="R473" s="1"/>
      <c r="S473" s="1"/>
      <c r="T473" s="1"/>
      <c r="U473" s="1"/>
      <c r="V473" s="1"/>
      <c r="W473" s="1"/>
      <c r="X473" s="1"/>
      <c r="Y473" s="1"/>
      <c r="Z473" s="1"/>
    </row>
    <row r="474" spans="1:26" ht="14.25" customHeight="1" x14ac:dyDescent="0.25">
      <c r="A474" s="15"/>
      <c r="B474" s="1"/>
      <c r="C474" s="1"/>
      <c r="D474" s="1"/>
      <c r="H474" s="1"/>
      <c r="I474" s="1"/>
      <c r="J474" s="1"/>
      <c r="L474" s="1"/>
      <c r="M474" s="1"/>
      <c r="N474" s="1"/>
      <c r="O474" s="1"/>
      <c r="P474" s="1"/>
      <c r="Q474" s="1"/>
      <c r="R474" s="1"/>
      <c r="S474" s="1"/>
      <c r="T474" s="1"/>
      <c r="U474" s="1"/>
      <c r="V474" s="1"/>
      <c r="W474" s="1"/>
      <c r="X474" s="1"/>
      <c r="Y474" s="1"/>
      <c r="Z474" s="1"/>
    </row>
    <row r="475" spans="1:26" ht="14.25" customHeight="1" x14ac:dyDescent="0.25">
      <c r="A475" s="15"/>
      <c r="B475" s="1"/>
      <c r="C475" s="1"/>
      <c r="D475" s="1"/>
      <c r="H475" s="1"/>
      <c r="I475" s="1"/>
      <c r="J475" s="1"/>
      <c r="L475" s="1"/>
      <c r="M475" s="1"/>
      <c r="N475" s="1"/>
      <c r="O475" s="1"/>
      <c r="P475" s="1"/>
      <c r="Q475" s="1"/>
      <c r="R475" s="1"/>
      <c r="S475" s="1"/>
      <c r="T475" s="1"/>
      <c r="U475" s="1"/>
      <c r="V475" s="1"/>
      <c r="W475" s="1"/>
      <c r="X475" s="1"/>
      <c r="Y475" s="1"/>
      <c r="Z475" s="1"/>
    </row>
    <row r="476" spans="1:26" ht="14.25" customHeight="1" x14ac:dyDescent="0.25">
      <c r="A476" s="15"/>
      <c r="B476" s="1"/>
      <c r="C476" s="1"/>
      <c r="D476" s="1"/>
      <c r="H476" s="1"/>
      <c r="I476" s="1"/>
      <c r="J476" s="1"/>
      <c r="L476" s="1"/>
      <c r="M476" s="1"/>
      <c r="N476" s="1"/>
      <c r="O476" s="1"/>
      <c r="P476" s="1"/>
      <c r="Q476" s="1"/>
      <c r="R476" s="1"/>
      <c r="S476" s="1"/>
      <c r="T476" s="1"/>
      <c r="U476" s="1"/>
      <c r="V476" s="1"/>
      <c r="W476" s="1"/>
      <c r="X476" s="1"/>
      <c r="Y476" s="1"/>
      <c r="Z476" s="1"/>
    </row>
    <row r="477" spans="1:26" ht="14.25" customHeight="1" x14ac:dyDescent="0.25">
      <c r="A477" s="15"/>
      <c r="B477" s="1"/>
      <c r="C477" s="1"/>
      <c r="D477" s="1"/>
      <c r="H477" s="1"/>
      <c r="I477" s="1"/>
      <c r="J477" s="1"/>
      <c r="L477" s="1"/>
      <c r="M477" s="1"/>
      <c r="N477" s="1"/>
      <c r="O477" s="1"/>
      <c r="P477" s="1"/>
      <c r="Q477" s="1"/>
      <c r="R477" s="1"/>
      <c r="S477" s="1"/>
      <c r="T477" s="1"/>
      <c r="U477" s="1"/>
      <c r="V477" s="1"/>
      <c r="W477" s="1"/>
      <c r="X477" s="1"/>
      <c r="Y477" s="1"/>
      <c r="Z477" s="1"/>
    </row>
    <row r="478" spans="1:26" ht="14.25" customHeight="1" x14ac:dyDescent="0.25">
      <c r="A478" s="15"/>
      <c r="B478" s="1"/>
      <c r="C478" s="1"/>
      <c r="D478" s="1"/>
      <c r="H478" s="1"/>
      <c r="I478" s="1"/>
      <c r="J478" s="1"/>
      <c r="L478" s="1"/>
      <c r="M478" s="1"/>
      <c r="N478" s="1"/>
      <c r="O478" s="1"/>
      <c r="P478" s="1"/>
      <c r="Q478" s="1"/>
      <c r="R478" s="1"/>
      <c r="S478" s="1"/>
      <c r="T478" s="1"/>
      <c r="U478" s="1"/>
      <c r="V478" s="1"/>
      <c r="W478" s="1"/>
      <c r="X478" s="1"/>
      <c r="Y478" s="1"/>
      <c r="Z478" s="1"/>
    </row>
    <row r="479" spans="1:26" ht="14.25" customHeight="1" x14ac:dyDescent="0.25">
      <c r="A479" s="15"/>
      <c r="B479" s="1"/>
      <c r="C479" s="1"/>
      <c r="D479" s="1"/>
      <c r="H479" s="1"/>
      <c r="I479" s="1"/>
      <c r="J479" s="1"/>
      <c r="L479" s="1"/>
      <c r="M479" s="1"/>
      <c r="N479" s="1"/>
      <c r="O479" s="1"/>
      <c r="P479" s="1"/>
      <c r="Q479" s="1"/>
      <c r="R479" s="1"/>
      <c r="S479" s="1"/>
      <c r="T479" s="1"/>
      <c r="U479" s="1"/>
      <c r="V479" s="1"/>
      <c r="W479" s="1"/>
      <c r="X479" s="1"/>
      <c r="Y479" s="1"/>
      <c r="Z479" s="1"/>
    </row>
    <row r="480" spans="1:26" ht="14.25" customHeight="1" x14ac:dyDescent="0.25">
      <c r="A480" s="15"/>
      <c r="B480" s="1"/>
      <c r="C480" s="1"/>
      <c r="D480" s="1"/>
      <c r="H480" s="1"/>
      <c r="I480" s="1"/>
      <c r="J480" s="1"/>
      <c r="L480" s="1"/>
      <c r="M480" s="1"/>
      <c r="N480" s="1"/>
      <c r="O480" s="1"/>
      <c r="P480" s="1"/>
      <c r="Q480" s="1"/>
      <c r="R480" s="1"/>
      <c r="S480" s="1"/>
      <c r="T480" s="1"/>
      <c r="U480" s="1"/>
      <c r="V480" s="1"/>
      <c r="W480" s="1"/>
      <c r="X480" s="1"/>
      <c r="Y480" s="1"/>
      <c r="Z480" s="1"/>
    </row>
    <row r="481" spans="1:26" ht="14.25" customHeight="1" x14ac:dyDescent="0.25">
      <c r="A481" s="15"/>
      <c r="B481" s="1"/>
      <c r="C481" s="1"/>
      <c r="D481" s="1"/>
      <c r="H481" s="1"/>
      <c r="I481" s="1"/>
      <c r="J481" s="1"/>
      <c r="L481" s="1"/>
      <c r="M481" s="1"/>
      <c r="N481" s="1"/>
      <c r="O481" s="1"/>
      <c r="P481" s="1"/>
      <c r="Q481" s="1"/>
      <c r="R481" s="1"/>
      <c r="S481" s="1"/>
      <c r="T481" s="1"/>
      <c r="U481" s="1"/>
      <c r="V481" s="1"/>
      <c r="W481" s="1"/>
      <c r="X481" s="1"/>
      <c r="Y481" s="1"/>
      <c r="Z481" s="1"/>
    </row>
    <row r="482" spans="1:26" ht="14.25" customHeight="1" x14ac:dyDescent="0.25">
      <c r="A482" s="15"/>
      <c r="B482" s="1"/>
      <c r="C482" s="1"/>
      <c r="D482" s="1"/>
      <c r="H482" s="1"/>
      <c r="I482" s="1"/>
      <c r="J482" s="1"/>
      <c r="L482" s="1"/>
      <c r="M482" s="1"/>
      <c r="N482" s="1"/>
      <c r="O482" s="1"/>
      <c r="P482" s="1"/>
      <c r="Q482" s="1"/>
      <c r="R482" s="1"/>
      <c r="S482" s="1"/>
      <c r="T482" s="1"/>
      <c r="U482" s="1"/>
      <c r="V482" s="1"/>
      <c r="W482" s="1"/>
      <c r="X482" s="1"/>
      <c r="Y482" s="1"/>
      <c r="Z482" s="1"/>
    </row>
    <row r="483" spans="1:26" ht="14.25" customHeight="1" x14ac:dyDescent="0.25">
      <c r="A483" s="15"/>
      <c r="B483" s="1"/>
      <c r="C483" s="1"/>
      <c r="D483" s="1"/>
      <c r="H483" s="1"/>
      <c r="I483" s="1"/>
      <c r="J483" s="1"/>
      <c r="L483" s="1"/>
      <c r="M483" s="1"/>
      <c r="N483" s="1"/>
      <c r="O483" s="1"/>
      <c r="P483" s="1"/>
      <c r="Q483" s="1"/>
      <c r="R483" s="1"/>
      <c r="S483" s="1"/>
      <c r="T483" s="1"/>
      <c r="U483" s="1"/>
      <c r="V483" s="1"/>
      <c r="W483" s="1"/>
      <c r="X483" s="1"/>
      <c r="Y483" s="1"/>
      <c r="Z483" s="1"/>
    </row>
    <row r="484" spans="1:26" ht="14.25" customHeight="1" x14ac:dyDescent="0.25">
      <c r="A484" s="15"/>
      <c r="B484" s="1"/>
      <c r="C484" s="1"/>
      <c r="D484" s="1"/>
      <c r="H484" s="1"/>
      <c r="I484" s="1"/>
      <c r="J484" s="1"/>
      <c r="L484" s="1"/>
      <c r="M484" s="1"/>
      <c r="N484" s="1"/>
      <c r="O484" s="1"/>
      <c r="P484" s="1"/>
      <c r="Q484" s="1"/>
      <c r="R484" s="1"/>
      <c r="S484" s="1"/>
      <c r="T484" s="1"/>
      <c r="U484" s="1"/>
      <c r="V484" s="1"/>
      <c r="W484" s="1"/>
      <c r="X484" s="1"/>
      <c r="Y484" s="1"/>
      <c r="Z484" s="1"/>
    </row>
    <row r="485" spans="1:26" ht="14.25" customHeight="1" x14ac:dyDescent="0.25">
      <c r="A485" s="15"/>
      <c r="B485" s="1"/>
      <c r="C485" s="1"/>
      <c r="D485" s="1"/>
      <c r="H485" s="1"/>
      <c r="I485" s="1"/>
      <c r="J485" s="1"/>
      <c r="L485" s="1"/>
      <c r="M485" s="1"/>
      <c r="N485" s="1"/>
      <c r="O485" s="1"/>
      <c r="P485" s="1"/>
      <c r="Q485" s="1"/>
      <c r="R485" s="1"/>
      <c r="S485" s="1"/>
      <c r="T485" s="1"/>
      <c r="U485" s="1"/>
      <c r="V485" s="1"/>
      <c r="W485" s="1"/>
      <c r="X485" s="1"/>
      <c r="Y485" s="1"/>
      <c r="Z485" s="1"/>
    </row>
    <row r="486" spans="1:26" ht="14.25" customHeight="1" x14ac:dyDescent="0.25">
      <c r="A486" s="15"/>
      <c r="B486" s="1"/>
      <c r="C486" s="1"/>
      <c r="D486" s="1"/>
      <c r="H486" s="1"/>
      <c r="I486" s="1"/>
      <c r="J486" s="1"/>
      <c r="L486" s="1"/>
      <c r="M486" s="1"/>
      <c r="N486" s="1"/>
      <c r="O486" s="1"/>
      <c r="P486" s="1"/>
      <c r="Q486" s="1"/>
      <c r="R486" s="1"/>
      <c r="S486" s="1"/>
      <c r="T486" s="1"/>
      <c r="U486" s="1"/>
      <c r="V486" s="1"/>
      <c r="W486" s="1"/>
      <c r="X486" s="1"/>
      <c r="Y486" s="1"/>
      <c r="Z486" s="1"/>
    </row>
    <row r="487" spans="1:26" ht="14.25" customHeight="1" x14ac:dyDescent="0.25">
      <c r="A487" s="15"/>
      <c r="B487" s="1"/>
      <c r="C487" s="1"/>
      <c r="D487" s="1"/>
      <c r="H487" s="1"/>
      <c r="I487" s="1"/>
      <c r="J487" s="1"/>
      <c r="L487" s="1"/>
      <c r="M487" s="1"/>
      <c r="N487" s="1"/>
      <c r="O487" s="1"/>
      <c r="P487" s="1"/>
      <c r="Q487" s="1"/>
      <c r="R487" s="1"/>
      <c r="S487" s="1"/>
      <c r="T487" s="1"/>
      <c r="U487" s="1"/>
      <c r="V487" s="1"/>
      <c r="W487" s="1"/>
      <c r="X487" s="1"/>
      <c r="Y487" s="1"/>
      <c r="Z487" s="1"/>
    </row>
    <row r="488" spans="1:26" ht="14.25" customHeight="1" x14ac:dyDescent="0.25">
      <c r="A488" s="15"/>
      <c r="B488" s="1"/>
      <c r="C488" s="1"/>
      <c r="D488" s="1"/>
      <c r="H488" s="1"/>
      <c r="I488" s="1"/>
      <c r="J488" s="1"/>
      <c r="L488" s="1"/>
      <c r="M488" s="1"/>
      <c r="N488" s="1"/>
      <c r="O488" s="1"/>
      <c r="P488" s="1"/>
      <c r="Q488" s="1"/>
      <c r="R488" s="1"/>
      <c r="S488" s="1"/>
      <c r="T488" s="1"/>
      <c r="U488" s="1"/>
      <c r="V488" s="1"/>
      <c r="W488" s="1"/>
      <c r="X488" s="1"/>
      <c r="Y488" s="1"/>
      <c r="Z488" s="1"/>
    </row>
    <row r="489" spans="1:26" ht="14.25" customHeight="1" x14ac:dyDescent="0.25">
      <c r="A489" s="15"/>
      <c r="B489" s="1"/>
      <c r="C489" s="1"/>
      <c r="D489" s="1"/>
      <c r="H489" s="1"/>
      <c r="I489" s="1"/>
      <c r="J489" s="1"/>
      <c r="L489" s="1"/>
      <c r="M489" s="1"/>
      <c r="N489" s="1"/>
      <c r="O489" s="1"/>
      <c r="P489" s="1"/>
      <c r="Q489" s="1"/>
      <c r="R489" s="1"/>
      <c r="S489" s="1"/>
      <c r="T489" s="1"/>
      <c r="U489" s="1"/>
      <c r="V489" s="1"/>
      <c r="W489" s="1"/>
      <c r="X489" s="1"/>
      <c r="Y489" s="1"/>
      <c r="Z489" s="1"/>
    </row>
    <row r="490" spans="1:26" ht="14.25" customHeight="1" x14ac:dyDescent="0.25">
      <c r="A490" s="15"/>
      <c r="B490" s="1"/>
      <c r="C490" s="1"/>
      <c r="D490" s="1"/>
      <c r="H490" s="1"/>
      <c r="I490" s="1"/>
      <c r="J490" s="1"/>
      <c r="L490" s="1"/>
      <c r="M490" s="1"/>
      <c r="N490" s="1"/>
      <c r="O490" s="1"/>
      <c r="P490" s="1"/>
      <c r="Q490" s="1"/>
      <c r="R490" s="1"/>
      <c r="S490" s="1"/>
      <c r="T490" s="1"/>
      <c r="U490" s="1"/>
      <c r="V490" s="1"/>
      <c r="W490" s="1"/>
      <c r="X490" s="1"/>
      <c r="Y490" s="1"/>
      <c r="Z490" s="1"/>
    </row>
    <row r="491" spans="1:26" ht="14.25" customHeight="1" x14ac:dyDescent="0.25">
      <c r="A491" s="15"/>
      <c r="B491" s="1"/>
      <c r="C491" s="1"/>
      <c r="D491" s="1"/>
      <c r="H491" s="1"/>
      <c r="I491" s="1"/>
      <c r="J491" s="1"/>
      <c r="L491" s="1"/>
      <c r="M491" s="1"/>
      <c r="N491" s="1"/>
      <c r="O491" s="1"/>
      <c r="P491" s="1"/>
      <c r="Q491" s="1"/>
      <c r="R491" s="1"/>
      <c r="S491" s="1"/>
      <c r="T491" s="1"/>
      <c r="U491" s="1"/>
      <c r="V491" s="1"/>
      <c r="W491" s="1"/>
      <c r="X491" s="1"/>
      <c r="Y491" s="1"/>
      <c r="Z491" s="1"/>
    </row>
    <row r="492" spans="1:26" ht="14.25" customHeight="1" x14ac:dyDescent="0.25">
      <c r="A492" s="15"/>
      <c r="B492" s="1"/>
      <c r="C492" s="1"/>
      <c r="D492" s="1"/>
      <c r="H492" s="1"/>
      <c r="I492" s="1"/>
      <c r="J492" s="1"/>
      <c r="L492" s="1"/>
      <c r="M492" s="1"/>
      <c r="N492" s="1"/>
      <c r="O492" s="1"/>
      <c r="P492" s="1"/>
      <c r="Q492" s="1"/>
      <c r="R492" s="1"/>
      <c r="S492" s="1"/>
      <c r="T492" s="1"/>
      <c r="U492" s="1"/>
      <c r="V492" s="1"/>
      <c r="W492" s="1"/>
      <c r="X492" s="1"/>
      <c r="Y492" s="1"/>
      <c r="Z492" s="1"/>
    </row>
    <row r="493" spans="1:26" ht="14.25" customHeight="1" x14ac:dyDescent="0.25">
      <c r="A493" s="15"/>
      <c r="B493" s="1"/>
      <c r="C493" s="1"/>
      <c r="D493" s="1"/>
      <c r="H493" s="1"/>
      <c r="I493" s="1"/>
      <c r="J493" s="1"/>
      <c r="L493" s="1"/>
      <c r="M493" s="1"/>
      <c r="N493" s="1"/>
      <c r="O493" s="1"/>
      <c r="P493" s="1"/>
      <c r="Q493" s="1"/>
      <c r="R493" s="1"/>
      <c r="S493" s="1"/>
      <c r="T493" s="1"/>
      <c r="U493" s="1"/>
      <c r="V493" s="1"/>
      <c r="W493" s="1"/>
      <c r="X493" s="1"/>
      <c r="Y493" s="1"/>
      <c r="Z493" s="1"/>
    </row>
    <row r="494" spans="1:26" ht="14.25" customHeight="1" x14ac:dyDescent="0.25">
      <c r="A494" s="15"/>
      <c r="B494" s="1"/>
      <c r="C494" s="1"/>
      <c r="D494" s="1"/>
      <c r="H494" s="1"/>
      <c r="I494" s="1"/>
      <c r="J494" s="1"/>
      <c r="L494" s="1"/>
      <c r="M494" s="1"/>
      <c r="N494" s="1"/>
      <c r="O494" s="1"/>
      <c r="P494" s="1"/>
      <c r="Q494" s="1"/>
      <c r="R494" s="1"/>
      <c r="S494" s="1"/>
      <c r="T494" s="1"/>
      <c r="U494" s="1"/>
      <c r="V494" s="1"/>
      <c r="W494" s="1"/>
      <c r="X494" s="1"/>
      <c r="Y494" s="1"/>
      <c r="Z494" s="1"/>
    </row>
    <row r="495" spans="1:26" ht="14.25" customHeight="1" x14ac:dyDescent="0.25">
      <c r="A495" s="15"/>
      <c r="B495" s="1"/>
      <c r="C495" s="1"/>
      <c r="D495" s="1"/>
      <c r="H495" s="1"/>
      <c r="I495" s="1"/>
      <c r="J495" s="1"/>
      <c r="L495" s="1"/>
      <c r="M495" s="1"/>
      <c r="N495" s="1"/>
      <c r="O495" s="1"/>
      <c r="P495" s="1"/>
      <c r="Q495" s="1"/>
      <c r="R495" s="1"/>
      <c r="S495" s="1"/>
      <c r="T495" s="1"/>
      <c r="U495" s="1"/>
      <c r="V495" s="1"/>
      <c r="W495" s="1"/>
      <c r="X495" s="1"/>
      <c r="Y495" s="1"/>
      <c r="Z495" s="1"/>
    </row>
    <row r="496" spans="1:26" ht="14.25" customHeight="1" x14ac:dyDescent="0.25">
      <c r="A496" s="15"/>
      <c r="B496" s="1"/>
      <c r="C496" s="1"/>
      <c r="D496" s="1"/>
      <c r="H496" s="1"/>
      <c r="I496" s="1"/>
      <c r="J496" s="1"/>
      <c r="L496" s="1"/>
      <c r="M496" s="1"/>
      <c r="N496" s="1"/>
      <c r="O496" s="1"/>
      <c r="P496" s="1"/>
      <c r="Q496" s="1"/>
      <c r="R496" s="1"/>
      <c r="S496" s="1"/>
      <c r="T496" s="1"/>
      <c r="U496" s="1"/>
      <c r="V496" s="1"/>
      <c r="W496" s="1"/>
      <c r="X496" s="1"/>
      <c r="Y496" s="1"/>
      <c r="Z496" s="1"/>
    </row>
    <row r="497" spans="1:26" ht="14.25" customHeight="1" x14ac:dyDescent="0.25">
      <c r="A497" s="15"/>
      <c r="B497" s="1"/>
      <c r="C497" s="1"/>
      <c r="D497" s="1"/>
      <c r="H497" s="1"/>
      <c r="I497" s="1"/>
      <c r="J497" s="1"/>
      <c r="L497" s="1"/>
      <c r="M497" s="1"/>
      <c r="N497" s="1"/>
      <c r="O497" s="1"/>
      <c r="P497" s="1"/>
      <c r="Q497" s="1"/>
      <c r="R497" s="1"/>
      <c r="S497" s="1"/>
      <c r="T497" s="1"/>
      <c r="U497" s="1"/>
      <c r="V497" s="1"/>
      <c r="W497" s="1"/>
      <c r="X497" s="1"/>
      <c r="Y497" s="1"/>
      <c r="Z497" s="1"/>
    </row>
    <row r="498" spans="1:26" ht="14.25" customHeight="1" x14ac:dyDescent="0.25">
      <c r="A498" s="15"/>
      <c r="B498" s="1"/>
      <c r="C498" s="1"/>
      <c r="D498" s="1"/>
      <c r="H498" s="1"/>
      <c r="I498" s="1"/>
      <c r="J498" s="1"/>
      <c r="L498" s="1"/>
      <c r="M498" s="1"/>
      <c r="N498" s="1"/>
      <c r="O498" s="1"/>
      <c r="P498" s="1"/>
      <c r="Q498" s="1"/>
      <c r="R498" s="1"/>
      <c r="S498" s="1"/>
      <c r="T498" s="1"/>
      <c r="U498" s="1"/>
      <c r="V498" s="1"/>
      <c r="W498" s="1"/>
      <c r="X498" s="1"/>
      <c r="Y498" s="1"/>
      <c r="Z498" s="1"/>
    </row>
    <row r="499" spans="1:26" ht="14.25" customHeight="1" x14ac:dyDescent="0.25">
      <c r="A499" s="15"/>
      <c r="B499" s="1"/>
      <c r="C499" s="1"/>
      <c r="D499" s="1"/>
      <c r="H499" s="1"/>
      <c r="I499" s="1"/>
      <c r="J499" s="1"/>
      <c r="L499" s="1"/>
      <c r="M499" s="1"/>
      <c r="N499" s="1"/>
      <c r="O499" s="1"/>
      <c r="P499" s="1"/>
      <c r="Q499" s="1"/>
      <c r="R499" s="1"/>
      <c r="S499" s="1"/>
      <c r="T499" s="1"/>
      <c r="U499" s="1"/>
      <c r="V499" s="1"/>
      <c r="W499" s="1"/>
      <c r="X499" s="1"/>
      <c r="Y499" s="1"/>
      <c r="Z499" s="1"/>
    </row>
    <row r="500" spans="1:26" ht="14.25" customHeight="1" x14ac:dyDescent="0.25">
      <c r="A500" s="15"/>
      <c r="B500" s="1"/>
      <c r="C500" s="1"/>
      <c r="D500" s="1"/>
      <c r="H500" s="1"/>
      <c r="I500" s="1"/>
      <c r="J500" s="1"/>
      <c r="L500" s="1"/>
      <c r="M500" s="1"/>
      <c r="N500" s="1"/>
      <c r="O500" s="1"/>
      <c r="P500" s="1"/>
      <c r="Q500" s="1"/>
      <c r="R500" s="1"/>
      <c r="S500" s="1"/>
      <c r="T500" s="1"/>
      <c r="U500" s="1"/>
      <c r="V500" s="1"/>
      <c r="W500" s="1"/>
      <c r="X500" s="1"/>
      <c r="Y500" s="1"/>
      <c r="Z500" s="1"/>
    </row>
    <row r="501" spans="1:26" ht="14.25" customHeight="1" x14ac:dyDescent="0.25">
      <c r="A501" s="15"/>
      <c r="B501" s="1"/>
      <c r="C501" s="1"/>
      <c r="D501" s="1"/>
      <c r="H501" s="1"/>
      <c r="I501" s="1"/>
      <c r="J501" s="1"/>
      <c r="L501" s="1"/>
      <c r="M501" s="1"/>
      <c r="N501" s="1"/>
      <c r="O501" s="1"/>
      <c r="P501" s="1"/>
      <c r="Q501" s="1"/>
      <c r="R501" s="1"/>
      <c r="S501" s="1"/>
      <c r="T501" s="1"/>
      <c r="U501" s="1"/>
      <c r="V501" s="1"/>
      <c r="W501" s="1"/>
      <c r="X501" s="1"/>
      <c r="Y501" s="1"/>
      <c r="Z501" s="1"/>
    </row>
    <row r="502" spans="1:26" ht="14.25" customHeight="1" x14ac:dyDescent="0.25">
      <c r="A502" s="15"/>
      <c r="B502" s="1"/>
      <c r="C502" s="1"/>
      <c r="D502" s="1"/>
      <c r="H502" s="1"/>
      <c r="I502" s="1"/>
      <c r="J502" s="1"/>
      <c r="L502" s="1"/>
      <c r="M502" s="1"/>
      <c r="N502" s="1"/>
      <c r="O502" s="1"/>
      <c r="P502" s="1"/>
      <c r="Q502" s="1"/>
      <c r="R502" s="1"/>
      <c r="S502" s="1"/>
      <c r="T502" s="1"/>
      <c r="U502" s="1"/>
      <c r="V502" s="1"/>
      <c r="W502" s="1"/>
      <c r="X502" s="1"/>
      <c r="Y502" s="1"/>
      <c r="Z502" s="1"/>
    </row>
    <row r="503" spans="1:26" ht="14.25" customHeight="1" x14ac:dyDescent="0.25">
      <c r="A503" s="15"/>
      <c r="B503" s="1"/>
      <c r="C503" s="1"/>
      <c r="D503" s="1"/>
      <c r="H503" s="1"/>
      <c r="I503" s="1"/>
      <c r="J503" s="1"/>
      <c r="L503" s="1"/>
      <c r="M503" s="1"/>
      <c r="N503" s="1"/>
      <c r="O503" s="1"/>
      <c r="P503" s="1"/>
      <c r="Q503" s="1"/>
      <c r="R503" s="1"/>
      <c r="S503" s="1"/>
      <c r="T503" s="1"/>
      <c r="U503" s="1"/>
      <c r="V503" s="1"/>
      <c r="W503" s="1"/>
      <c r="X503" s="1"/>
      <c r="Y503" s="1"/>
      <c r="Z503" s="1"/>
    </row>
    <row r="504" spans="1:26" ht="14.25" customHeight="1" x14ac:dyDescent="0.25">
      <c r="A504" s="15"/>
      <c r="B504" s="1"/>
      <c r="C504" s="1"/>
      <c r="D504" s="1"/>
      <c r="H504" s="1"/>
      <c r="I504" s="1"/>
      <c r="J504" s="1"/>
      <c r="L504" s="1"/>
      <c r="M504" s="1"/>
      <c r="N504" s="1"/>
      <c r="O504" s="1"/>
      <c r="P504" s="1"/>
      <c r="Q504" s="1"/>
      <c r="R504" s="1"/>
      <c r="S504" s="1"/>
      <c r="T504" s="1"/>
      <c r="U504" s="1"/>
      <c r="V504" s="1"/>
      <c r="W504" s="1"/>
      <c r="X504" s="1"/>
      <c r="Y504" s="1"/>
      <c r="Z504" s="1"/>
    </row>
    <row r="505" spans="1:26" ht="14.25" customHeight="1" x14ac:dyDescent="0.25">
      <c r="A505" s="15"/>
      <c r="B505" s="1"/>
      <c r="C505" s="1"/>
      <c r="D505" s="1"/>
      <c r="H505" s="1"/>
      <c r="I505" s="1"/>
      <c r="J505" s="1"/>
      <c r="L505" s="1"/>
      <c r="M505" s="1"/>
      <c r="N505" s="1"/>
      <c r="O505" s="1"/>
      <c r="P505" s="1"/>
      <c r="Q505" s="1"/>
      <c r="R505" s="1"/>
      <c r="S505" s="1"/>
      <c r="T505" s="1"/>
      <c r="U505" s="1"/>
      <c r="V505" s="1"/>
      <c r="W505" s="1"/>
      <c r="X505" s="1"/>
      <c r="Y505" s="1"/>
      <c r="Z505" s="1"/>
    </row>
    <row r="506" spans="1:26" ht="14.25" customHeight="1" x14ac:dyDescent="0.25">
      <c r="A506" s="15"/>
      <c r="B506" s="1"/>
      <c r="C506" s="1"/>
      <c r="D506" s="1"/>
      <c r="H506" s="1"/>
      <c r="I506" s="1"/>
      <c r="J506" s="1"/>
      <c r="L506" s="1"/>
      <c r="M506" s="1"/>
      <c r="N506" s="1"/>
      <c r="O506" s="1"/>
      <c r="P506" s="1"/>
      <c r="Q506" s="1"/>
      <c r="R506" s="1"/>
      <c r="S506" s="1"/>
      <c r="T506" s="1"/>
      <c r="U506" s="1"/>
      <c r="V506" s="1"/>
      <c r="W506" s="1"/>
      <c r="X506" s="1"/>
      <c r="Y506" s="1"/>
      <c r="Z506" s="1"/>
    </row>
    <row r="507" spans="1:26" ht="14.25" customHeight="1" x14ac:dyDescent="0.25">
      <c r="A507" s="15"/>
      <c r="B507" s="1"/>
      <c r="C507" s="1"/>
      <c r="D507" s="1"/>
      <c r="H507" s="1"/>
      <c r="I507" s="1"/>
      <c r="J507" s="1"/>
      <c r="L507" s="1"/>
      <c r="M507" s="1"/>
      <c r="N507" s="1"/>
      <c r="O507" s="1"/>
      <c r="P507" s="1"/>
      <c r="Q507" s="1"/>
      <c r="R507" s="1"/>
      <c r="S507" s="1"/>
      <c r="T507" s="1"/>
      <c r="U507" s="1"/>
      <c r="V507" s="1"/>
      <c r="W507" s="1"/>
      <c r="X507" s="1"/>
      <c r="Y507" s="1"/>
      <c r="Z507" s="1"/>
    </row>
    <row r="508" spans="1:26" ht="14.25" customHeight="1" x14ac:dyDescent="0.25">
      <c r="A508" s="15"/>
      <c r="B508" s="1"/>
      <c r="C508" s="1"/>
      <c r="D508" s="1"/>
      <c r="H508" s="1"/>
      <c r="I508" s="1"/>
      <c r="J508" s="1"/>
      <c r="L508" s="1"/>
      <c r="M508" s="1"/>
      <c r="N508" s="1"/>
      <c r="O508" s="1"/>
      <c r="P508" s="1"/>
      <c r="Q508" s="1"/>
      <c r="R508" s="1"/>
      <c r="S508" s="1"/>
      <c r="T508" s="1"/>
      <c r="U508" s="1"/>
      <c r="V508" s="1"/>
      <c r="W508" s="1"/>
      <c r="X508" s="1"/>
      <c r="Y508" s="1"/>
      <c r="Z508" s="1"/>
    </row>
    <row r="509" spans="1:26" ht="14.25" customHeight="1" x14ac:dyDescent="0.25">
      <c r="A509" s="15"/>
      <c r="B509" s="1"/>
      <c r="C509" s="1"/>
      <c r="D509" s="1"/>
      <c r="H509" s="1"/>
      <c r="I509" s="1"/>
      <c r="J509" s="1"/>
      <c r="L509" s="1"/>
      <c r="M509" s="1"/>
      <c r="N509" s="1"/>
      <c r="O509" s="1"/>
      <c r="P509" s="1"/>
      <c r="Q509" s="1"/>
      <c r="R509" s="1"/>
      <c r="S509" s="1"/>
      <c r="T509" s="1"/>
      <c r="U509" s="1"/>
      <c r="V509" s="1"/>
      <c r="W509" s="1"/>
      <c r="X509" s="1"/>
      <c r="Y509" s="1"/>
      <c r="Z509" s="1"/>
    </row>
    <row r="510" spans="1:26" ht="14.25" customHeight="1" x14ac:dyDescent="0.25">
      <c r="A510" s="15"/>
      <c r="B510" s="1"/>
      <c r="C510" s="1"/>
      <c r="D510" s="1"/>
      <c r="H510" s="1"/>
      <c r="I510" s="1"/>
      <c r="J510" s="1"/>
      <c r="L510" s="1"/>
      <c r="M510" s="1"/>
      <c r="N510" s="1"/>
      <c r="O510" s="1"/>
      <c r="P510" s="1"/>
      <c r="Q510" s="1"/>
      <c r="R510" s="1"/>
      <c r="S510" s="1"/>
      <c r="T510" s="1"/>
      <c r="U510" s="1"/>
      <c r="V510" s="1"/>
      <c r="W510" s="1"/>
      <c r="X510" s="1"/>
      <c r="Y510" s="1"/>
      <c r="Z510" s="1"/>
    </row>
    <row r="511" spans="1:26" ht="14.25" customHeight="1" x14ac:dyDescent="0.25">
      <c r="A511" s="15"/>
      <c r="B511" s="1"/>
      <c r="C511" s="1"/>
      <c r="D511" s="1"/>
      <c r="H511" s="1"/>
      <c r="I511" s="1"/>
      <c r="J511" s="1"/>
      <c r="L511" s="1"/>
      <c r="M511" s="1"/>
      <c r="N511" s="1"/>
      <c r="O511" s="1"/>
      <c r="P511" s="1"/>
      <c r="Q511" s="1"/>
      <c r="R511" s="1"/>
      <c r="S511" s="1"/>
      <c r="T511" s="1"/>
      <c r="U511" s="1"/>
      <c r="V511" s="1"/>
      <c r="W511" s="1"/>
      <c r="X511" s="1"/>
      <c r="Y511" s="1"/>
      <c r="Z511" s="1"/>
    </row>
    <row r="512" spans="1:26" ht="14.25" customHeight="1" x14ac:dyDescent="0.25">
      <c r="A512" s="15"/>
      <c r="B512" s="1"/>
      <c r="C512" s="1"/>
      <c r="D512" s="1"/>
      <c r="H512" s="1"/>
      <c r="I512" s="1"/>
      <c r="J512" s="1"/>
      <c r="L512" s="1"/>
      <c r="M512" s="1"/>
      <c r="N512" s="1"/>
      <c r="O512" s="1"/>
      <c r="P512" s="1"/>
      <c r="Q512" s="1"/>
      <c r="R512" s="1"/>
      <c r="S512" s="1"/>
      <c r="T512" s="1"/>
      <c r="U512" s="1"/>
      <c r="V512" s="1"/>
      <c r="W512" s="1"/>
      <c r="X512" s="1"/>
      <c r="Y512" s="1"/>
      <c r="Z512" s="1"/>
    </row>
    <row r="513" spans="1:26" ht="14.25" customHeight="1" x14ac:dyDescent="0.25">
      <c r="A513" s="15"/>
      <c r="B513" s="1"/>
      <c r="C513" s="1"/>
      <c r="D513" s="1"/>
      <c r="H513" s="1"/>
      <c r="I513" s="1"/>
      <c r="J513" s="1"/>
      <c r="L513" s="1"/>
      <c r="M513" s="1"/>
      <c r="N513" s="1"/>
      <c r="O513" s="1"/>
      <c r="P513" s="1"/>
      <c r="Q513" s="1"/>
      <c r="R513" s="1"/>
      <c r="S513" s="1"/>
      <c r="T513" s="1"/>
      <c r="U513" s="1"/>
      <c r="V513" s="1"/>
      <c r="W513" s="1"/>
      <c r="X513" s="1"/>
      <c r="Y513" s="1"/>
      <c r="Z513" s="1"/>
    </row>
    <row r="514" spans="1:26" ht="14.25" customHeight="1" x14ac:dyDescent="0.25">
      <c r="A514" s="15"/>
      <c r="B514" s="1"/>
      <c r="C514" s="1"/>
      <c r="D514" s="1"/>
      <c r="H514" s="1"/>
      <c r="I514" s="1"/>
      <c r="J514" s="1"/>
      <c r="L514" s="1"/>
      <c r="M514" s="1"/>
      <c r="N514" s="1"/>
      <c r="O514" s="1"/>
      <c r="P514" s="1"/>
      <c r="Q514" s="1"/>
      <c r="R514" s="1"/>
      <c r="S514" s="1"/>
      <c r="T514" s="1"/>
      <c r="U514" s="1"/>
      <c r="V514" s="1"/>
      <c r="W514" s="1"/>
      <c r="X514" s="1"/>
      <c r="Y514" s="1"/>
      <c r="Z514" s="1"/>
    </row>
    <row r="515" spans="1:26" ht="14.25" customHeight="1" x14ac:dyDescent="0.25">
      <c r="A515" s="15"/>
      <c r="B515" s="1"/>
      <c r="C515" s="1"/>
      <c r="D515" s="1"/>
      <c r="H515" s="1"/>
      <c r="I515" s="1"/>
      <c r="J515" s="1"/>
      <c r="L515" s="1"/>
      <c r="M515" s="1"/>
      <c r="N515" s="1"/>
      <c r="O515" s="1"/>
      <c r="P515" s="1"/>
      <c r="Q515" s="1"/>
      <c r="R515" s="1"/>
      <c r="S515" s="1"/>
      <c r="T515" s="1"/>
      <c r="U515" s="1"/>
      <c r="V515" s="1"/>
      <c r="W515" s="1"/>
      <c r="X515" s="1"/>
      <c r="Y515" s="1"/>
      <c r="Z515" s="1"/>
    </row>
    <row r="516" spans="1:26" ht="14.25" customHeight="1" x14ac:dyDescent="0.25">
      <c r="A516" s="15"/>
      <c r="B516" s="1"/>
      <c r="C516" s="1"/>
      <c r="D516" s="1"/>
      <c r="H516" s="1"/>
      <c r="I516" s="1"/>
      <c r="J516" s="1"/>
      <c r="L516" s="1"/>
      <c r="M516" s="1"/>
      <c r="N516" s="1"/>
      <c r="O516" s="1"/>
      <c r="P516" s="1"/>
      <c r="Q516" s="1"/>
      <c r="R516" s="1"/>
      <c r="S516" s="1"/>
      <c r="T516" s="1"/>
      <c r="U516" s="1"/>
      <c r="V516" s="1"/>
      <c r="W516" s="1"/>
      <c r="X516" s="1"/>
      <c r="Y516" s="1"/>
      <c r="Z516" s="1"/>
    </row>
    <row r="517" spans="1:26" ht="14.25" customHeight="1" x14ac:dyDescent="0.25">
      <c r="A517" s="15"/>
      <c r="B517" s="1"/>
      <c r="C517" s="1"/>
      <c r="D517" s="1"/>
      <c r="H517" s="1"/>
      <c r="I517" s="1"/>
      <c r="J517" s="1"/>
      <c r="L517" s="1"/>
      <c r="M517" s="1"/>
      <c r="N517" s="1"/>
      <c r="O517" s="1"/>
      <c r="P517" s="1"/>
      <c r="Q517" s="1"/>
      <c r="R517" s="1"/>
      <c r="S517" s="1"/>
      <c r="T517" s="1"/>
      <c r="U517" s="1"/>
      <c r="V517" s="1"/>
      <c r="W517" s="1"/>
      <c r="X517" s="1"/>
      <c r="Y517" s="1"/>
      <c r="Z517" s="1"/>
    </row>
    <row r="518" spans="1:26" ht="14.25" customHeight="1" x14ac:dyDescent="0.25">
      <c r="A518" s="15"/>
      <c r="B518" s="1"/>
      <c r="C518" s="1"/>
      <c r="D518" s="1"/>
      <c r="H518" s="1"/>
      <c r="I518" s="1"/>
      <c r="J518" s="1"/>
      <c r="L518" s="1"/>
      <c r="M518" s="1"/>
      <c r="N518" s="1"/>
      <c r="O518" s="1"/>
      <c r="P518" s="1"/>
      <c r="Q518" s="1"/>
      <c r="R518" s="1"/>
      <c r="S518" s="1"/>
      <c r="T518" s="1"/>
      <c r="U518" s="1"/>
      <c r="V518" s="1"/>
      <c r="W518" s="1"/>
      <c r="X518" s="1"/>
      <c r="Y518" s="1"/>
      <c r="Z518" s="1"/>
    </row>
    <row r="519" spans="1:26" ht="14.25" customHeight="1" x14ac:dyDescent="0.25">
      <c r="A519" s="15"/>
      <c r="B519" s="1"/>
      <c r="C519" s="1"/>
      <c r="D519" s="1"/>
      <c r="H519" s="1"/>
      <c r="I519" s="1"/>
      <c r="J519" s="1"/>
      <c r="L519" s="1"/>
      <c r="M519" s="1"/>
      <c r="N519" s="1"/>
      <c r="O519" s="1"/>
      <c r="P519" s="1"/>
      <c r="Q519" s="1"/>
      <c r="R519" s="1"/>
      <c r="S519" s="1"/>
      <c r="T519" s="1"/>
      <c r="U519" s="1"/>
      <c r="V519" s="1"/>
      <c r="W519" s="1"/>
      <c r="X519" s="1"/>
      <c r="Y519" s="1"/>
      <c r="Z519" s="1"/>
    </row>
    <row r="520" spans="1:26" ht="14.25" customHeight="1" x14ac:dyDescent="0.25">
      <c r="A520" s="15"/>
      <c r="B520" s="1"/>
      <c r="C520" s="1"/>
      <c r="D520" s="1"/>
      <c r="H520" s="1"/>
      <c r="I520" s="1"/>
      <c r="J520" s="1"/>
      <c r="L520" s="1"/>
      <c r="M520" s="1"/>
      <c r="N520" s="1"/>
      <c r="O520" s="1"/>
      <c r="P520" s="1"/>
      <c r="Q520" s="1"/>
      <c r="R520" s="1"/>
      <c r="S520" s="1"/>
      <c r="T520" s="1"/>
      <c r="U520" s="1"/>
      <c r="V520" s="1"/>
      <c r="W520" s="1"/>
      <c r="X520" s="1"/>
      <c r="Y520" s="1"/>
      <c r="Z520" s="1"/>
    </row>
    <row r="521" spans="1:26" ht="14.25" customHeight="1" x14ac:dyDescent="0.25">
      <c r="A521" s="15"/>
      <c r="B521" s="1"/>
      <c r="C521" s="1"/>
      <c r="D521" s="1"/>
      <c r="H521" s="1"/>
      <c r="I521" s="1"/>
      <c r="J521" s="1"/>
      <c r="L521" s="1"/>
      <c r="M521" s="1"/>
      <c r="N521" s="1"/>
      <c r="O521" s="1"/>
      <c r="P521" s="1"/>
      <c r="Q521" s="1"/>
      <c r="R521" s="1"/>
      <c r="S521" s="1"/>
      <c r="T521" s="1"/>
      <c r="U521" s="1"/>
      <c r="V521" s="1"/>
      <c r="W521" s="1"/>
      <c r="X521" s="1"/>
      <c r="Y521" s="1"/>
      <c r="Z521" s="1"/>
    </row>
    <row r="522" spans="1:26" ht="14.25" customHeight="1" x14ac:dyDescent="0.25">
      <c r="A522" s="15"/>
      <c r="B522" s="1"/>
      <c r="C522" s="1"/>
      <c r="D522" s="1"/>
      <c r="H522" s="1"/>
      <c r="I522" s="1"/>
      <c r="J522" s="1"/>
      <c r="L522" s="1"/>
      <c r="M522" s="1"/>
      <c r="N522" s="1"/>
      <c r="O522" s="1"/>
      <c r="P522" s="1"/>
      <c r="Q522" s="1"/>
      <c r="R522" s="1"/>
      <c r="S522" s="1"/>
      <c r="T522" s="1"/>
      <c r="U522" s="1"/>
      <c r="V522" s="1"/>
      <c r="W522" s="1"/>
      <c r="X522" s="1"/>
      <c r="Y522" s="1"/>
      <c r="Z522" s="1"/>
    </row>
    <row r="523" spans="1:26" ht="14.25" customHeight="1" x14ac:dyDescent="0.25">
      <c r="A523" s="15"/>
      <c r="B523" s="1"/>
      <c r="C523" s="1"/>
      <c r="D523" s="1"/>
      <c r="H523" s="1"/>
      <c r="I523" s="1"/>
      <c r="J523" s="1"/>
      <c r="L523" s="1"/>
      <c r="M523" s="1"/>
      <c r="N523" s="1"/>
      <c r="O523" s="1"/>
      <c r="P523" s="1"/>
      <c r="Q523" s="1"/>
      <c r="R523" s="1"/>
      <c r="S523" s="1"/>
      <c r="T523" s="1"/>
      <c r="U523" s="1"/>
      <c r="V523" s="1"/>
      <c r="W523" s="1"/>
      <c r="X523" s="1"/>
      <c r="Y523" s="1"/>
      <c r="Z523" s="1"/>
    </row>
    <row r="524" spans="1:26" ht="14.25" customHeight="1" x14ac:dyDescent="0.25">
      <c r="A524" s="15"/>
      <c r="B524" s="1"/>
      <c r="C524" s="1"/>
      <c r="D524" s="1"/>
      <c r="H524" s="1"/>
      <c r="I524" s="1"/>
      <c r="J524" s="1"/>
      <c r="L524" s="1"/>
      <c r="M524" s="1"/>
      <c r="N524" s="1"/>
      <c r="O524" s="1"/>
      <c r="P524" s="1"/>
      <c r="Q524" s="1"/>
      <c r="R524" s="1"/>
      <c r="S524" s="1"/>
      <c r="T524" s="1"/>
      <c r="U524" s="1"/>
      <c r="V524" s="1"/>
      <c r="W524" s="1"/>
      <c r="X524" s="1"/>
      <c r="Y524" s="1"/>
      <c r="Z524" s="1"/>
    </row>
    <row r="525" spans="1:26" ht="14.25" customHeight="1" x14ac:dyDescent="0.25">
      <c r="A525" s="15"/>
      <c r="B525" s="1"/>
      <c r="C525" s="1"/>
      <c r="D525" s="1"/>
      <c r="H525" s="1"/>
      <c r="I525" s="1"/>
      <c r="J525" s="1"/>
      <c r="L525" s="1"/>
      <c r="M525" s="1"/>
      <c r="N525" s="1"/>
      <c r="O525" s="1"/>
      <c r="P525" s="1"/>
      <c r="Q525" s="1"/>
      <c r="R525" s="1"/>
      <c r="S525" s="1"/>
      <c r="T525" s="1"/>
      <c r="U525" s="1"/>
      <c r="V525" s="1"/>
      <c r="W525" s="1"/>
      <c r="X525" s="1"/>
      <c r="Y525" s="1"/>
      <c r="Z525" s="1"/>
    </row>
    <row r="526" spans="1:26" ht="14.25" customHeight="1" x14ac:dyDescent="0.25">
      <c r="A526" s="15"/>
      <c r="B526" s="1"/>
      <c r="C526" s="1"/>
      <c r="D526" s="1"/>
      <c r="H526" s="1"/>
      <c r="I526" s="1"/>
      <c r="J526" s="1"/>
      <c r="L526" s="1"/>
      <c r="M526" s="1"/>
      <c r="N526" s="1"/>
      <c r="O526" s="1"/>
      <c r="P526" s="1"/>
      <c r="Q526" s="1"/>
      <c r="R526" s="1"/>
      <c r="S526" s="1"/>
      <c r="T526" s="1"/>
      <c r="U526" s="1"/>
      <c r="V526" s="1"/>
      <c r="W526" s="1"/>
      <c r="X526" s="1"/>
      <c r="Y526" s="1"/>
      <c r="Z526" s="1"/>
    </row>
    <row r="527" spans="1:26" ht="14.25" customHeight="1" x14ac:dyDescent="0.25">
      <c r="A527" s="15"/>
      <c r="B527" s="1"/>
      <c r="C527" s="1"/>
      <c r="D527" s="1"/>
      <c r="H527" s="1"/>
      <c r="I527" s="1"/>
      <c r="J527" s="1"/>
      <c r="L527" s="1"/>
      <c r="M527" s="1"/>
      <c r="N527" s="1"/>
      <c r="O527" s="1"/>
      <c r="P527" s="1"/>
      <c r="Q527" s="1"/>
      <c r="R527" s="1"/>
      <c r="S527" s="1"/>
      <c r="T527" s="1"/>
      <c r="U527" s="1"/>
      <c r="V527" s="1"/>
      <c r="W527" s="1"/>
      <c r="X527" s="1"/>
      <c r="Y527" s="1"/>
      <c r="Z527" s="1"/>
    </row>
    <row r="528" spans="1:26" ht="14.25" customHeight="1" x14ac:dyDescent="0.25">
      <c r="A528" s="15"/>
      <c r="B528" s="1"/>
      <c r="C528" s="1"/>
      <c r="D528" s="1"/>
      <c r="H528" s="1"/>
      <c r="I528" s="1"/>
      <c r="J528" s="1"/>
      <c r="L528" s="1"/>
      <c r="M528" s="1"/>
      <c r="N528" s="1"/>
      <c r="O528" s="1"/>
      <c r="P528" s="1"/>
      <c r="Q528" s="1"/>
      <c r="R528" s="1"/>
      <c r="S528" s="1"/>
      <c r="T528" s="1"/>
      <c r="U528" s="1"/>
      <c r="V528" s="1"/>
      <c r="W528" s="1"/>
      <c r="X528" s="1"/>
      <c r="Y528" s="1"/>
      <c r="Z528" s="1"/>
    </row>
    <row r="529" spans="1:26" ht="14.25" customHeight="1" x14ac:dyDescent="0.25">
      <c r="A529" s="15"/>
      <c r="B529" s="1"/>
      <c r="C529" s="1"/>
      <c r="D529" s="1"/>
      <c r="H529" s="1"/>
      <c r="I529" s="1"/>
      <c r="J529" s="1"/>
      <c r="L529" s="1"/>
      <c r="M529" s="1"/>
      <c r="N529" s="1"/>
      <c r="O529" s="1"/>
      <c r="P529" s="1"/>
      <c r="Q529" s="1"/>
      <c r="R529" s="1"/>
      <c r="S529" s="1"/>
      <c r="T529" s="1"/>
      <c r="U529" s="1"/>
      <c r="V529" s="1"/>
      <c r="W529" s="1"/>
      <c r="X529" s="1"/>
      <c r="Y529" s="1"/>
      <c r="Z529" s="1"/>
    </row>
    <row r="530" spans="1:26" ht="14.25" customHeight="1" x14ac:dyDescent="0.25">
      <c r="A530" s="15"/>
      <c r="B530" s="1"/>
      <c r="C530" s="1"/>
      <c r="D530" s="1"/>
      <c r="H530" s="1"/>
      <c r="I530" s="1"/>
      <c r="J530" s="1"/>
      <c r="L530" s="1"/>
      <c r="M530" s="1"/>
      <c r="N530" s="1"/>
      <c r="O530" s="1"/>
      <c r="P530" s="1"/>
      <c r="Q530" s="1"/>
      <c r="R530" s="1"/>
      <c r="S530" s="1"/>
      <c r="T530" s="1"/>
      <c r="U530" s="1"/>
      <c r="V530" s="1"/>
      <c r="W530" s="1"/>
      <c r="X530" s="1"/>
      <c r="Y530" s="1"/>
      <c r="Z530" s="1"/>
    </row>
    <row r="531" spans="1:26" ht="14.25" customHeight="1" x14ac:dyDescent="0.25">
      <c r="A531" s="15"/>
      <c r="B531" s="1"/>
      <c r="C531" s="1"/>
      <c r="D531" s="1"/>
      <c r="H531" s="1"/>
      <c r="I531" s="1"/>
      <c r="J531" s="1"/>
      <c r="L531" s="1"/>
      <c r="M531" s="1"/>
      <c r="N531" s="1"/>
      <c r="O531" s="1"/>
      <c r="P531" s="1"/>
      <c r="Q531" s="1"/>
      <c r="R531" s="1"/>
      <c r="S531" s="1"/>
      <c r="T531" s="1"/>
      <c r="U531" s="1"/>
      <c r="V531" s="1"/>
      <c r="W531" s="1"/>
      <c r="X531" s="1"/>
      <c r="Y531" s="1"/>
      <c r="Z531" s="1"/>
    </row>
    <row r="532" spans="1:26" ht="14.25" customHeight="1" x14ac:dyDescent="0.25">
      <c r="A532" s="15"/>
      <c r="B532" s="1"/>
      <c r="C532" s="1"/>
      <c r="D532" s="1"/>
      <c r="H532" s="1"/>
      <c r="I532" s="1"/>
      <c r="J532" s="1"/>
      <c r="L532" s="1"/>
      <c r="M532" s="1"/>
      <c r="N532" s="1"/>
      <c r="O532" s="1"/>
      <c r="P532" s="1"/>
      <c r="Q532" s="1"/>
      <c r="R532" s="1"/>
      <c r="S532" s="1"/>
      <c r="T532" s="1"/>
      <c r="U532" s="1"/>
      <c r="V532" s="1"/>
      <c r="W532" s="1"/>
      <c r="X532" s="1"/>
      <c r="Y532" s="1"/>
      <c r="Z532" s="1"/>
    </row>
    <row r="533" spans="1:26" ht="14.25" customHeight="1" x14ac:dyDescent="0.25">
      <c r="A533" s="15"/>
      <c r="B533" s="1"/>
      <c r="C533" s="1"/>
      <c r="D533" s="1"/>
      <c r="H533" s="1"/>
      <c r="I533" s="1"/>
      <c r="J533" s="1"/>
      <c r="L533" s="1"/>
      <c r="M533" s="1"/>
      <c r="N533" s="1"/>
      <c r="O533" s="1"/>
      <c r="P533" s="1"/>
      <c r="Q533" s="1"/>
      <c r="R533" s="1"/>
      <c r="S533" s="1"/>
      <c r="T533" s="1"/>
      <c r="U533" s="1"/>
      <c r="V533" s="1"/>
      <c r="W533" s="1"/>
      <c r="X533" s="1"/>
      <c r="Y533" s="1"/>
      <c r="Z533" s="1"/>
    </row>
    <row r="534" spans="1:26" ht="14.25" customHeight="1" x14ac:dyDescent="0.25">
      <c r="A534" s="15"/>
      <c r="B534" s="1"/>
      <c r="C534" s="1"/>
      <c r="D534" s="1"/>
      <c r="H534" s="1"/>
      <c r="I534" s="1"/>
      <c r="J534" s="1"/>
      <c r="L534" s="1"/>
      <c r="M534" s="1"/>
      <c r="N534" s="1"/>
      <c r="O534" s="1"/>
      <c r="P534" s="1"/>
      <c r="Q534" s="1"/>
      <c r="R534" s="1"/>
      <c r="S534" s="1"/>
      <c r="T534" s="1"/>
      <c r="U534" s="1"/>
      <c r="V534" s="1"/>
      <c r="W534" s="1"/>
      <c r="X534" s="1"/>
      <c r="Y534" s="1"/>
      <c r="Z534" s="1"/>
    </row>
    <row r="535" spans="1:26" ht="14.25" customHeight="1" x14ac:dyDescent="0.25">
      <c r="A535" s="15"/>
      <c r="B535" s="1"/>
      <c r="C535" s="1"/>
      <c r="D535" s="1"/>
      <c r="H535" s="1"/>
      <c r="I535" s="1"/>
      <c r="J535" s="1"/>
      <c r="L535" s="1"/>
      <c r="M535" s="1"/>
      <c r="N535" s="1"/>
      <c r="O535" s="1"/>
      <c r="P535" s="1"/>
      <c r="Q535" s="1"/>
      <c r="R535" s="1"/>
      <c r="S535" s="1"/>
      <c r="T535" s="1"/>
      <c r="U535" s="1"/>
      <c r="V535" s="1"/>
      <c r="W535" s="1"/>
      <c r="X535" s="1"/>
      <c r="Y535" s="1"/>
      <c r="Z535" s="1"/>
    </row>
    <row r="536" spans="1:26" ht="14.25" customHeight="1" x14ac:dyDescent="0.25">
      <c r="A536" s="15"/>
      <c r="B536" s="1"/>
      <c r="C536" s="1"/>
      <c r="D536" s="1"/>
      <c r="H536" s="1"/>
      <c r="I536" s="1"/>
      <c r="J536" s="1"/>
      <c r="L536" s="1"/>
      <c r="M536" s="1"/>
      <c r="N536" s="1"/>
      <c r="O536" s="1"/>
      <c r="P536" s="1"/>
      <c r="Q536" s="1"/>
      <c r="R536" s="1"/>
      <c r="S536" s="1"/>
      <c r="T536" s="1"/>
      <c r="U536" s="1"/>
      <c r="V536" s="1"/>
      <c r="W536" s="1"/>
      <c r="X536" s="1"/>
      <c r="Y536" s="1"/>
      <c r="Z536" s="1"/>
    </row>
    <row r="537" spans="1:26" ht="14.25" customHeight="1" x14ac:dyDescent="0.25">
      <c r="A537" s="15"/>
      <c r="B537" s="1"/>
      <c r="C537" s="1"/>
      <c r="D537" s="1"/>
      <c r="H537" s="1"/>
      <c r="I537" s="1"/>
      <c r="J537" s="1"/>
      <c r="L537" s="1"/>
      <c r="M537" s="1"/>
      <c r="N537" s="1"/>
      <c r="O537" s="1"/>
      <c r="P537" s="1"/>
      <c r="Q537" s="1"/>
      <c r="R537" s="1"/>
      <c r="S537" s="1"/>
      <c r="T537" s="1"/>
      <c r="U537" s="1"/>
      <c r="V537" s="1"/>
      <c r="W537" s="1"/>
      <c r="X537" s="1"/>
      <c r="Y537" s="1"/>
      <c r="Z537" s="1"/>
    </row>
    <row r="538" spans="1:26" ht="14.25" customHeight="1" x14ac:dyDescent="0.25">
      <c r="A538" s="15"/>
      <c r="B538" s="1"/>
      <c r="C538" s="1"/>
      <c r="D538" s="1"/>
      <c r="H538" s="1"/>
      <c r="I538" s="1"/>
      <c r="J538" s="1"/>
      <c r="L538" s="1"/>
      <c r="M538" s="1"/>
      <c r="N538" s="1"/>
      <c r="O538" s="1"/>
      <c r="P538" s="1"/>
      <c r="Q538" s="1"/>
      <c r="R538" s="1"/>
      <c r="S538" s="1"/>
      <c r="T538" s="1"/>
      <c r="U538" s="1"/>
      <c r="V538" s="1"/>
      <c r="W538" s="1"/>
      <c r="X538" s="1"/>
      <c r="Y538" s="1"/>
      <c r="Z538" s="1"/>
    </row>
    <row r="539" spans="1:26" ht="14.25" customHeight="1" x14ac:dyDescent="0.25">
      <c r="A539" s="15"/>
      <c r="B539" s="1"/>
      <c r="C539" s="1"/>
      <c r="D539" s="1"/>
      <c r="H539" s="1"/>
      <c r="I539" s="1"/>
      <c r="J539" s="1"/>
      <c r="L539" s="1"/>
      <c r="M539" s="1"/>
      <c r="N539" s="1"/>
      <c r="O539" s="1"/>
      <c r="P539" s="1"/>
      <c r="Q539" s="1"/>
      <c r="R539" s="1"/>
      <c r="S539" s="1"/>
      <c r="T539" s="1"/>
      <c r="U539" s="1"/>
      <c r="V539" s="1"/>
      <c r="W539" s="1"/>
      <c r="X539" s="1"/>
      <c r="Y539" s="1"/>
      <c r="Z539" s="1"/>
    </row>
    <row r="540" spans="1:26" ht="14.25" customHeight="1" x14ac:dyDescent="0.25">
      <c r="A540" s="15"/>
      <c r="B540" s="1"/>
      <c r="C540" s="1"/>
      <c r="D540" s="1"/>
      <c r="H540" s="1"/>
      <c r="I540" s="1"/>
      <c r="J540" s="1"/>
      <c r="L540" s="1"/>
      <c r="M540" s="1"/>
      <c r="N540" s="1"/>
      <c r="O540" s="1"/>
      <c r="P540" s="1"/>
      <c r="Q540" s="1"/>
      <c r="R540" s="1"/>
      <c r="S540" s="1"/>
      <c r="T540" s="1"/>
      <c r="U540" s="1"/>
      <c r="V540" s="1"/>
      <c r="W540" s="1"/>
      <c r="X540" s="1"/>
      <c r="Y540" s="1"/>
      <c r="Z540" s="1"/>
    </row>
    <row r="541" spans="1:26" ht="14.25" customHeight="1" x14ac:dyDescent="0.25">
      <c r="A541" s="15"/>
      <c r="B541" s="1"/>
      <c r="C541" s="1"/>
      <c r="D541" s="1"/>
      <c r="H541" s="1"/>
      <c r="I541" s="1"/>
      <c r="J541" s="1"/>
      <c r="L541" s="1"/>
      <c r="M541" s="1"/>
      <c r="N541" s="1"/>
      <c r="O541" s="1"/>
      <c r="P541" s="1"/>
      <c r="Q541" s="1"/>
      <c r="R541" s="1"/>
      <c r="S541" s="1"/>
      <c r="T541" s="1"/>
      <c r="U541" s="1"/>
      <c r="V541" s="1"/>
      <c r="W541" s="1"/>
      <c r="X541" s="1"/>
      <c r="Y541" s="1"/>
      <c r="Z541" s="1"/>
    </row>
    <row r="542" spans="1:26" ht="14.25" customHeight="1" x14ac:dyDescent="0.25">
      <c r="A542" s="15"/>
      <c r="B542" s="1"/>
      <c r="C542" s="1"/>
      <c r="D542" s="1"/>
      <c r="H542" s="1"/>
      <c r="I542" s="1"/>
      <c r="J542" s="1"/>
      <c r="L542" s="1"/>
      <c r="M542" s="1"/>
      <c r="N542" s="1"/>
      <c r="O542" s="1"/>
      <c r="P542" s="1"/>
      <c r="Q542" s="1"/>
      <c r="R542" s="1"/>
      <c r="S542" s="1"/>
      <c r="T542" s="1"/>
      <c r="U542" s="1"/>
      <c r="V542" s="1"/>
      <c r="W542" s="1"/>
      <c r="X542" s="1"/>
      <c r="Y542" s="1"/>
      <c r="Z542" s="1"/>
    </row>
    <row r="543" spans="1:26" ht="14.25" customHeight="1" x14ac:dyDescent="0.25">
      <c r="A543" s="15"/>
      <c r="B543" s="1"/>
      <c r="C543" s="1"/>
      <c r="D543" s="1"/>
      <c r="H543" s="1"/>
      <c r="I543" s="1"/>
      <c r="J543" s="1"/>
      <c r="L543" s="1"/>
      <c r="M543" s="1"/>
      <c r="N543" s="1"/>
      <c r="O543" s="1"/>
      <c r="P543" s="1"/>
      <c r="Q543" s="1"/>
      <c r="R543" s="1"/>
      <c r="S543" s="1"/>
      <c r="T543" s="1"/>
      <c r="U543" s="1"/>
      <c r="V543" s="1"/>
      <c r="W543" s="1"/>
      <c r="X543" s="1"/>
      <c r="Y543" s="1"/>
      <c r="Z543" s="1"/>
    </row>
    <row r="544" spans="1:26" ht="14.25" customHeight="1" x14ac:dyDescent="0.25">
      <c r="A544" s="15"/>
      <c r="B544" s="1"/>
      <c r="C544" s="1"/>
      <c r="D544" s="1"/>
      <c r="H544" s="1"/>
      <c r="I544" s="1"/>
      <c r="J544" s="1"/>
      <c r="L544" s="1"/>
      <c r="M544" s="1"/>
      <c r="N544" s="1"/>
      <c r="O544" s="1"/>
      <c r="P544" s="1"/>
      <c r="Q544" s="1"/>
      <c r="R544" s="1"/>
      <c r="S544" s="1"/>
      <c r="T544" s="1"/>
      <c r="U544" s="1"/>
      <c r="V544" s="1"/>
      <c r="W544" s="1"/>
      <c r="X544" s="1"/>
      <c r="Y544" s="1"/>
      <c r="Z544" s="1"/>
    </row>
    <row r="545" spans="1:26" ht="14.25" customHeight="1" x14ac:dyDescent="0.25">
      <c r="A545" s="15"/>
      <c r="B545" s="1"/>
      <c r="C545" s="1"/>
      <c r="D545" s="1"/>
      <c r="H545" s="1"/>
      <c r="I545" s="1"/>
      <c r="J545" s="1"/>
      <c r="L545" s="1"/>
      <c r="M545" s="1"/>
      <c r="N545" s="1"/>
      <c r="O545" s="1"/>
      <c r="P545" s="1"/>
      <c r="Q545" s="1"/>
      <c r="R545" s="1"/>
      <c r="S545" s="1"/>
      <c r="T545" s="1"/>
      <c r="U545" s="1"/>
      <c r="V545" s="1"/>
      <c r="W545" s="1"/>
      <c r="X545" s="1"/>
      <c r="Y545" s="1"/>
      <c r="Z545" s="1"/>
    </row>
    <row r="546" spans="1:26" ht="14.25" customHeight="1" x14ac:dyDescent="0.25">
      <c r="A546" s="15"/>
      <c r="B546" s="1"/>
      <c r="C546" s="1"/>
      <c r="D546" s="1"/>
      <c r="H546" s="1"/>
      <c r="I546" s="1"/>
      <c r="J546" s="1"/>
      <c r="L546" s="1"/>
      <c r="M546" s="1"/>
      <c r="N546" s="1"/>
      <c r="O546" s="1"/>
      <c r="P546" s="1"/>
      <c r="Q546" s="1"/>
      <c r="R546" s="1"/>
      <c r="S546" s="1"/>
      <c r="T546" s="1"/>
      <c r="U546" s="1"/>
      <c r="V546" s="1"/>
      <c r="W546" s="1"/>
      <c r="X546" s="1"/>
      <c r="Y546" s="1"/>
      <c r="Z546" s="1"/>
    </row>
    <row r="547" spans="1:26" ht="14.25" customHeight="1" x14ac:dyDescent="0.25">
      <c r="A547" s="15"/>
      <c r="B547" s="1"/>
      <c r="C547" s="1"/>
      <c r="D547" s="1"/>
      <c r="H547" s="1"/>
      <c r="I547" s="1"/>
      <c r="J547" s="1"/>
      <c r="L547" s="1"/>
      <c r="M547" s="1"/>
      <c r="N547" s="1"/>
      <c r="O547" s="1"/>
      <c r="P547" s="1"/>
      <c r="Q547" s="1"/>
      <c r="R547" s="1"/>
      <c r="S547" s="1"/>
      <c r="T547" s="1"/>
      <c r="U547" s="1"/>
      <c r="V547" s="1"/>
      <c r="W547" s="1"/>
      <c r="X547" s="1"/>
      <c r="Y547" s="1"/>
      <c r="Z547" s="1"/>
    </row>
    <row r="548" spans="1:26" ht="14.25" customHeight="1" x14ac:dyDescent="0.25">
      <c r="A548" s="15"/>
      <c r="B548" s="1"/>
      <c r="C548" s="1"/>
      <c r="D548" s="1"/>
      <c r="H548" s="1"/>
      <c r="I548" s="1"/>
      <c r="J548" s="1"/>
      <c r="L548" s="1"/>
      <c r="M548" s="1"/>
      <c r="N548" s="1"/>
      <c r="O548" s="1"/>
      <c r="P548" s="1"/>
      <c r="Q548" s="1"/>
      <c r="R548" s="1"/>
      <c r="S548" s="1"/>
      <c r="T548" s="1"/>
      <c r="U548" s="1"/>
      <c r="V548" s="1"/>
      <c r="W548" s="1"/>
      <c r="X548" s="1"/>
      <c r="Y548" s="1"/>
      <c r="Z548" s="1"/>
    </row>
    <row r="549" spans="1:26" ht="14.25" customHeight="1" x14ac:dyDescent="0.25">
      <c r="A549" s="15"/>
      <c r="B549" s="1"/>
      <c r="C549" s="1"/>
      <c r="D549" s="1"/>
      <c r="H549" s="1"/>
      <c r="I549" s="1"/>
      <c r="J549" s="1"/>
      <c r="L549" s="1"/>
      <c r="M549" s="1"/>
      <c r="N549" s="1"/>
      <c r="O549" s="1"/>
      <c r="P549" s="1"/>
      <c r="Q549" s="1"/>
      <c r="R549" s="1"/>
      <c r="S549" s="1"/>
      <c r="T549" s="1"/>
      <c r="U549" s="1"/>
      <c r="V549" s="1"/>
      <c r="W549" s="1"/>
      <c r="X549" s="1"/>
      <c r="Y549" s="1"/>
      <c r="Z549" s="1"/>
    </row>
    <row r="550" spans="1:26" ht="14.25" customHeight="1" x14ac:dyDescent="0.25">
      <c r="A550" s="15"/>
      <c r="B550" s="1"/>
      <c r="C550" s="1"/>
      <c r="D550" s="1"/>
      <c r="H550" s="1"/>
      <c r="I550" s="1"/>
      <c r="J550" s="1"/>
      <c r="L550" s="1"/>
      <c r="M550" s="1"/>
      <c r="N550" s="1"/>
      <c r="O550" s="1"/>
      <c r="P550" s="1"/>
      <c r="Q550" s="1"/>
      <c r="R550" s="1"/>
      <c r="S550" s="1"/>
      <c r="T550" s="1"/>
      <c r="U550" s="1"/>
      <c r="V550" s="1"/>
      <c r="W550" s="1"/>
      <c r="X550" s="1"/>
      <c r="Y550" s="1"/>
      <c r="Z550" s="1"/>
    </row>
    <row r="551" spans="1:26" ht="14.25" customHeight="1" x14ac:dyDescent="0.25">
      <c r="A551" s="15"/>
      <c r="B551" s="1"/>
      <c r="C551" s="1"/>
      <c r="D551" s="1"/>
      <c r="H551" s="1"/>
      <c r="I551" s="1"/>
      <c r="J551" s="1"/>
      <c r="L551" s="1"/>
      <c r="M551" s="1"/>
      <c r="N551" s="1"/>
      <c r="O551" s="1"/>
      <c r="P551" s="1"/>
      <c r="Q551" s="1"/>
      <c r="R551" s="1"/>
      <c r="S551" s="1"/>
      <c r="T551" s="1"/>
      <c r="U551" s="1"/>
      <c r="V551" s="1"/>
      <c r="W551" s="1"/>
      <c r="X551" s="1"/>
      <c r="Y551" s="1"/>
      <c r="Z551" s="1"/>
    </row>
    <row r="552" spans="1:26" ht="14.25" customHeight="1" x14ac:dyDescent="0.25">
      <c r="A552" s="15"/>
      <c r="B552" s="1"/>
      <c r="C552" s="1"/>
      <c r="D552" s="1"/>
      <c r="H552" s="1"/>
      <c r="I552" s="1"/>
      <c r="J552" s="1"/>
      <c r="L552" s="1"/>
      <c r="M552" s="1"/>
      <c r="N552" s="1"/>
      <c r="O552" s="1"/>
      <c r="P552" s="1"/>
      <c r="Q552" s="1"/>
      <c r="R552" s="1"/>
      <c r="S552" s="1"/>
      <c r="T552" s="1"/>
      <c r="U552" s="1"/>
      <c r="V552" s="1"/>
      <c r="W552" s="1"/>
      <c r="X552" s="1"/>
      <c r="Y552" s="1"/>
      <c r="Z552" s="1"/>
    </row>
    <row r="553" spans="1:26" ht="14.25" customHeight="1" x14ac:dyDescent="0.25">
      <c r="A553" s="15"/>
      <c r="B553" s="1"/>
      <c r="C553" s="1"/>
      <c r="D553" s="1"/>
      <c r="H553" s="1"/>
      <c r="I553" s="1"/>
      <c r="J553" s="1"/>
      <c r="L553" s="1"/>
      <c r="M553" s="1"/>
      <c r="N553" s="1"/>
      <c r="O553" s="1"/>
      <c r="P553" s="1"/>
      <c r="Q553" s="1"/>
      <c r="R553" s="1"/>
      <c r="S553" s="1"/>
      <c r="T553" s="1"/>
      <c r="U553" s="1"/>
      <c r="V553" s="1"/>
      <c r="W553" s="1"/>
      <c r="X553" s="1"/>
      <c r="Y553" s="1"/>
      <c r="Z553" s="1"/>
    </row>
    <row r="554" spans="1:26" ht="14.25" customHeight="1" x14ac:dyDescent="0.25">
      <c r="A554" s="15"/>
      <c r="B554" s="1"/>
      <c r="C554" s="1"/>
      <c r="D554" s="1"/>
      <c r="H554" s="1"/>
      <c r="I554" s="1"/>
      <c r="J554" s="1"/>
      <c r="L554" s="1"/>
      <c r="M554" s="1"/>
      <c r="N554" s="1"/>
      <c r="O554" s="1"/>
      <c r="P554" s="1"/>
      <c r="Q554" s="1"/>
      <c r="R554" s="1"/>
      <c r="S554" s="1"/>
      <c r="T554" s="1"/>
      <c r="U554" s="1"/>
      <c r="V554" s="1"/>
      <c r="W554" s="1"/>
      <c r="X554" s="1"/>
      <c r="Y554" s="1"/>
      <c r="Z554" s="1"/>
    </row>
    <row r="555" spans="1:26" ht="14.25" customHeight="1" x14ac:dyDescent="0.25">
      <c r="A555" s="15"/>
      <c r="B555" s="1"/>
      <c r="C555" s="1"/>
      <c r="D555" s="1"/>
      <c r="H555" s="1"/>
      <c r="I555" s="1"/>
      <c r="J555" s="1"/>
      <c r="L555" s="1"/>
      <c r="M555" s="1"/>
      <c r="N555" s="1"/>
      <c r="O555" s="1"/>
      <c r="P555" s="1"/>
      <c r="Q555" s="1"/>
      <c r="R555" s="1"/>
      <c r="S555" s="1"/>
      <c r="T555" s="1"/>
      <c r="U555" s="1"/>
      <c r="V555" s="1"/>
      <c r="W555" s="1"/>
      <c r="X555" s="1"/>
      <c r="Y555" s="1"/>
      <c r="Z555" s="1"/>
    </row>
    <row r="556" spans="1:26" ht="14.25" customHeight="1" x14ac:dyDescent="0.25">
      <c r="A556" s="15"/>
      <c r="B556" s="1"/>
      <c r="C556" s="1"/>
      <c r="D556" s="1"/>
      <c r="H556" s="1"/>
      <c r="I556" s="1"/>
      <c r="J556" s="1"/>
      <c r="L556" s="1"/>
      <c r="M556" s="1"/>
      <c r="N556" s="1"/>
      <c r="O556" s="1"/>
      <c r="P556" s="1"/>
      <c r="Q556" s="1"/>
      <c r="R556" s="1"/>
      <c r="S556" s="1"/>
      <c r="T556" s="1"/>
      <c r="U556" s="1"/>
      <c r="V556" s="1"/>
      <c r="W556" s="1"/>
      <c r="X556" s="1"/>
      <c r="Y556" s="1"/>
      <c r="Z556" s="1"/>
    </row>
    <row r="557" spans="1:26" ht="14.25" customHeight="1" x14ac:dyDescent="0.25">
      <c r="A557" s="15"/>
      <c r="B557" s="1"/>
      <c r="C557" s="1"/>
      <c r="D557" s="1"/>
      <c r="H557" s="1"/>
      <c r="I557" s="1"/>
      <c r="J557" s="1"/>
      <c r="L557" s="1"/>
      <c r="M557" s="1"/>
      <c r="N557" s="1"/>
      <c r="O557" s="1"/>
      <c r="P557" s="1"/>
      <c r="Q557" s="1"/>
      <c r="R557" s="1"/>
      <c r="S557" s="1"/>
      <c r="T557" s="1"/>
      <c r="U557" s="1"/>
      <c r="V557" s="1"/>
      <c r="W557" s="1"/>
      <c r="X557" s="1"/>
      <c r="Y557" s="1"/>
      <c r="Z557" s="1"/>
    </row>
    <row r="558" spans="1:26" ht="14.25" customHeight="1" x14ac:dyDescent="0.25">
      <c r="A558" s="15"/>
      <c r="B558" s="1"/>
      <c r="C558" s="1"/>
      <c r="D558" s="1"/>
      <c r="H558" s="1"/>
      <c r="I558" s="1"/>
      <c r="J558" s="1"/>
      <c r="L558" s="1"/>
      <c r="M558" s="1"/>
      <c r="N558" s="1"/>
      <c r="O558" s="1"/>
      <c r="P558" s="1"/>
      <c r="Q558" s="1"/>
      <c r="R558" s="1"/>
      <c r="S558" s="1"/>
      <c r="T558" s="1"/>
      <c r="U558" s="1"/>
      <c r="V558" s="1"/>
      <c r="W558" s="1"/>
      <c r="X558" s="1"/>
      <c r="Y558" s="1"/>
      <c r="Z558" s="1"/>
    </row>
    <row r="559" spans="1:26" ht="14.25" customHeight="1" x14ac:dyDescent="0.25">
      <c r="A559" s="15"/>
      <c r="B559" s="1"/>
      <c r="C559" s="1"/>
      <c r="D559" s="1"/>
      <c r="H559" s="1"/>
      <c r="I559" s="1"/>
      <c r="J559" s="1"/>
      <c r="L559" s="1"/>
      <c r="M559" s="1"/>
      <c r="N559" s="1"/>
      <c r="O559" s="1"/>
      <c r="P559" s="1"/>
      <c r="Q559" s="1"/>
      <c r="R559" s="1"/>
      <c r="S559" s="1"/>
      <c r="T559" s="1"/>
      <c r="U559" s="1"/>
      <c r="V559" s="1"/>
      <c r="W559" s="1"/>
      <c r="X559" s="1"/>
      <c r="Y559" s="1"/>
      <c r="Z559" s="1"/>
    </row>
    <row r="560" spans="1:26" ht="14.25" customHeight="1" x14ac:dyDescent="0.25">
      <c r="A560" s="15"/>
      <c r="B560" s="1"/>
      <c r="C560" s="1"/>
      <c r="D560" s="1"/>
      <c r="H560" s="1"/>
      <c r="I560" s="1"/>
      <c r="J560" s="1"/>
      <c r="L560" s="1"/>
      <c r="M560" s="1"/>
      <c r="N560" s="1"/>
      <c r="O560" s="1"/>
      <c r="P560" s="1"/>
      <c r="Q560" s="1"/>
      <c r="R560" s="1"/>
      <c r="S560" s="1"/>
      <c r="T560" s="1"/>
      <c r="U560" s="1"/>
      <c r="V560" s="1"/>
      <c r="W560" s="1"/>
      <c r="X560" s="1"/>
      <c r="Y560" s="1"/>
      <c r="Z560" s="1"/>
    </row>
    <row r="561" spans="1:26" ht="14.25" customHeight="1" x14ac:dyDescent="0.25">
      <c r="A561" s="15"/>
      <c r="B561" s="1"/>
      <c r="C561" s="1"/>
      <c r="D561" s="1"/>
      <c r="H561" s="1"/>
      <c r="I561" s="1"/>
      <c r="J561" s="1"/>
      <c r="L561" s="1"/>
      <c r="M561" s="1"/>
      <c r="N561" s="1"/>
      <c r="O561" s="1"/>
      <c r="P561" s="1"/>
      <c r="Q561" s="1"/>
      <c r="R561" s="1"/>
      <c r="S561" s="1"/>
      <c r="T561" s="1"/>
      <c r="U561" s="1"/>
      <c r="V561" s="1"/>
      <c r="W561" s="1"/>
      <c r="X561" s="1"/>
      <c r="Y561" s="1"/>
      <c r="Z561" s="1"/>
    </row>
    <row r="562" spans="1:26" ht="14.25" customHeight="1" x14ac:dyDescent="0.25">
      <c r="A562" s="15"/>
      <c r="B562" s="1"/>
      <c r="C562" s="1"/>
      <c r="D562" s="1"/>
      <c r="H562" s="1"/>
      <c r="I562" s="1"/>
      <c r="J562" s="1"/>
      <c r="L562" s="1"/>
      <c r="M562" s="1"/>
      <c r="N562" s="1"/>
      <c r="O562" s="1"/>
      <c r="P562" s="1"/>
      <c r="Q562" s="1"/>
      <c r="R562" s="1"/>
      <c r="S562" s="1"/>
      <c r="T562" s="1"/>
      <c r="U562" s="1"/>
      <c r="V562" s="1"/>
      <c r="W562" s="1"/>
      <c r="X562" s="1"/>
      <c r="Y562" s="1"/>
      <c r="Z562" s="1"/>
    </row>
    <row r="563" spans="1:26" ht="14.25" customHeight="1" x14ac:dyDescent="0.25">
      <c r="A563" s="15"/>
      <c r="B563" s="1"/>
      <c r="C563" s="1"/>
      <c r="D563" s="1"/>
      <c r="H563" s="1"/>
      <c r="I563" s="1"/>
      <c r="J563" s="1"/>
      <c r="L563" s="1"/>
      <c r="M563" s="1"/>
      <c r="N563" s="1"/>
      <c r="O563" s="1"/>
      <c r="P563" s="1"/>
      <c r="Q563" s="1"/>
      <c r="R563" s="1"/>
      <c r="S563" s="1"/>
      <c r="T563" s="1"/>
      <c r="U563" s="1"/>
      <c r="V563" s="1"/>
      <c r="W563" s="1"/>
      <c r="X563" s="1"/>
      <c r="Y563" s="1"/>
      <c r="Z563" s="1"/>
    </row>
    <row r="564" spans="1:26" ht="14.25" customHeight="1" x14ac:dyDescent="0.25">
      <c r="A564" s="15"/>
      <c r="B564" s="1"/>
      <c r="C564" s="1"/>
      <c r="D564" s="1"/>
      <c r="H564" s="1"/>
      <c r="I564" s="1"/>
      <c r="J564" s="1"/>
      <c r="L564" s="1"/>
      <c r="M564" s="1"/>
      <c r="N564" s="1"/>
      <c r="O564" s="1"/>
      <c r="P564" s="1"/>
      <c r="Q564" s="1"/>
      <c r="R564" s="1"/>
      <c r="S564" s="1"/>
      <c r="T564" s="1"/>
      <c r="U564" s="1"/>
      <c r="V564" s="1"/>
      <c r="W564" s="1"/>
      <c r="X564" s="1"/>
      <c r="Y564" s="1"/>
      <c r="Z564" s="1"/>
    </row>
    <row r="565" spans="1:26" ht="14.25" customHeight="1" x14ac:dyDescent="0.25">
      <c r="A565" s="15"/>
      <c r="B565" s="1"/>
      <c r="C565" s="1"/>
      <c r="D565" s="1"/>
      <c r="H565" s="1"/>
      <c r="I565" s="1"/>
      <c r="J565" s="1"/>
      <c r="L565" s="1"/>
      <c r="M565" s="1"/>
      <c r="N565" s="1"/>
      <c r="O565" s="1"/>
      <c r="P565" s="1"/>
      <c r="Q565" s="1"/>
      <c r="R565" s="1"/>
      <c r="S565" s="1"/>
      <c r="T565" s="1"/>
      <c r="U565" s="1"/>
      <c r="V565" s="1"/>
      <c r="W565" s="1"/>
      <c r="X565" s="1"/>
      <c r="Y565" s="1"/>
      <c r="Z565" s="1"/>
    </row>
    <row r="566" spans="1:26" ht="14.25" customHeight="1" x14ac:dyDescent="0.25">
      <c r="A566" s="15"/>
      <c r="B566" s="1"/>
      <c r="C566" s="1"/>
      <c r="D566" s="1"/>
      <c r="H566" s="1"/>
      <c r="I566" s="1"/>
      <c r="J566" s="1"/>
      <c r="L566" s="1"/>
      <c r="M566" s="1"/>
      <c r="N566" s="1"/>
      <c r="O566" s="1"/>
      <c r="P566" s="1"/>
      <c r="Q566" s="1"/>
      <c r="R566" s="1"/>
      <c r="S566" s="1"/>
      <c r="T566" s="1"/>
      <c r="U566" s="1"/>
      <c r="V566" s="1"/>
      <c r="W566" s="1"/>
      <c r="X566" s="1"/>
      <c r="Y566" s="1"/>
      <c r="Z566" s="1"/>
    </row>
    <row r="567" spans="1:26" ht="14.25" customHeight="1" x14ac:dyDescent="0.25">
      <c r="A567" s="15"/>
      <c r="B567" s="1"/>
      <c r="C567" s="1"/>
      <c r="D567" s="1"/>
      <c r="H567" s="1"/>
      <c r="I567" s="1"/>
      <c r="J567" s="1"/>
      <c r="L567" s="1"/>
      <c r="M567" s="1"/>
      <c r="N567" s="1"/>
      <c r="O567" s="1"/>
      <c r="P567" s="1"/>
      <c r="Q567" s="1"/>
      <c r="R567" s="1"/>
      <c r="S567" s="1"/>
      <c r="T567" s="1"/>
      <c r="U567" s="1"/>
      <c r="V567" s="1"/>
      <c r="W567" s="1"/>
      <c r="X567" s="1"/>
      <c r="Y567" s="1"/>
      <c r="Z567" s="1"/>
    </row>
    <row r="568" spans="1:26" ht="14.25" customHeight="1" x14ac:dyDescent="0.25">
      <c r="A568" s="15"/>
      <c r="B568" s="1"/>
      <c r="C568" s="1"/>
      <c r="D568" s="1"/>
      <c r="H568" s="1"/>
      <c r="I568" s="1"/>
      <c r="J568" s="1"/>
      <c r="L568" s="1"/>
      <c r="M568" s="1"/>
      <c r="N568" s="1"/>
      <c r="O568" s="1"/>
      <c r="P568" s="1"/>
      <c r="Q568" s="1"/>
      <c r="R568" s="1"/>
      <c r="S568" s="1"/>
      <c r="T568" s="1"/>
      <c r="U568" s="1"/>
      <c r="V568" s="1"/>
      <c r="W568" s="1"/>
      <c r="X568" s="1"/>
      <c r="Y568" s="1"/>
      <c r="Z568" s="1"/>
    </row>
    <row r="569" spans="1:26" ht="14.25" customHeight="1" x14ac:dyDescent="0.25">
      <c r="A569" s="15"/>
      <c r="B569" s="1"/>
      <c r="C569" s="1"/>
      <c r="D569" s="1"/>
      <c r="H569" s="1"/>
      <c r="I569" s="1"/>
      <c r="J569" s="1"/>
      <c r="L569" s="1"/>
      <c r="M569" s="1"/>
      <c r="N569" s="1"/>
      <c r="O569" s="1"/>
      <c r="P569" s="1"/>
      <c r="Q569" s="1"/>
      <c r="R569" s="1"/>
      <c r="S569" s="1"/>
      <c r="T569" s="1"/>
      <c r="U569" s="1"/>
      <c r="V569" s="1"/>
      <c r="W569" s="1"/>
      <c r="X569" s="1"/>
      <c r="Y569" s="1"/>
      <c r="Z569" s="1"/>
    </row>
    <row r="570" spans="1:26" ht="14.25" customHeight="1" x14ac:dyDescent="0.25">
      <c r="A570" s="15"/>
      <c r="B570" s="1"/>
      <c r="C570" s="1"/>
      <c r="D570" s="1"/>
      <c r="H570" s="1"/>
      <c r="I570" s="1"/>
      <c r="J570" s="1"/>
      <c r="L570" s="1"/>
      <c r="M570" s="1"/>
      <c r="N570" s="1"/>
      <c r="O570" s="1"/>
      <c r="P570" s="1"/>
      <c r="Q570" s="1"/>
      <c r="R570" s="1"/>
      <c r="S570" s="1"/>
      <c r="T570" s="1"/>
      <c r="U570" s="1"/>
      <c r="V570" s="1"/>
      <c r="W570" s="1"/>
      <c r="X570" s="1"/>
      <c r="Y570" s="1"/>
      <c r="Z570" s="1"/>
    </row>
    <row r="571" spans="1:26" ht="14.25" customHeight="1" x14ac:dyDescent="0.25">
      <c r="A571" s="15"/>
      <c r="B571" s="1"/>
      <c r="C571" s="1"/>
      <c r="D571" s="1"/>
      <c r="H571" s="1"/>
      <c r="I571" s="1"/>
      <c r="J571" s="1"/>
      <c r="L571" s="1"/>
      <c r="M571" s="1"/>
      <c r="N571" s="1"/>
      <c r="O571" s="1"/>
      <c r="P571" s="1"/>
      <c r="Q571" s="1"/>
      <c r="R571" s="1"/>
      <c r="S571" s="1"/>
      <c r="T571" s="1"/>
      <c r="U571" s="1"/>
      <c r="V571" s="1"/>
      <c r="W571" s="1"/>
      <c r="X571" s="1"/>
      <c r="Y571" s="1"/>
      <c r="Z571" s="1"/>
    </row>
    <row r="572" spans="1:26" ht="14.25" customHeight="1" x14ac:dyDescent="0.25">
      <c r="A572" s="15"/>
      <c r="B572" s="1"/>
      <c r="C572" s="1"/>
      <c r="D572" s="1"/>
      <c r="H572" s="1"/>
      <c r="I572" s="1"/>
      <c r="J572" s="1"/>
      <c r="L572" s="1"/>
      <c r="M572" s="1"/>
      <c r="N572" s="1"/>
      <c r="O572" s="1"/>
      <c r="P572" s="1"/>
      <c r="Q572" s="1"/>
      <c r="R572" s="1"/>
      <c r="S572" s="1"/>
      <c r="T572" s="1"/>
      <c r="U572" s="1"/>
      <c r="V572" s="1"/>
      <c r="W572" s="1"/>
      <c r="X572" s="1"/>
      <c r="Y572" s="1"/>
      <c r="Z572" s="1"/>
    </row>
    <row r="573" spans="1:26" ht="14.25" customHeight="1" x14ac:dyDescent="0.25">
      <c r="A573" s="15"/>
      <c r="B573" s="1"/>
      <c r="C573" s="1"/>
      <c r="D573" s="1"/>
      <c r="H573" s="1"/>
      <c r="I573" s="1"/>
      <c r="J573" s="1"/>
      <c r="L573" s="1"/>
      <c r="M573" s="1"/>
      <c r="N573" s="1"/>
      <c r="O573" s="1"/>
      <c r="P573" s="1"/>
      <c r="Q573" s="1"/>
      <c r="R573" s="1"/>
      <c r="S573" s="1"/>
      <c r="T573" s="1"/>
      <c r="U573" s="1"/>
      <c r="V573" s="1"/>
      <c r="W573" s="1"/>
      <c r="X573" s="1"/>
      <c r="Y573" s="1"/>
      <c r="Z573" s="1"/>
    </row>
    <row r="574" spans="1:26" ht="14.25" customHeight="1" x14ac:dyDescent="0.25">
      <c r="A574" s="15"/>
      <c r="B574" s="1"/>
      <c r="C574" s="1"/>
      <c r="D574" s="1"/>
      <c r="H574" s="1"/>
      <c r="I574" s="1"/>
      <c r="J574" s="1"/>
      <c r="L574" s="1"/>
      <c r="M574" s="1"/>
      <c r="N574" s="1"/>
      <c r="O574" s="1"/>
      <c r="P574" s="1"/>
      <c r="Q574" s="1"/>
      <c r="R574" s="1"/>
      <c r="S574" s="1"/>
      <c r="T574" s="1"/>
      <c r="U574" s="1"/>
      <c r="V574" s="1"/>
      <c r="W574" s="1"/>
      <c r="X574" s="1"/>
      <c r="Y574" s="1"/>
      <c r="Z574" s="1"/>
    </row>
    <row r="575" spans="1:26" ht="14.25" customHeight="1" x14ac:dyDescent="0.25">
      <c r="A575" s="15"/>
      <c r="B575" s="1"/>
      <c r="C575" s="1"/>
      <c r="D575" s="1"/>
      <c r="H575" s="1"/>
      <c r="I575" s="1"/>
      <c r="J575" s="1"/>
      <c r="L575" s="1"/>
      <c r="M575" s="1"/>
      <c r="N575" s="1"/>
      <c r="O575" s="1"/>
      <c r="P575" s="1"/>
      <c r="Q575" s="1"/>
      <c r="R575" s="1"/>
      <c r="S575" s="1"/>
      <c r="T575" s="1"/>
      <c r="U575" s="1"/>
      <c r="V575" s="1"/>
      <c r="W575" s="1"/>
      <c r="X575" s="1"/>
      <c r="Y575" s="1"/>
      <c r="Z575" s="1"/>
    </row>
    <row r="576" spans="1:26" ht="14.25" customHeight="1" x14ac:dyDescent="0.25">
      <c r="A576" s="15"/>
      <c r="B576" s="1"/>
      <c r="C576" s="1"/>
      <c r="D576" s="1"/>
      <c r="H576" s="1"/>
      <c r="I576" s="1"/>
      <c r="J576" s="1"/>
      <c r="L576" s="1"/>
      <c r="M576" s="1"/>
      <c r="N576" s="1"/>
      <c r="O576" s="1"/>
      <c r="P576" s="1"/>
      <c r="Q576" s="1"/>
      <c r="R576" s="1"/>
      <c r="S576" s="1"/>
      <c r="T576" s="1"/>
      <c r="U576" s="1"/>
      <c r="V576" s="1"/>
      <c r="W576" s="1"/>
      <c r="X576" s="1"/>
      <c r="Y576" s="1"/>
      <c r="Z576" s="1"/>
    </row>
    <row r="577" spans="1:26" ht="14.25" customHeight="1" x14ac:dyDescent="0.25">
      <c r="A577" s="15"/>
      <c r="B577" s="1"/>
      <c r="C577" s="1"/>
      <c r="D577" s="1"/>
      <c r="H577" s="1"/>
      <c r="I577" s="1"/>
      <c r="J577" s="1"/>
      <c r="L577" s="1"/>
      <c r="M577" s="1"/>
      <c r="N577" s="1"/>
      <c r="O577" s="1"/>
      <c r="P577" s="1"/>
      <c r="Q577" s="1"/>
      <c r="R577" s="1"/>
      <c r="S577" s="1"/>
      <c r="T577" s="1"/>
      <c r="U577" s="1"/>
      <c r="V577" s="1"/>
      <c r="W577" s="1"/>
      <c r="X577" s="1"/>
      <c r="Y577" s="1"/>
      <c r="Z577" s="1"/>
    </row>
    <row r="578" spans="1:26" ht="14.25" customHeight="1" x14ac:dyDescent="0.25">
      <c r="A578" s="15"/>
      <c r="B578" s="1"/>
      <c r="C578" s="1"/>
      <c r="D578" s="1"/>
      <c r="H578" s="1"/>
      <c r="I578" s="1"/>
      <c r="J578" s="1"/>
      <c r="L578" s="1"/>
      <c r="M578" s="1"/>
      <c r="N578" s="1"/>
      <c r="O578" s="1"/>
      <c r="P578" s="1"/>
      <c r="Q578" s="1"/>
      <c r="R578" s="1"/>
      <c r="S578" s="1"/>
      <c r="T578" s="1"/>
      <c r="U578" s="1"/>
      <c r="V578" s="1"/>
      <c r="W578" s="1"/>
      <c r="X578" s="1"/>
      <c r="Y578" s="1"/>
      <c r="Z578" s="1"/>
    </row>
    <row r="579" spans="1:26" ht="14.25" customHeight="1" x14ac:dyDescent="0.25">
      <c r="A579" s="15"/>
      <c r="B579" s="1"/>
      <c r="C579" s="1"/>
      <c r="D579" s="1"/>
      <c r="H579" s="1"/>
      <c r="I579" s="1"/>
      <c r="J579" s="1"/>
      <c r="L579" s="1"/>
      <c r="M579" s="1"/>
      <c r="N579" s="1"/>
      <c r="O579" s="1"/>
      <c r="P579" s="1"/>
      <c r="Q579" s="1"/>
      <c r="R579" s="1"/>
      <c r="S579" s="1"/>
      <c r="T579" s="1"/>
      <c r="U579" s="1"/>
      <c r="V579" s="1"/>
      <c r="W579" s="1"/>
      <c r="X579" s="1"/>
      <c r="Y579" s="1"/>
      <c r="Z579" s="1"/>
    </row>
    <row r="580" spans="1:26" ht="14.25" customHeight="1" x14ac:dyDescent="0.25">
      <c r="A580" s="15"/>
      <c r="B580" s="1"/>
      <c r="C580" s="1"/>
      <c r="D580" s="1"/>
      <c r="H580" s="1"/>
      <c r="I580" s="1"/>
      <c r="J580" s="1"/>
      <c r="L580" s="1"/>
      <c r="M580" s="1"/>
      <c r="N580" s="1"/>
      <c r="O580" s="1"/>
      <c r="P580" s="1"/>
      <c r="Q580" s="1"/>
      <c r="R580" s="1"/>
      <c r="S580" s="1"/>
      <c r="T580" s="1"/>
      <c r="U580" s="1"/>
      <c r="V580" s="1"/>
      <c r="W580" s="1"/>
      <c r="X580" s="1"/>
      <c r="Y580" s="1"/>
      <c r="Z580" s="1"/>
    </row>
    <row r="581" spans="1:26" ht="14.25" customHeight="1" x14ac:dyDescent="0.25">
      <c r="A581" s="15"/>
      <c r="B581" s="1"/>
      <c r="C581" s="1"/>
      <c r="D581" s="1"/>
      <c r="H581" s="1"/>
      <c r="I581" s="1"/>
      <c r="J581" s="1"/>
      <c r="L581" s="1"/>
      <c r="M581" s="1"/>
      <c r="N581" s="1"/>
      <c r="O581" s="1"/>
      <c r="P581" s="1"/>
      <c r="Q581" s="1"/>
      <c r="R581" s="1"/>
      <c r="S581" s="1"/>
      <c r="T581" s="1"/>
      <c r="U581" s="1"/>
      <c r="V581" s="1"/>
      <c r="W581" s="1"/>
      <c r="X581" s="1"/>
      <c r="Y581" s="1"/>
      <c r="Z581" s="1"/>
    </row>
    <row r="582" spans="1:26" ht="14.25" customHeight="1" x14ac:dyDescent="0.25">
      <c r="A582" s="15"/>
      <c r="B582" s="1"/>
      <c r="C582" s="1"/>
      <c r="D582" s="1"/>
      <c r="H582" s="1"/>
      <c r="I582" s="1"/>
      <c r="J582" s="1"/>
      <c r="L582" s="1"/>
      <c r="M582" s="1"/>
      <c r="N582" s="1"/>
      <c r="O582" s="1"/>
      <c r="P582" s="1"/>
      <c r="Q582" s="1"/>
      <c r="R582" s="1"/>
      <c r="S582" s="1"/>
      <c r="T582" s="1"/>
      <c r="U582" s="1"/>
      <c r="V582" s="1"/>
      <c r="W582" s="1"/>
      <c r="X582" s="1"/>
      <c r="Y582" s="1"/>
      <c r="Z582" s="1"/>
    </row>
    <row r="583" spans="1:26" ht="14.25" customHeight="1" x14ac:dyDescent="0.25">
      <c r="A583" s="15"/>
      <c r="B583" s="1"/>
      <c r="C583" s="1"/>
      <c r="D583" s="1"/>
      <c r="H583" s="1"/>
      <c r="I583" s="1"/>
      <c r="J583" s="1"/>
      <c r="L583" s="1"/>
      <c r="M583" s="1"/>
      <c r="N583" s="1"/>
      <c r="O583" s="1"/>
      <c r="P583" s="1"/>
      <c r="Q583" s="1"/>
      <c r="R583" s="1"/>
      <c r="S583" s="1"/>
      <c r="T583" s="1"/>
      <c r="U583" s="1"/>
      <c r="V583" s="1"/>
      <c r="W583" s="1"/>
      <c r="X583" s="1"/>
      <c r="Y583" s="1"/>
      <c r="Z583" s="1"/>
    </row>
    <row r="584" spans="1:26" ht="14.25" customHeight="1" x14ac:dyDescent="0.25">
      <c r="A584" s="15"/>
      <c r="B584" s="1"/>
      <c r="C584" s="1"/>
      <c r="D584" s="1"/>
      <c r="H584" s="1"/>
      <c r="I584" s="1"/>
      <c r="J584" s="1"/>
      <c r="L584" s="1"/>
      <c r="M584" s="1"/>
      <c r="N584" s="1"/>
      <c r="O584" s="1"/>
      <c r="P584" s="1"/>
      <c r="Q584" s="1"/>
      <c r="R584" s="1"/>
      <c r="S584" s="1"/>
      <c r="T584" s="1"/>
      <c r="U584" s="1"/>
      <c r="V584" s="1"/>
      <c r="W584" s="1"/>
      <c r="X584" s="1"/>
      <c r="Y584" s="1"/>
      <c r="Z584" s="1"/>
    </row>
    <row r="585" spans="1:26" ht="14.25" customHeight="1" x14ac:dyDescent="0.25">
      <c r="A585" s="15"/>
      <c r="B585" s="1"/>
      <c r="C585" s="1"/>
      <c r="D585" s="1"/>
      <c r="H585" s="1"/>
      <c r="I585" s="1"/>
      <c r="J585" s="1"/>
      <c r="L585" s="1"/>
      <c r="M585" s="1"/>
      <c r="N585" s="1"/>
      <c r="O585" s="1"/>
      <c r="P585" s="1"/>
      <c r="Q585" s="1"/>
      <c r="R585" s="1"/>
      <c r="S585" s="1"/>
      <c r="T585" s="1"/>
      <c r="U585" s="1"/>
      <c r="V585" s="1"/>
      <c r="W585" s="1"/>
      <c r="X585" s="1"/>
      <c r="Y585" s="1"/>
      <c r="Z585" s="1"/>
    </row>
    <row r="586" spans="1:26" ht="14.25" customHeight="1" x14ac:dyDescent="0.25">
      <c r="A586" s="15"/>
      <c r="B586" s="1"/>
      <c r="C586" s="1"/>
      <c r="D586" s="1"/>
      <c r="H586" s="1"/>
      <c r="I586" s="1"/>
      <c r="J586" s="1"/>
      <c r="L586" s="1"/>
      <c r="M586" s="1"/>
      <c r="N586" s="1"/>
      <c r="O586" s="1"/>
      <c r="P586" s="1"/>
      <c r="Q586" s="1"/>
      <c r="R586" s="1"/>
      <c r="S586" s="1"/>
      <c r="T586" s="1"/>
      <c r="U586" s="1"/>
      <c r="V586" s="1"/>
      <c r="W586" s="1"/>
      <c r="X586" s="1"/>
      <c r="Y586" s="1"/>
      <c r="Z586" s="1"/>
    </row>
    <row r="587" spans="1:26" ht="14.25" customHeight="1" x14ac:dyDescent="0.25">
      <c r="A587" s="15"/>
      <c r="B587" s="1"/>
      <c r="C587" s="1"/>
      <c r="D587" s="1"/>
      <c r="H587" s="1"/>
      <c r="I587" s="1"/>
      <c r="J587" s="1"/>
      <c r="L587" s="1"/>
      <c r="M587" s="1"/>
      <c r="N587" s="1"/>
      <c r="O587" s="1"/>
      <c r="P587" s="1"/>
      <c r="Q587" s="1"/>
      <c r="R587" s="1"/>
      <c r="S587" s="1"/>
      <c r="T587" s="1"/>
      <c r="U587" s="1"/>
      <c r="V587" s="1"/>
      <c r="W587" s="1"/>
      <c r="X587" s="1"/>
      <c r="Y587" s="1"/>
      <c r="Z587" s="1"/>
    </row>
    <row r="588" spans="1:26" ht="14.25" customHeight="1" x14ac:dyDescent="0.25">
      <c r="A588" s="15"/>
      <c r="B588" s="1"/>
      <c r="C588" s="1"/>
      <c r="D588" s="1"/>
      <c r="H588" s="1"/>
      <c r="I588" s="1"/>
      <c r="J588" s="1"/>
      <c r="L588" s="1"/>
      <c r="M588" s="1"/>
      <c r="N588" s="1"/>
      <c r="O588" s="1"/>
      <c r="P588" s="1"/>
      <c r="Q588" s="1"/>
      <c r="R588" s="1"/>
      <c r="S588" s="1"/>
      <c r="T588" s="1"/>
      <c r="U588" s="1"/>
      <c r="V588" s="1"/>
      <c r="W588" s="1"/>
      <c r="X588" s="1"/>
      <c r="Y588" s="1"/>
      <c r="Z588" s="1"/>
    </row>
    <row r="589" spans="1:26" ht="14.25" customHeight="1" x14ac:dyDescent="0.25">
      <c r="A589" s="15"/>
      <c r="B589" s="1"/>
      <c r="C589" s="1"/>
      <c r="D589" s="1"/>
      <c r="H589" s="1"/>
      <c r="I589" s="1"/>
      <c r="J589" s="1"/>
      <c r="L589" s="1"/>
      <c r="M589" s="1"/>
      <c r="N589" s="1"/>
      <c r="O589" s="1"/>
      <c r="P589" s="1"/>
      <c r="Q589" s="1"/>
      <c r="R589" s="1"/>
      <c r="S589" s="1"/>
      <c r="T589" s="1"/>
      <c r="U589" s="1"/>
      <c r="V589" s="1"/>
      <c r="W589" s="1"/>
      <c r="X589" s="1"/>
      <c r="Y589" s="1"/>
      <c r="Z589" s="1"/>
    </row>
    <row r="590" spans="1:26" ht="14.25" customHeight="1" x14ac:dyDescent="0.25">
      <c r="A590" s="15"/>
      <c r="B590" s="1"/>
      <c r="C590" s="1"/>
      <c r="D590" s="1"/>
      <c r="H590" s="1"/>
      <c r="I590" s="1"/>
      <c r="J590" s="1"/>
      <c r="L590" s="1"/>
      <c r="M590" s="1"/>
      <c r="N590" s="1"/>
      <c r="O590" s="1"/>
      <c r="P590" s="1"/>
      <c r="Q590" s="1"/>
      <c r="R590" s="1"/>
      <c r="S590" s="1"/>
      <c r="T590" s="1"/>
      <c r="U590" s="1"/>
      <c r="V590" s="1"/>
      <c r="W590" s="1"/>
      <c r="X590" s="1"/>
      <c r="Y590" s="1"/>
      <c r="Z590" s="1"/>
    </row>
    <row r="591" spans="1:26" ht="14.25" customHeight="1" x14ac:dyDescent="0.25">
      <c r="A591" s="15"/>
      <c r="B591" s="1"/>
      <c r="C591" s="1"/>
      <c r="D591" s="1"/>
      <c r="H591" s="1"/>
      <c r="I591" s="1"/>
      <c r="J591" s="1"/>
      <c r="L591" s="1"/>
      <c r="M591" s="1"/>
      <c r="N591" s="1"/>
      <c r="O591" s="1"/>
      <c r="P591" s="1"/>
      <c r="Q591" s="1"/>
      <c r="R591" s="1"/>
      <c r="S591" s="1"/>
      <c r="T591" s="1"/>
      <c r="U591" s="1"/>
      <c r="V591" s="1"/>
      <c r="W591" s="1"/>
      <c r="X591" s="1"/>
      <c r="Y591" s="1"/>
      <c r="Z591" s="1"/>
    </row>
    <row r="592" spans="1:26" ht="14.25" customHeight="1" x14ac:dyDescent="0.25">
      <c r="A592" s="15"/>
      <c r="B592" s="1"/>
      <c r="C592" s="1"/>
      <c r="D592" s="1"/>
      <c r="H592" s="1"/>
      <c r="I592" s="1"/>
      <c r="J592" s="1"/>
      <c r="L592" s="1"/>
      <c r="M592" s="1"/>
      <c r="N592" s="1"/>
      <c r="O592" s="1"/>
      <c r="P592" s="1"/>
      <c r="Q592" s="1"/>
      <c r="R592" s="1"/>
      <c r="S592" s="1"/>
      <c r="T592" s="1"/>
      <c r="U592" s="1"/>
      <c r="V592" s="1"/>
      <c r="W592" s="1"/>
      <c r="X592" s="1"/>
      <c r="Y592" s="1"/>
      <c r="Z592" s="1"/>
    </row>
    <row r="593" spans="1:26" ht="14.25" customHeight="1" x14ac:dyDescent="0.25">
      <c r="A593" s="15"/>
      <c r="B593" s="1"/>
      <c r="C593" s="1"/>
      <c r="D593" s="1"/>
      <c r="H593" s="1"/>
      <c r="I593" s="1"/>
      <c r="J593" s="1"/>
      <c r="L593" s="1"/>
      <c r="M593" s="1"/>
      <c r="N593" s="1"/>
      <c r="O593" s="1"/>
      <c r="P593" s="1"/>
      <c r="Q593" s="1"/>
      <c r="R593" s="1"/>
      <c r="S593" s="1"/>
      <c r="T593" s="1"/>
      <c r="U593" s="1"/>
      <c r="V593" s="1"/>
      <c r="W593" s="1"/>
      <c r="X593" s="1"/>
      <c r="Y593" s="1"/>
      <c r="Z593" s="1"/>
    </row>
    <row r="594" spans="1:26" ht="14.25" customHeight="1" x14ac:dyDescent="0.25">
      <c r="A594" s="15"/>
      <c r="B594" s="1"/>
      <c r="C594" s="1"/>
      <c r="D594" s="1"/>
      <c r="H594" s="1"/>
      <c r="I594" s="1"/>
      <c r="J594" s="1"/>
      <c r="L594" s="1"/>
      <c r="M594" s="1"/>
      <c r="N594" s="1"/>
      <c r="O594" s="1"/>
      <c r="P594" s="1"/>
      <c r="Q594" s="1"/>
      <c r="R594" s="1"/>
      <c r="S594" s="1"/>
      <c r="T594" s="1"/>
      <c r="U594" s="1"/>
      <c r="V594" s="1"/>
      <c r="W594" s="1"/>
      <c r="X594" s="1"/>
      <c r="Y594" s="1"/>
      <c r="Z594" s="1"/>
    </row>
    <row r="595" spans="1:26" ht="14.25" customHeight="1" x14ac:dyDescent="0.25">
      <c r="A595" s="15"/>
      <c r="B595" s="1"/>
      <c r="C595" s="1"/>
      <c r="D595" s="1"/>
      <c r="H595" s="1"/>
      <c r="I595" s="1"/>
      <c r="J595" s="1"/>
      <c r="L595" s="1"/>
      <c r="M595" s="1"/>
      <c r="N595" s="1"/>
      <c r="O595" s="1"/>
      <c r="P595" s="1"/>
      <c r="Q595" s="1"/>
      <c r="R595" s="1"/>
      <c r="S595" s="1"/>
      <c r="T595" s="1"/>
      <c r="U595" s="1"/>
      <c r="V595" s="1"/>
      <c r="W595" s="1"/>
      <c r="X595" s="1"/>
      <c r="Y595" s="1"/>
      <c r="Z595" s="1"/>
    </row>
    <row r="596" spans="1:26" ht="14.25" customHeight="1" x14ac:dyDescent="0.25">
      <c r="A596" s="15"/>
      <c r="B596" s="1"/>
      <c r="C596" s="1"/>
      <c r="D596" s="1"/>
      <c r="H596" s="1"/>
      <c r="I596" s="1"/>
      <c r="J596" s="1"/>
      <c r="L596" s="1"/>
      <c r="M596" s="1"/>
      <c r="N596" s="1"/>
      <c r="O596" s="1"/>
      <c r="P596" s="1"/>
      <c r="Q596" s="1"/>
      <c r="R596" s="1"/>
      <c r="S596" s="1"/>
      <c r="T596" s="1"/>
      <c r="U596" s="1"/>
      <c r="V596" s="1"/>
      <c r="W596" s="1"/>
      <c r="X596" s="1"/>
      <c r="Y596" s="1"/>
      <c r="Z596" s="1"/>
    </row>
    <row r="597" spans="1:26" ht="14.25" customHeight="1" x14ac:dyDescent="0.25">
      <c r="A597" s="15"/>
      <c r="B597" s="1"/>
      <c r="C597" s="1"/>
      <c r="D597" s="1"/>
      <c r="H597" s="1"/>
      <c r="I597" s="1"/>
      <c r="J597" s="1"/>
      <c r="L597" s="1"/>
      <c r="M597" s="1"/>
      <c r="N597" s="1"/>
      <c r="O597" s="1"/>
      <c r="P597" s="1"/>
      <c r="Q597" s="1"/>
      <c r="R597" s="1"/>
      <c r="S597" s="1"/>
      <c r="T597" s="1"/>
      <c r="U597" s="1"/>
      <c r="V597" s="1"/>
      <c r="W597" s="1"/>
      <c r="X597" s="1"/>
      <c r="Y597" s="1"/>
      <c r="Z597" s="1"/>
    </row>
    <row r="598" spans="1:26" ht="14.25" customHeight="1" x14ac:dyDescent="0.25">
      <c r="A598" s="15"/>
      <c r="B598" s="1"/>
      <c r="C598" s="1"/>
      <c r="D598" s="1"/>
      <c r="H598" s="1"/>
      <c r="I598" s="1"/>
      <c r="J598" s="1"/>
      <c r="L598" s="1"/>
      <c r="M598" s="1"/>
      <c r="N598" s="1"/>
      <c r="O598" s="1"/>
      <c r="P598" s="1"/>
      <c r="Q598" s="1"/>
      <c r="R598" s="1"/>
      <c r="S598" s="1"/>
      <c r="T598" s="1"/>
      <c r="U598" s="1"/>
      <c r="V598" s="1"/>
      <c r="W598" s="1"/>
      <c r="X598" s="1"/>
      <c r="Y598" s="1"/>
      <c r="Z598" s="1"/>
    </row>
    <row r="599" spans="1:26" ht="14.25" customHeight="1" x14ac:dyDescent="0.25">
      <c r="A599" s="15"/>
      <c r="B599" s="1"/>
      <c r="C599" s="1"/>
      <c r="D599" s="1"/>
      <c r="H599" s="1"/>
      <c r="I599" s="1"/>
      <c r="J599" s="1"/>
      <c r="L599" s="1"/>
      <c r="M599" s="1"/>
      <c r="N599" s="1"/>
      <c r="O599" s="1"/>
      <c r="P599" s="1"/>
      <c r="Q599" s="1"/>
      <c r="R599" s="1"/>
      <c r="S599" s="1"/>
      <c r="T599" s="1"/>
      <c r="U599" s="1"/>
      <c r="V599" s="1"/>
      <c r="W599" s="1"/>
      <c r="X599" s="1"/>
      <c r="Y599" s="1"/>
      <c r="Z599" s="1"/>
    </row>
    <row r="600" spans="1:26" ht="14.25" customHeight="1" x14ac:dyDescent="0.25">
      <c r="A600" s="15"/>
      <c r="B600" s="1"/>
      <c r="C600" s="1"/>
      <c r="D600" s="1"/>
      <c r="H600" s="1"/>
      <c r="I600" s="1"/>
      <c r="J600" s="1"/>
      <c r="L600" s="1"/>
      <c r="M600" s="1"/>
      <c r="N600" s="1"/>
      <c r="O600" s="1"/>
      <c r="P600" s="1"/>
      <c r="Q600" s="1"/>
      <c r="R600" s="1"/>
      <c r="S600" s="1"/>
      <c r="T600" s="1"/>
      <c r="U600" s="1"/>
      <c r="V600" s="1"/>
      <c r="W600" s="1"/>
      <c r="X600" s="1"/>
      <c r="Y600" s="1"/>
      <c r="Z600" s="1"/>
    </row>
    <row r="601" spans="1:26" ht="14.25" customHeight="1" x14ac:dyDescent="0.25">
      <c r="A601" s="15"/>
      <c r="B601" s="1"/>
      <c r="C601" s="1"/>
      <c r="D601" s="1"/>
      <c r="H601" s="1"/>
      <c r="I601" s="1"/>
      <c r="J601" s="1"/>
      <c r="L601" s="1"/>
      <c r="M601" s="1"/>
      <c r="N601" s="1"/>
      <c r="O601" s="1"/>
      <c r="P601" s="1"/>
      <c r="Q601" s="1"/>
      <c r="R601" s="1"/>
      <c r="S601" s="1"/>
      <c r="T601" s="1"/>
      <c r="U601" s="1"/>
      <c r="V601" s="1"/>
      <c r="W601" s="1"/>
      <c r="X601" s="1"/>
      <c r="Y601" s="1"/>
      <c r="Z601" s="1"/>
    </row>
    <row r="602" spans="1:26" ht="14.25" customHeight="1" x14ac:dyDescent="0.25">
      <c r="A602" s="15"/>
      <c r="B602" s="1"/>
      <c r="C602" s="1"/>
      <c r="D602" s="1"/>
      <c r="H602" s="1"/>
      <c r="I602" s="1"/>
      <c r="J602" s="1"/>
      <c r="L602" s="1"/>
      <c r="M602" s="1"/>
      <c r="N602" s="1"/>
      <c r="O602" s="1"/>
      <c r="P602" s="1"/>
      <c r="Q602" s="1"/>
      <c r="R602" s="1"/>
      <c r="S602" s="1"/>
      <c r="T602" s="1"/>
      <c r="U602" s="1"/>
      <c r="V602" s="1"/>
      <c r="W602" s="1"/>
      <c r="X602" s="1"/>
      <c r="Y602" s="1"/>
      <c r="Z602" s="1"/>
    </row>
    <row r="603" spans="1:26" ht="14.25" customHeight="1" x14ac:dyDescent="0.25">
      <c r="A603" s="15"/>
      <c r="B603" s="1"/>
      <c r="C603" s="1"/>
      <c r="D603" s="1"/>
      <c r="H603" s="1"/>
      <c r="I603" s="1"/>
      <c r="J603" s="1"/>
      <c r="L603" s="1"/>
      <c r="M603" s="1"/>
      <c r="N603" s="1"/>
      <c r="O603" s="1"/>
      <c r="P603" s="1"/>
      <c r="Q603" s="1"/>
      <c r="R603" s="1"/>
      <c r="S603" s="1"/>
      <c r="T603" s="1"/>
      <c r="U603" s="1"/>
      <c r="V603" s="1"/>
      <c r="W603" s="1"/>
      <c r="X603" s="1"/>
      <c r="Y603" s="1"/>
      <c r="Z603" s="1"/>
    </row>
    <row r="604" spans="1:26" ht="14.25" customHeight="1" x14ac:dyDescent="0.25">
      <c r="A604" s="15"/>
      <c r="B604" s="1"/>
      <c r="C604" s="1"/>
      <c r="D604" s="1"/>
      <c r="H604" s="1"/>
      <c r="I604" s="1"/>
      <c r="J604" s="1"/>
      <c r="L604" s="1"/>
      <c r="M604" s="1"/>
      <c r="N604" s="1"/>
      <c r="O604" s="1"/>
      <c r="P604" s="1"/>
      <c r="Q604" s="1"/>
      <c r="R604" s="1"/>
      <c r="S604" s="1"/>
      <c r="T604" s="1"/>
      <c r="U604" s="1"/>
      <c r="V604" s="1"/>
      <c r="W604" s="1"/>
      <c r="X604" s="1"/>
      <c r="Y604" s="1"/>
      <c r="Z604" s="1"/>
    </row>
    <row r="605" spans="1:26" ht="14.25" customHeight="1" x14ac:dyDescent="0.25">
      <c r="A605" s="15"/>
      <c r="B605" s="1"/>
      <c r="C605" s="1"/>
      <c r="D605" s="1"/>
      <c r="H605" s="1"/>
      <c r="I605" s="1"/>
      <c r="J605" s="1"/>
      <c r="L605" s="1"/>
      <c r="M605" s="1"/>
      <c r="N605" s="1"/>
      <c r="O605" s="1"/>
      <c r="P605" s="1"/>
      <c r="Q605" s="1"/>
      <c r="R605" s="1"/>
      <c r="S605" s="1"/>
      <c r="T605" s="1"/>
      <c r="U605" s="1"/>
      <c r="V605" s="1"/>
      <c r="W605" s="1"/>
      <c r="X605" s="1"/>
      <c r="Y605" s="1"/>
      <c r="Z605" s="1"/>
    </row>
    <row r="606" spans="1:26" ht="14.25" customHeight="1" x14ac:dyDescent="0.25">
      <c r="A606" s="15"/>
      <c r="B606" s="1"/>
      <c r="C606" s="1"/>
      <c r="D606" s="1"/>
      <c r="H606" s="1"/>
      <c r="I606" s="1"/>
      <c r="J606" s="1"/>
      <c r="L606" s="1"/>
      <c r="M606" s="1"/>
      <c r="N606" s="1"/>
      <c r="O606" s="1"/>
      <c r="P606" s="1"/>
      <c r="Q606" s="1"/>
      <c r="R606" s="1"/>
      <c r="S606" s="1"/>
      <c r="T606" s="1"/>
      <c r="U606" s="1"/>
      <c r="V606" s="1"/>
      <c r="W606" s="1"/>
      <c r="X606" s="1"/>
      <c r="Y606" s="1"/>
      <c r="Z606" s="1"/>
    </row>
    <row r="607" spans="1:26" ht="14.25" customHeight="1" x14ac:dyDescent="0.25">
      <c r="A607" s="15"/>
      <c r="B607" s="1"/>
      <c r="C607" s="1"/>
      <c r="D607" s="1"/>
      <c r="H607" s="1"/>
      <c r="I607" s="1"/>
      <c r="J607" s="1"/>
      <c r="L607" s="1"/>
      <c r="M607" s="1"/>
      <c r="N607" s="1"/>
      <c r="O607" s="1"/>
      <c r="P607" s="1"/>
      <c r="Q607" s="1"/>
      <c r="R607" s="1"/>
      <c r="S607" s="1"/>
      <c r="T607" s="1"/>
      <c r="U607" s="1"/>
      <c r="V607" s="1"/>
      <c r="W607" s="1"/>
      <c r="X607" s="1"/>
      <c r="Y607" s="1"/>
      <c r="Z607" s="1"/>
    </row>
    <row r="608" spans="1:26" ht="14.25" customHeight="1" x14ac:dyDescent="0.25">
      <c r="A608" s="15"/>
      <c r="B608" s="1"/>
      <c r="C608" s="1"/>
      <c r="D608" s="1"/>
      <c r="H608" s="1"/>
      <c r="I608" s="1"/>
      <c r="J608" s="1"/>
      <c r="L608" s="1"/>
      <c r="M608" s="1"/>
      <c r="N608" s="1"/>
      <c r="O608" s="1"/>
      <c r="P608" s="1"/>
      <c r="Q608" s="1"/>
      <c r="R608" s="1"/>
      <c r="S608" s="1"/>
      <c r="T608" s="1"/>
      <c r="U608" s="1"/>
      <c r="V608" s="1"/>
      <c r="W608" s="1"/>
      <c r="X608" s="1"/>
      <c r="Y608" s="1"/>
      <c r="Z608" s="1"/>
    </row>
    <row r="609" spans="1:26" ht="14.25" customHeight="1" x14ac:dyDescent="0.25">
      <c r="A609" s="15"/>
      <c r="B609" s="1"/>
      <c r="C609" s="1"/>
      <c r="D609" s="1"/>
      <c r="H609" s="1"/>
      <c r="I609" s="1"/>
      <c r="J609" s="1"/>
      <c r="L609" s="1"/>
      <c r="M609" s="1"/>
      <c r="N609" s="1"/>
      <c r="O609" s="1"/>
      <c r="P609" s="1"/>
      <c r="Q609" s="1"/>
      <c r="R609" s="1"/>
      <c r="S609" s="1"/>
      <c r="T609" s="1"/>
      <c r="U609" s="1"/>
      <c r="V609" s="1"/>
      <c r="W609" s="1"/>
      <c r="X609" s="1"/>
      <c r="Y609" s="1"/>
      <c r="Z609" s="1"/>
    </row>
    <row r="610" spans="1:26" ht="14.25" customHeight="1" x14ac:dyDescent="0.25">
      <c r="A610" s="15"/>
      <c r="B610" s="1"/>
      <c r="C610" s="1"/>
      <c r="D610" s="1"/>
      <c r="H610" s="1"/>
      <c r="I610" s="1"/>
      <c r="J610" s="1"/>
      <c r="L610" s="1"/>
      <c r="M610" s="1"/>
      <c r="N610" s="1"/>
      <c r="O610" s="1"/>
      <c r="P610" s="1"/>
      <c r="Q610" s="1"/>
      <c r="R610" s="1"/>
      <c r="S610" s="1"/>
      <c r="T610" s="1"/>
      <c r="U610" s="1"/>
      <c r="V610" s="1"/>
      <c r="W610" s="1"/>
      <c r="X610" s="1"/>
      <c r="Y610" s="1"/>
      <c r="Z610" s="1"/>
    </row>
    <row r="611" spans="1:26" ht="14.25" customHeight="1" x14ac:dyDescent="0.25">
      <c r="A611" s="15"/>
      <c r="B611" s="1"/>
      <c r="C611" s="1"/>
      <c r="D611" s="1"/>
      <c r="H611" s="1"/>
      <c r="I611" s="1"/>
      <c r="J611" s="1"/>
      <c r="L611" s="1"/>
      <c r="M611" s="1"/>
      <c r="N611" s="1"/>
      <c r="O611" s="1"/>
      <c r="P611" s="1"/>
      <c r="Q611" s="1"/>
      <c r="R611" s="1"/>
      <c r="S611" s="1"/>
      <c r="T611" s="1"/>
      <c r="U611" s="1"/>
      <c r="V611" s="1"/>
      <c r="W611" s="1"/>
      <c r="X611" s="1"/>
      <c r="Y611" s="1"/>
      <c r="Z611" s="1"/>
    </row>
    <row r="612" spans="1:26" ht="14.25" customHeight="1" x14ac:dyDescent="0.25">
      <c r="A612" s="15"/>
      <c r="B612" s="1"/>
      <c r="C612" s="1"/>
      <c r="D612" s="1"/>
      <c r="H612" s="1"/>
      <c r="I612" s="1"/>
      <c r="J612" s="1"/>
      <c r="L612" s="1"/>
      <c r="M612" s="1"/>
      <c r="N612" s="1"/>
      <c r="O612" s="1"/>
      <c r="P612" s="1"/>
      <c r="Q612" s="1"/>
      <c r="R612" s="1"/>
      <c r="S612" s="1"/>
      <c r="T612" s="1"/>
      <c r="U612" s="1"/>
      <c r="V612" s="1"/>
      <c r="W612" s="1"/>
      <c r="X612" s="1"/>
      <c r="Y612" s="1"/>
      <c r="Z612" s="1"/>
    </row>
    <row r="613" spans="1:26" ht="14.25" customHeight="1" x14ac:dyDescent="0.25">
      <c r="A613" s="15"/>
      <c r="B613" s="1"/>
      <c r="C613" s="1"/>
      <c r="D613" s="1"/>
      <c r="H613" s="1"/>
      <c r="I613" s="1"/>
      <c r="J613" s="1"/>
      <c r="L613" s="1"/>
      <c r="M613" s="1"/>
      <c r="N613" s="1"/>
      <c r="O613" s="1"/>
      <c r="P613" s="1"/>
      <c r="Q613" s="1"/>
      <c r="R613" s="1"/>
      <c r="S613" s="1"/>
      <c r="T613" s="1"/>
      <c r="U613" s="1"/>
      <c r="V613" s="1"/>
      <c r="W613" s="1"/>
      <c r="X613" s="1"/>
      <c r="Y613" s="1"/>
      <c r="Z613" s="1"/>
    </row>
    <row r="614" spans="1:26" ht="14.25" customHeight="1" x14ac:dyDescent="0.25">
      <c r="A614" s="15"/>
      <c r="B614" s="1"/>
      <c r="C614" s="1"/>
      <c r="D614" s="1"/>
      <c r="H614" s="1"/>
      <c r="I614" s="1"/>
      <c r="J614" s="1"/>
      <c r="L614" s="1"/>
      <c r="M614" s="1"/>
      <c r="N614" s="1"/>
      <c r="O614" s="1"/>
      <c r="P614" s="1"/>
      <c r="Q614" s="1"/>
      <c r="R614" s="1"/>
      <c r="S614" s="1"/>
      <c r="T614" s="1"/>
      <c r="U614" s="1"/>
      <c r="V614" s="1"/>
      <c r="W614" s="1"/>
      <c r="X614" s="1"/>
      <c r="Y614" s="1"/>
      <c r="Z614" s="1"/>
    </row>
    <row r="615" spans="1:26" ht="14.25" customHeight="1" x14ac:dyDescent="0.25">
      <c r="A615" s="15"/>
      <c r="B615" s="1"/>
      <c r="C615" s="1"/>
      <c r="D615" s="1"/>
      <c r="H615" s="1"/>
      <c r="I615" s="1"/>
      <c r="J615" s="1"/>
      <c r="L615" s="1"/>
      <c r="M615" s="1"/>
      <c r="N615" s="1"/>
      <c r="O615" s="1"/>
      <c r="P615" s="1"/>
      <c r="Q615" s="1"/>
      <c r="R615" s="1"/>
      <c r="S615" s="1"/>
      <c r="T615" s="1"/>
      <c r="U615" s="1"/>
      <c r="V615" s="1"/>
      <c r="W615" s="1"/>
      <c r="X615" s="1"/>
      <c r="Y615" s="1"/>
      <c r="Z615" s="1"/>
    </row>
    <row r="616" spans="1:26" ht="14.25" customHeight="1" x14ac:dyDescent="0.25">
      <c r="A616" s="15"/>
      <c r="B616" s="1"/>
      <c r="C616" s="1"/>
      <c r="D616" s="1"/>
      <c r="H616" s="1"/>
      <c r="I616" s="1"/>
      <c r="J616" s="1"/>
      <c r="L616" s="1"/>
      <c r="M616" s="1"/>
      <c r="N616" s="1"/>
      <c r="O616" s="1"/>
      <c r="P616" s="1"/>
      <c r="Q616" s="1"/>
      <c r="R616" s="1"/>
      <c r="S616" s="1"/>
      <c r="T616" s="1"/>
      <c r="U616" s="1"/>
      <c r="V616" s="1"/>
      <c r="W616" s="1"/>
      <c r="X616" s="1"/>
      <c r="Y616" s="1"/>
      <c r="Z616" s="1"/>
    </row>
    <row r="617" spans="1:26" ht="14.25" customHeight="1" x14ac:dyDescent="0.25">
      <c r="A617" s="15"/>
      <c r="B617" s="1"/>
      <c r="C617" s="1"/>
      <c r="D617" s="1"/>
      <c r="H617" s="1"/>
      <c r="I617" s="1"/>
      <c r="J617" s="1"/>
      <c r="L617" s="1"/>
      <c r="M617" s="1"/>
      <c r="N617" s="1"/>
      <c r="O617" s="1"/>
      <c r="P617" s="1"/>
      <c r="Q617" s="1"/>
      <c r="R617" s="1"/>
      <c r="S617" s="1"/>
      <c r="T617" s="1"/>
      <c r="U617" s="1"/>
      <c r="V617" s="1"/>
      <c r="W617" s="1"/>
      <c r="X617" s="1"/>
      <c r="Y617" s="1"/>
      <c r="Z617" s="1"/>
    </row>
    <row r="618" spans="1:26" ht="14.25" customHeight="1" x14ac:dyDescent="0.25">
      <c r="A618" s="15"/>
      <c r="B618" s="1"/>
      <c r="C618" s="1"/>
      <c r="D618" s="1"/>
      <c r="H618" s="1"/>
      <c r="I618" s="1"/>
      <c r="J618" s="1"/>
      <c r="L618" s="1"/>
      <c r="M618" s="1"/>
      <c r="N618" s="1"/>
      <c r="O618" s="1"/>
      <c r="P618" s="1"/>
      <c r="Q618" s="1"/>
      <c r="R618" s="1"/>
      <c r="S618" s="1"/>
      <c r="T618" s="1"/>
      <c r="U618" s="1"/>
      <c r="V618" s="1"/>
      <c r="W618" s="1"/>
      <c r="X618" s="1"/>
      <c r="Y618" s="1"/>
      <c r="Z618" s="1"/>
    </row>
    <row r="619" spans="1:26" ht="14.25" customHeight="1" x14ac:dyDescent="0.25">
      <c r="A619" s="15"/>
      <c r="B619" s="1"/>
      <c r="C619" s="1"/>
      <c r="D619" s="1"/>
      <c r="H619" s="1"/>
      <c r="I619" s="1"/>
      <c r="J619" s="1"/>
      <c r="L619" s="1"/>
      <c r="M619" s="1"/>
      <c r="N619" s="1"/>
      <c r="O619" s="1"/>
      <c r="P619" s="1"/>
      <c r="Q619" s="1"/>
      <c r="R619" s="1"/>
      <c r="S619" s="1"/>
      <c r="T619" s="1"/>
      <c r="U619" s="1"/>
      <c r="V619" s="1"/>
      <c r="W619" s="1"/>
      <c r="X619" s="1"/>
      <c r="Y619" s="1"/>
      <c r="Z619" s="1"/>
    </row>
    <row r="620" spans="1:26" ht="14.25" customHeight="1" x14ac:dyDescent="0.25">
      <c r="A620" s="15"/>
      <c r="B620" s="1"/>
      <c r="C620" s="1"/>
      <c r="D620" s="1"/>
      <c r="H620" s="1"/>
      <c r="I620" s="1"/>
      <c r="J620" s="1"/>
      <c r="L620" s="1"/>
      <c r="M620" s="1"/>
      <c r="N620" s="1"/>
      <c r="O620" s="1"/>
      <c r="P620" s="1"/>
      <c r="Q620" s="1"/>
      <c r="R620" s="1"/>
      <c r="S620" s="1"/>
      <c r="T620" s="1"/>
      <c r="U620" s="1"/>
      <c r="V620" s="1"/>
      <c r="W620" s="1"/>
      <c r="X620" s="1"/>
      <c r="Y620" s="1"/>
      <c r="Z620" s="1"/>
    </row>
    <row r="621" spans="1:26" ht="14.25" customHeight="1" x14ac:dyDescent="0.25">
      <c r="A621" s="15"/>
      <c r="B621" s="1"/>
      <c r="C621" s="1"/>
      <c r="D621" s="1"/>
      <c r="H621" s="1"/>
      <c r="I621" s="1"/>
      <c r="J621" s="1"/>
      <c r="L621" s="1"/>
      <c r="M621" s="1"/>
      <c r="N621" s="1"/>
      <c r="O621" s="1"/>
      <c r="P621" s="1"/>
      <c r="Q621" s="1"/>
      <c r="R621" s="1"/>
      <c r="S621" s="1"/>
      <c r="T621" s="1"/>
      <c r="U621" s="1"/>
      <c r="V621" s="1"/>
      <c r="W621" s="1"/>
      <c r="X621" s="1"/>
      <c r="Y621" s="1"/>
      <c r="Z621" s="1"/>
    </row>
    <row r="622" spans="1:26" ht="14.25" customHeight="1" x14ac:dyDescent="0.25">
      <c r="A622" s="15"/>
      <c r="B622" s="1"/>
      <c r="C622" s="1"/>
      <c r="D622" s="1"/>
      <c r="H622" s="1"/>
      <c r="I622" s="1"/>
      <c r="J622" s="1"/>
      <c r="L622" s="1"/>
      <c r="M622" s="1"/>
      <c r="N622" s="1"/>
      <c r="O622" s="1"/>
      <c r="P622" s="1"/>
      <c r="Q622" s="1"/>
      <c r="R622" s="1"/>
      <c r="S622" s="1"/>
      <c r="T622" s="1"/>
      <c r="U622" s="1"/>
      <c r="V622" s="1"/>
      <c r="W622" s="1"/>
      <c r="X622" s="1"/>
      <c r="Y622" s="1"/>
      <c r="Z622" s="1"/>
    </row>
    <row r="623" spans="1:26" ht="14.25" customHeight="1" x14ac:dyDescent="0.25">
      <c r="A623" s="15"/>
      <c r="B623" s="1"/>
      <c r="C623" s="1"/>
      <c r="D623" s="1"/>
      <c r="H623" s="1"/>
      <c r="I623" s="1"/>
      <c r="J623" s="1"/>
      <c r="L623" s="1"/>
      <c r="M623" s="1"/>
      <c r="N623" s="1"/>
      <c r="O623" s="1"/>
      <c r="P623" s="1"/>
      <c r="Q623" s="1"/>
      <c r="R623" s="1"/>
      <c r="S623" s="1"/>
      <c r="T623" s="1"/>
      <c r="U623" s="1"/>
      <c r="V623" s="1"/>
      <c r="W623" s="1"/>
      <c r="X623" s="1"/>
      <c r="Y623" s="1"/>
      <c r="Z623" s="1"/>
    </row>
    <row r="624" spans="1:26" ht="14.25" customHeight="1" x14ac:dyDescent="0.25">
      <c r="A624" s="15"/>
      <c r="B624" s="1"/>
      <c r="C624" s="1"/>
      <c r="D624" s="1"/>
      <c r="H624" s="1"/>
      <c r="I624" s="1"/>
      <c r="J624" s="1"/>
      <c r="L624" s="1"/>
      <c r="M624" s="1"/>
      <c r="N624" s="1"/>
      <c r="O624" s="1"/>
      <c r="P624" s="1"/>
      <c r="Q624" s="1"/>
      <c r="R624" s="1"/>
      <c r="S624" s="1"/>
      <c r="T624" s="1"/>
      <c r="U624" s="1"/>
      <c r="V624" s="1"/>
      <c r="W624" s="1"/>
      <c r="X624" s="1"/>
      <c r="Y624" s="1"/>
      <c r="Z624" s="1"/>
    </row>
    <row r="625" spans="1:26" ht="14.25" customHeight="1" x14ac:dyDescent="0.25">
      <c r="A625" s="15"/>
      <c r="B625" s="1"/>
      <c r="C625" s="1"/>
      <c r="D625" s="1"/>
      <c r="H625" s="1"/>
      <c r="I625" s="1"/>
      <c r="J625" s="1"/>
      <c r="L625" s="1"/>
      <c r="M625" s="1"/>
      <c r="N625" s="1"/>
      <c r="O625" s="1"/>
      <c r="P625" s="1"/>
      <c r="Q625" s="1"/>
      <c r="R625" s="1"/>
      <c r="S625" s="1"/>
      <c r="T625" s="1"/>
      <c r="U625" s="1"/>
      <c r="V625" s="1"/>
      <c r="W625" s="1"/>
      <c r="X625" s="1"/>
      <c r="Y625" s="1"/>
      <c r="Z625" s="1"/>
    </row>
    <row r="626" spans="1:26" ht="14.25" customHeight="1" x14ac:dyDescent="0.25">
      <c r="A626" s="15"/>
      <c r="B626" s="1"/>
      <c r="C626" s="1"/>
      <c r="D626" s="1"/>
      <c r="H626" s="1"/>
      <c r="I626" s="1"/>
      <c r="J626" s="1"/>
      <c r="L626" s="1"/>
      <c r="M626" s="1"/>
      <c r="N626" s="1"/>
      <c r="O626" s="1"/>
      <c r="P626" s="1"/>
      <c r="Q626" s="1"/>
      <c r="R626" s="1"/>
      <c r="S626" s="1"/>
      <c r="T626" s="1"/>
      <c r="U626" s="1"/>
      <c r="V626" s="1"/>
      <c r="W626" s="1"/>
      <c r="X626" s="1"/>
      <c r="Y626" s="1"/>
      <c r="Z626" s="1"/>
    </row>
    <row r="627" spans="1:26" ht="14.25" customHeight="1" x14ac:dyDescent="0.25">
      <c r="A627" s="15"/>
      <c r="B627" s="1"/>
      <c r="C627" s="1"/>
      <c r="D627" s="1"/>
      <c r="H627" s="1"/>
      <c r="I627" s="1"/>
      <c r="J627" s="1"/>
      <c r="L627" s="1"/>
      <c r="M627" s="1"/>
      <c r="N627" s="1"/>
      <c r="O627" s="1"/>
      <c r="P627" s="1"/>
      <c r="Q627" s="1"/>
      <c r="R627" s="1"/>
      <c r="S627" s="1"/>
      <c r="T627" s="1"/>
      <c r="U627" s="1"/>
      <c r="V627" s="1"/>
      <c r="W627" s="1"/>
      <c r="X627" s="1"/>
      <c r="Y627" s="1"/>
      <c r="Z627" s="1"/>
    </row>
    <row r="628" spans="1:26" ht="14.25" customHeight="1" x14ac:dyDescent="0.25">
      <c r="A628" s="15"/>
      <c r="B628" s="1"/>
      <c r="C628" s="1"/>
      <c r="D628" s="1"/>
      <c r="H628" s="1"/>
      <c r="I628" s="1"/>
      <c r="J628" s="1"/>
      <c r="L628" s="1"/>
      <c r="M628" s="1"/>
      <c r="N628" s="1"/>
      <c r="O628" s="1"/>
      <c r="P628" s="1"/>
      <c r="Q628" s="1"/>
      <c r="R628" s="1"/>
      <c r="S628" s="1"/>
      <c r="T628" s="1"/>
      <c r="U628" s="1"/>
      <c r="V628" s="1"/>
      <c r="W628" s="1"/>
      <c r="X628" s="1"/>
      <c r="Y628" s="1"/>
      <c r="Z628" s="1"/>
    </row>
    <row r="629" spans="1:26" ht="14.25" customHeight="1" x14ac:dyDescent="0.25">
      <c r="A629" s="15"/>
      <c r="B629" s="1"/>
      <c r="C629" s="1"/>
      <c r="D629" s="1"/>
      <c r="H629" s="1"/>
      <c r="I629" s="1"/>
      <c r="J629" s="1"/>
      <c r="L629" s="1"/>
      <c r="M629" s="1"/>
      <c r="N629" s="1"/>
      <c r="O629" s="1"/>
      <c r="P629" s="1"/>
      <c r="Q629" s="1"/>
      <c r="R629" s="1"/>
      <c r="S629" s="1"/>
      <c r="T629" s="1"/>
      <c r="U629" s="1"/>
      <c r="V629" s="1"/>
      <c r="W629" s="1"/>
      <c r="X629" s="1"/>
      <c r="Y629" s="1"/>
      <c r="Z629" s="1"/>
    </row>
    <row r="630" spans="1:26" ht="14.25" customHeight="1" x14ac:dyDescent="0.25">
      <c r="A630" s="15"/>
      <c r="B630" s="1"/>
      <c r="C630" s="1"/>
      <c r="D630" s="1"/>
      <c r="H630" s="1"/>
      <c r="I630" s="1"/>
      <c r="J630" s="1"/>
      <c r="L630" s="1"/>
      <c r="M630" s="1"/>
      <c r="N630" s="1"/>
      <c r="O630" s="1"/>
      <c r="P630" s="1"/>
      <c r="Q630" s="1"/>
      <c r="R630" s="1"/>
      <c r="S630" s="1"/>
      <c r="T630" s="1"/>
      <c r="U630" s="1"/>
      <c r="V630" s="1"/>
      <c r="W630" s="1"/>
      <c r="X630" s="1"/>
      <c r="Y630" s="1"/>
      <c r="Z630" s="1"/>
    </row>
    <row r="631" spans="1:26" ht="14.25" customHeight="1" x14ac:dyDescent="0.25">
      <c r="A631" s="15"/>
      <c r="B631" s="1"/>
      <c r="C631" s="1"/>
      <c r="D631" s="1"/>
      <c r="H631" s="1"/>
      <c r="I631" s="1"/>
      <c r="J631" s="1"/>
      <c r="L631" s="1"/>
      <c r="M631" s="1"/>
      <c r="N631" s="1"/>
      <c r="O631" s="1"/>
      <c r="P631" s="1"/>
      <c r="Q631" s="1"/>
      <c r="R631" s="1"/>
      <c r="S631" s="1"/>
      <c r="T631" s="1"/>
      <c r="U631" s="1"/>
      <c r="V631" s="1"/>
      <c r="W631" s="1"/>
      <c r="X631" s="1"/>
      <c r="Y631" s="1"/>
      <c r="Z631" s="1"/>
    </row>
    <row r="632" spans="1:26" ht="14.25" customHeight="1" x14ac:dyDescent="0.25">
      <c r="A632" s="15"/>
      <c r="B632" s="1"/>
      <c r="C632" s="1"/>
      <c r="D632" s="1"/>
      <c r="H632" s="1"/>
      <c r="I632" s="1"/>
      <c r="J632" s="1"/>
      <c r="L632" s="1"/>
      <c r="M632" s="1"/>
      <c r="N632" s="1"/>
      <c r="O632" s="1"/>
      <c r="P632" s="1"/>
      <c r="Q632" s="1"/>
      <c r="R632" s="1"/>
      <c r="S632" s="1"/>
      <c r="T632" s="1"/>
      <c r="U632" s="1"/>
      <c r="V632" s="1"/>
      <c r="W632" s="1"/>
      <c r="X632" s="1"/>
      <c r="Y632" s="1"/>
      <c r="Z632" s="1"/>
    </row>
    <row r="633" spans="1:26" ht="14.25" customHeight="1" x14ac:dyDescent="0.25">
      <c r="A633" s="15"/>
      <c r="B633" s="1"/>
      <c r="C633" s="1"/>
      <c r="D633" s="1"/>
      <c r="H633" s="1"/>
      <c r="I633" s="1"/>
      <c r="J633" s="1"/>
      <c r="L633" s="1"/>
      <c r="M633" s="1"/>
      <c r="N633" s="1"/>
      <c r="O633" s="1"/>
      <c r="P633" s="1"/>
      <c r="Q633" s="1"/>
      <c r="R633" s="1"/>
      <c r="S633" s="1"/>
      <c r="T633" s="1"/>
      <c r="U633" s="1"/>
      <c r="V633" s="1"/>
      <c r="W633" s="1"/>
      <c r="X633" s="1"/>
      <c r="Y633" s="1"/>
      <c r="Z633" s="1"/>
    </row>
    <row r="634" spans="1:26" ht="14.25" customHeight="1" x14ac:dyDescent="0.25">
      <c r="A634" s="15"/>
      <c r="B634" s="1"/>
      <c r="C634" s="1"/>
      <c r="D634" s="1"/>
      <c r="H634" s="1"/>
      <c r="I634" s="1"/>
      <c r="J634" s="1"/>
      <c r="L634" s="1"/>
      <c r="M634" s="1"/>
      <c r="N634" s="1"/>
      <c r="O634" s="1"/>
      <c r="P634" s="1"/>
      <c r="Q634" s="1"/>
      <c r="R634" s="1"/>
      <c r="S634" s="1"/>
      <c r="T634" s="1"/>
      <c r="U634" s="1"/>
      <c r="V634" s="1"/>
      <c r="W634" s="1"/>
      <c r="X634" s="1"/>
      <c r="Y634" s="1"/>
      <c r="Z634" s="1"/>
    </row>
    <row r="635" spans="1:26" ht="14.25" customHeight="1" x14ac:dyDescent="0.25">
      <c r="A635" s="15"/>
      <c r="B635" s="1"/>
      <c r="C635" s="1"/>
      <c r="D635" s="1"/>
      <c r="H635" s="1"/>
      <c r="I635" s="1"/>
      <c r="J635" s="1"/>
      <c r="L635" s="1"/>
      <c r="M635" s="1"/>
      <c r="N635" s="1"/>
      <c r="O635" s="1"/>
      <c r="P635" s="1"/>
      <c r="Q635" s="1"/>
      <c r="R635" s="1"/>
      <c r="S635" s="1"/>
      <c r="T635" s="1"/>
      <c r="U635" s="1"/>
      <c r="V635" s="1"/>
      <c r="W635" s="1"/>
      <c r="X635" s="1"/>
      <c r="Y635" s="1"/>
      <c r="Z635" s="1"/>
    </row>
    <row r="636" spans="1:26" ht="14.25" customHeight="1" x14ac:dyDescent="0.25">
      <c r="A636" s="15"/>
      <c r="B636" s="1"/>
      <c r="C636" s="1"/>
      <c r="D636" s="1"/>
      <c r="H636" s="1"/>
      <c r="I636" s="1"/>
      <c r="J636" s="1"/>
      <c r="L636" s="1"/>
      <c r="M636" s="1"/>
      <c r="N636" s="1"/>
      <c r="O636" s="1"/>
      <c r="P636" s="1"/>
      <c r="Q636" s="1"/>
      <c r="R636" s="1"/>
      <c r="S636" s="1"/>
      <c r="T636" s="1"/>
      <c r="U636" s="1"/>
      <c r="V636" s="1"/>
      <c r="W636" s="1"/>
      <c r="X636" s="1"/>
      <c r="Y636" s="1"/>
      <c r="Z636" s="1"/>
    </row>
    <row r="637" spans="1:26" ht="14.25" customHeight="1" x14ac:dyDescent="0.25">
      <c r="A637" s="15"/>
      <c r="B637" s="1"/>
      <c r="C637" s="1"/>
      <c r="D637" s="1"/>
      <c r="H637" s="1"/>
      <c r="I637" s="1"/>
      <c r="J637" s="1"/>
      <c r="L637" s="1"/>
      <c r="M637" s="1"/>
      <c r="N637" s="1"/>
      <c r="O637" s="1"/>
      <c r="P637" s="1"/>
      <c r="Q637" s="1"/>
      <c r="R637" s="1"/>
      <c r="S637" s="1"/>
      <c r="T637" s="1"/>
      <c r="U637" s="1"/>
      <c r="V637" s="1"/>
      <c r="W637" s="1"/>
      <c r="X637" s="1"/>
      <c r="Y637" s="1"/>
      <c r="Z637" s="1"/>
    </row>
    <row r="638" spans="1:26" ht="14.25" customHeight="1" x14ac:dyDescent="0.25">
      <c r="A638" s="15"/>
      <c r="B638" s="1"/>
      <c r="C638" s="1"/>
      <c r="D638" s="1"/>
      <c r="H638" s="1"/>
      <c r="I638" s="1"/>
      <c r="J638" s="1"/>
      <c r="L638" s="1"/>
      <c r="M638" s="1"/>
      <c r="N638" s="1"/>
      <c r="O638" s="1"/>
      <c r="P638" s="1"/>
      <c r="Q638" s="1"/>
      <c r="R638" s="1"/>
      <c r="S638" s="1"/>
      <c r="T638" s="1"/>
      <c r="U638" s="1"/>
      <c r="V638" s="1"/>
      <c r="W638" s="1"/>
      <c r="X638" s="1"/>
      <c r="Y638" s="1"/>
      <c r="Z638" s="1"/>
    </row>
    <row r="639" spans="1:26" ht="14.25" customHeight="1" x14ac:dyDescent="0.25">
      <c r="A639" s="15"/>
      <c r="B639" s="1"/>
      <c r="C639" s="1"/>
      <c r="D639" s="1"/>
      <c r="H639" s="1"/>
      <c r="I639" s="1"/>
      <c r="J639" s="1"/>
      <c r="L639" s="1"/>
      <c r="M639" s="1"/>
      <c r="N639" s="1"/>
      <c r="O639" s="1"/>
      <c r="P639" s="1"/>
      <c r="Q639" s="1"/>
      <c r="R639" s="1"/>
      <c r="S639" s="1"/>
      <c r="T639" s="1"/>
      <c r="U639" s="1"/>
      <c r="V639" s="1"/>
      <c r="W639" s="1"/>
      <c r="X639" s="1"/>
      <c r="Y639" s="1"/>
      <c r="Z639" s="1"/>
    </row>
    <row r="640" spans="1:26" ht="14.25" customHeight="1" x14ac:dyDescent="0.25">
      <c r="A640" s="15"/>
      <c r="B640" s="1"/>
      <c r="C640" s="1"/>
      <c r="D640" s="1"/>
      <c r="H640" s="1"/>
      <c r="I640" s="1"/>
      <c r="J640" s="1"/>
      <c r="L640" s="1"/>
      <c r="M640" s="1"/>
      <c r="N640" s="1"/>
      <c r="O640" s="1"/>
      <c r="P640" s="1"/>
      <c r="Q640" s="1"/>
      <c r="R640" s="1"/>
      <c r="S640" s="1"/>
      <c r="T640" s="1"/>
      <c r="U640" s="1"/>
      <c r="V640" s="1"/>
      <c r="W640" s="1"/>
      <c r="X640" s="1"/>
      <c r="Y640" s="1"/>
      <c r="Z640" s="1"/>
    </row>
    <row r="641" spans="1:26" ht="14.25" customHeight="1" x14ac:dyDescent="0.25">
      <c r="A641" s="15"/>
      <c r="B641" s="1"/>
      <c r="C641" s="1"/>
      <c r="D641" s="1"/>
      <c r="H641" s="1"/>
      <c r="I641" s="1"/>
      <c r="J641" s="1"/>
      <c r="L641" s="1"/>
      <c r="M641" s="1"/>
      <c r="N641" s="1"/>
      <c r="O641" s="1"/>
      <c r="P641" s="1"/>
      <c r="Q641" s="1"/>
      <c r="R641" s="1"/>
      <c r="S641" s="1"/>
      <c r="T641" s="1"/>
      <c r="U641" s="1"/>
      <c r="V641" s="1"/>
      <c r="W641" s="1"/>
      <c r="X641" s="1"/>
      <c r="Y641" s="1"/>
      <c r="Z641" s="1"/>
    </row>
    <row r="642" spans="1:26" ht="14.25" customHeight="1" x14ac:dyDescent="0.25">
      <c r="A642" s="15"/>
      <c r="B642" s="1"/>
      <c r="C642" s="1"/>
      <c r="D642" s="1"/>
      <c r="H642" s="1"/>
      <c r="I642" s="1"/>
      <c r="J642" s="1"/>
      <c r="L642" s="1"/>
      <c r="M642" s="1"/>
      <c r="N642" s="1"/>
      <c r="O642" s="1"/>
      <c r="P642" s="1"/>
      <c r="Q642" s="1"/>
      <c r="R642" s="1"/>
      <c r="S642" s="1"/>
      <c r="T642" s="1"/>
      <c r="U642" s="1"/>
      <c r="V642" s="1"/>
      <c r="W642" s="1"/>
      <c r="X642" s="1"/>
      <c r="Y642" s="1"/>
      <c r="Z642" s="1"/>
    </row>
    <row r="643" spans="1:26" ht="14.25" customHeight="1" x14ac:dyDescent="0.25">
      <c r="A643" s="15"/>
      <c r="B643" s="1"/>
      <c r="C643" s="1"/>
      <c r="D643" s="1"/>
      <c r="H643" s="1"/>
      <c r="I643" s="1"/>
      <c r="J643" s="1"/>
      <c r="L643" s="1"/>
      <c r="M643" s="1"/>
      <c r="N643" s="1"/>
      <c r="O643" s="1"/>
      <c r="P643" s="1"/>
      <c r="Q643" s="1"/>
      <c r="R643" s="1"/>
      <c r="S643" s="1"/>
      <c r="T643" s="1"/>
      <c r="U643" s="1"/>
      <c r="V643" s="1"/>
      <c r="W643" s="1"/>
      <c r="X643" s="1"/>
      <c r="Y643" s="1"/>
      <c r="Z643" s="1"/>
    </row>
    <row r="644" spans="1:26" ht="14.25" customHeight="1" x14ac:dyDescent="0.25">
      <c r="A644" s="15"/>
      <c r="B644" s="1"/>
      <c r="C644" s="1"/>
      <c r="D644" s="1"/>
      <c r="H644" s="1"/>
      <c r="I644" s="1"/>
      <c r="J644" s="1"/>
      <c r="L644" s="1"/>
      <c r="M644" s="1"/>
      <c r="N644" s="1"/>
      <c r="O644" s="1"/>
      <c r="P644" s="1"/>
      <c r="Q644" s="1"/>
      <c r="R644" s="1"/>
      <c r="S644" s="1"/>
      <c r="T644" s="1"/>
      <c r="U644" s="1"/>
      <c r="V644" s="1"/>
      <c r="W644" s="1"/>
      <c r="X644" s="1"/>
      <c r="Y644" s="1"/>
      <c r="Z644" s="1"/>
    </row>
    <row r="645" spans="1:26" ht="14.25" customHeight="1" x14ac:dyDescent="0.25">
      <c r="A645" s="15"/>
      <c r="B645" s="1"/>
      <c r="C645" s="1"/>
      <c r="D645" s="1"/>
      <c r="H645" s="1"/>
      <c r="I645" s="1"/>
      <c r="J645" s="1"/>
      <c r="L645" s="1"/>
      <c r="M645" s="1"/>
      <c r="N645" s="1"/>
      <c r="O645" s="1"/>
      <c r="P645" s="1"/>
      <c r="Q645" s="1"/>
      <c r="R645" s="1"/>
      <c r="S645" s="1"/>
      <c r="T645" s="1"/>
      <c r="U645" s="1"/>
      <c r="V645" s="1"/>
      <c r="W645" s="1"/>
      <c r="X645" s="1"/>
      <c r="Y645" s="1"/>
      <c r="Z645" s="1"/>
    </row>
    <row r="646" spans="1:26" ht="14.25" customHeight="1" x14ac:dyDescent="0.25">
      <c r="A646" s="15"/>
      <c r="B646" s="1"/>
      <c r="C646" s="1"/>
      <c r="D646" s="1"/>
      <c r="H646" s="1"/>
      <c r="I646" s="1"/>
      <c r="J646" s="1"/>
      <c r="L646" s="1"/>
      <c r="M646" s="1"/>
      <c r="N646" s="1"/>
      <c r="O646" s="1"/>
      <c r="P646" s="1"/>
      <c r="Q646" s="1"/>
      <c r="R646" s="1"/>
      <c r="S646" s="1"/>
      <c r="T646" s="1"/>
      <c r="U646" s="1"/>
      <c r="V646" s="1"/>
      <c r="W646" s="1"/>
      <c r="X646" s="1"/>
      <c r="Y646" s="1"/>
      <c r="Z646" s="1"/>
    </row>
    <row r="647" spans="1:26" ht="14.25" customHeight="1" x14ac:dyDescent="0.25">
      <c r="A647" s="15"/>
      <c r="B647" s="1"/>
      <c r="C647" s="1"/>
      <c r="D647" s="1"/>
      <c r="H647" s="1"/>
      <c r="I647" s="1"/>
      <c r="J647" s="1"/>
      <c r="L647" s="1"/>
      <c r="M647" s="1"/>
      <c r="N647" s="1"/>
      <c r="O647" s="1"/>
      <c r="P647" s="1"/>
      <c r="Q647" s="1"/>
      <c r="R647" s="1"/>
      <c r="S647" s="1"/>
      <c r="T647" s="1"/>
      <c r="U647" s="1"/>
      <c r="V647" s="1"/>
      <c r="W647" s="1"/>
      <c r="X647" s="1"/>
      <c r="Y647" s="1"/>
      <c r="Z647" s="1"/>
    </row>
    <row r="648" spans="1:26" ht="14.25" customHeight="1" x14ac:dyDescent="0.25">
      <c r="A648" s="15"/>
      <c r="B648" s="1"/>
      <c r="C648" s="1"/>
      <c r="D648" s="1"/>
      <c r="H648" s="1"/>
      <c r="I648" s="1"/>
      <c r="J648" s="1"/>
      <c r="L648" s="1"/>
      <c r="M648" s="1"/>
      <c r="N648" s="1"/>
      <c r="O648" s="1"/>
      <c r="P648" s="1"/>
      <c r="Q648" s="1"/>
      <c r="R648" s="1"/>
      <c r="S648" s="1"/>
      <c r="T648" s="1"/>
      <c r="U648" s="1"/>
      <c r="V648" s="1"/>
      <c r="W648" s="1"/>
      <c r="X648" s="1"/>
      <c r="Y648" s="1"/>
      <c r="Z648" s="1"/>
    </row>
    <row r="649" spans="1:26" ht="14.25" customHeight="1" x14ac:dyDescent="0.25">
      <c r="A649" s="15"/>
      <c r="B649" s="1"/>
      <c r="C649" s="1"/>
      <c r="D649" s="1"/>
      <c r="H649" s="1"/>
      <c r="I649" s="1"/>
      <c r="J649" s="1"/>
      <c r="L649" s="1"/>
      <c r="M649" s="1"/>
      <c r="N649" s="1"/>
      <c r="O649" s="1"/>
      <c r="P649" s="1"/>
      <c r="Q649" s="1"/>
      <c r="R649" s="1"/>
      <c r="S649" s="1"/>
      <c r="T649" s="1"/>
      <c r="U649" s="1"/>
      <c r="V649" s="1"/>
      <c r="W649" s="1"/>
      <c r="X649" s="1"/>
      <c r="Y649" s="1"/>
      <c r="Z649" s="1"/>
    </row>
    <row r="650" spans="1:26" ht="14.25" customHeight="1" x14ac:dyDescent="0.25">
      <c r="A650" s="15"/>
      <c r="B650" s="1"/>
      <c r="C650" s="1"/>
      <c r="D650" s="1"/>
      <c r="H650" s="1"/>
      <c r="I650" s="1"/>
      <c r="J650" s="1"/>
      <c r="L650" s="1"/>
      <c r="M650" s="1"/>
      <c r="N650" s="1"/>
      <c r="O650" s="1"/>
      <c r="P650" s="1"/>
      <c r="Q650" s="1"/>
      <c r="R650" s="1"/>
      <c r="S650" s="1"/>
      <c r="T650" s="1"/>
      <c r="U650" s="1"/>
      <c r="V650" s="1"/>
      <c r="W650" s="1"/>
      <c r="X650" s="1"/>
      <c r="Y650" s="1"/>
      <c r="Z650" s="1"/>
    </row>
    <row r="651" spans="1:26" ht="14.25" customHeight="1" x14ac:dyDescent="0.25">
      <c r="A651" s="15"/>
      <c r="B651" s="1"/>
      <c r="C651" s="1"/>
      <c r="D651" s="1"/>
      <c r="H651" s="1"/>
      <c r="I651" s="1"/>
      <c r="J651" s="1"/>
      <c r="L651" s="1"/>
      <c r="M651" s="1"/>
      <c r="N651" s="1"/>
      <c r="O651" s="1"/>
      <c r="P651" s="1"/>
      <c r="Q651" s="1"/>
      <c r="R651" s="1"/>
      <c r="S651" s="1"/>
      <c r="T651" s="1"/>
      <c r="U651" s="1"/>
      <c r="V651" s="1"/>
      <c r="W651" s="1"/>
      <c r="X651" s="1"/>
      <c r="Y651" s="1"/>
      <c r="Z651" s="1"/>
    </row>
    <row r="652" spans="1:26" ht="14.25" customHeight="1" x14ac:dyDescent="0.25">
      <c r="A652" s="15"/>
      <c r="B652" s="1"/>
      <c r="C652" s="1"/>
      <c r="D652" s="1"/>
      <c r="H652" s="1"/>
      <c r="I652" s="1"/>
      <c r="J652" s="1"/>
      <c r="L652" s="1"/>
      <c r="M652" s="1"/>
      <c r="N652" s="1"/>
      <c r="O652" s="1"/>
      <c r="P652" s="1"/>
      <c r="Q652" s="1"/>
      <c r="R652" s="1"/>
      <c r="S652" s="1"/>
      <c r="T652" s="1"/>
      <c r="U652" s="1"/>
      <c r="V652" s="1"/>
      <c r="W652" s="1"/>
      <c r="X652" s="1"/>
      <c r="Y652" s="1"/>
      <c r="Z652" s="1"/>
    </row>
    <row r="653" spans="1:26" ht="14.25" customHeight="1" x14ac:dyDescent="0.25">
      <c r="A653" s="15"/>
      <c r="B653" s="1"/>
      <c r="C653" s="1"/>
      <c r="D653" s="1"/>
      <c r="H653" s="1"/>
      <c r="I653" s="1"/>
      <c r="J653" s="1"/>
      <c r="L653" s="1"/>
      <c r="M653" s="1"/>
      <c r="N653" s="1"/>
      <c r="O653" s="1"/>
      <c r="P653" s="1"/>
      <c r="Q653" s="1"/>
      <c r="R653" s="1"/>
      <c r="S653" s="1"/>
      <c r="T653" s="1"/>
      <c r="U653" s="1"/>
      <c r="V653" s="1"/>
      <c r="W653" s="1"/>
      <c r="X653" s="1"/>
      <c r="Y653" s="1"/>
      <c r="Z653" s="1"/>
    </row>
    <row r="654" spans="1:26" ht="14.25" customHeight="1" x14ac:dyDescent="0.25">
      <c r="A654" s="15"/>
      <c r="B654" s="1"/>
      <c r="C654" s="1"/>
      <c r="D654" s="1"/>
      <c r="H654" s="1"/>
      <c r="I654" s="1"/>
      <c r="J654" s="1"/>
      <c r="L654" s="1"/>
      <c r="M654" s="1"/>
      <c r="N654" s="1"/>
      <c r="O654" s="1"/>
      <c r="P654" s="1"/>
      <c r="Q654" s="1"/>
      <c r="R654" s="1"/>
      <c r="S654" s="1"/>
      <c r="T654" s="1"/>
      <c r="U654" s="1"/>
      <c r="V654" s="1"/>
      <c r="W654" s="1"/>
      <c r="X654" s="1"/>
      <c r="Y654" s="1"/>
      <c r="Z654" s="1"/>
    </row>
    <row r="655" spans="1:26" ht="14.25" customHeight="1" x14ac:dyDescent="0.25">
      <c r="A655" s="15"/>
      <c r="B655" s="1"/>
      <c r="C655" s="1"/>
      <c r="D655" s="1"/>
      <c r="H655" s="1"/>
      <c r="I655" s="1"/>
      <c r="J655" s="1"/>
      <c r="L655" s="1"/>
      <c r="M655" s="1"/>
      <c r="N655" s="1"/>
      <c r="O655" s="1"/>
      <c r="P655" s="1"/>
      <c r="Q655" s="1"/>
      <c r="R655" s="1"/>
      <c r="S655" s="1"/>
      <c r="T655" s="1"/>
      <c r="U655" s="1"/>
      <c r="V655" s="1"/>
      <c r="W655" s="1"/>
      <c r="X655" s="1"/>
      <c r="Y655" s="1"/>
      <c r="Z655" s="1"/>
    </row>
    <row r="656" spans="1:26" ht="14.25" customHeight="1" x14ac:dyDescent="0.25">
      <c r="A656" s="15"/>
      <c r="B656" s="1"/>
      <c r="C656" s="1"/>
      <c r="D656" s="1"/>
      <c r="H656" s="1"/>
      <c r="I656" s="1"/>
      <c r="J656" s="1"/>
      <c r="L656" s="1"/>
      <c r="M656" s="1"/>
      <c r="N656" s="1"/>
      <c r="O656" s="1"/>
      <c r="P656" s="1"/>
      <c r="Q656" s="1"/>
      <c r="R656" s="1"/>
      <c r="S656" s="1"/>
      <c r="T656" s="1"/>
      <c r="U656" s="1"/>
      <c r="V656" s="1"/>
      <c r="W656" s="1"/>
      <c r="X656" s="1"/>
      <c r="Y656" s="1"/>
      <c r="Z656" s="1"/>
    </row>
    <row r="657" spans="1:26" ht="14.25" customHeight="1" x14ac:dyDescent="0.25">
      <c r="A657" s="15"/>
      <c r="B657" s="1"/>
      <c r="C657" s="1"/>
      <c r="D657" s="1"/>
      <c r="H657" s="1"/>
      <c r="I657" s="1"/>
      <c r="J657" s="1"/>
      <c r="L657" s="1"/>
      <c r="M657" s="1"/>
      <c r="N657" s="1"/>
      <c r="O657" s="1"/>
      <c r="P657" s="1"/>
      <c r="Q657" s="1"/>
      <c r="R657" s="1"/>
      <c r="S657" s="1"/>
      <c r="T657" s="1"/>
      <c r="U657" s="1"/>
      <c r="V657" s="1"/>
      <c r="W657" s="1"/>
      <c r="X657" s="1"/>
      <c r="Y657" s="1"/>
      <c r="Z657" s="1"/>
    </row>
    <row r="658" spans="1:26" ht="14.25" customHeight="1" x14ac:dyDescent="0.25">
      <c r="A658" s="15"/>
      <c r="B658" s="1"/>
      <c r="C658" s="1"/>
      <c r="D658" s="1"/>
      <c r="H658" s="1"/>
      <c r="I658" s="1"/>
      <c r="J658" s="1"/>
      <c r="L658" s="1"/>
      <c r="M658" s="1"/>
      <c r="N658" s="1"/>
      <c r="O658" s="1"/>
      <c r="P658" s="1"/>
      <c r="Q658" s="1"/>
      <c r="R658" s="1"/>
      <c r="S658" s="1"/>
      <c r="T658" s="1"/>
      <c r="U658" s="1"/>
      <c r="V658" s="1"/>
      <c r="W658" s="1"/>
      <c r="X658" s="1"/>
      <c r="Y658" s="1"/>
      <c r="Z658" s="1"/>
    </row>
    <row r="659" spans="1:26" ht="14.25" customHeight="1" x14ac:dyDescent="0.25">
      <c r="A659" s="15"/>
      <c r="B659" s="1"/>
      <c r="C659" s="1"/>
      <c r="D659" s="1"/>
      <c r="H659" s="1"/>
      <c r="I659" s="1"/>
      <c r="J659" s="1"/>
      <c r="L659" s="1"/>
      <c r="M659" s="1"/>
      <c r="N659" s="1"/>
      <c r="O659" s="1"/>
      <c r="P659" s="1"/>
      <c r="Q659" s="1"/>
      <c r="R659" s="1"/>
      <c r="S659" s="1"/>
      <c r="T659" s="1"/>
      <c r="U659" s="1"/>
      <c r="V659" s="1"/>
      <c r="W659" s="1"/>
      <c r="X659" s="1"/>
      <c r="Y659" s="1"/>
      <c r="Z659" s="1"/>
    </row>
    <row r="660" spans="1:26" ht="14.25" customHeight="1" x14ac:dyDescent="0.25">
      <c r="A660" s="15"/>
      <c r="B660" s="1"/>
      <c r="C660" s="1"/>
      <c r="D660" s="1"/>
      <c r="H660" s="1"/>
      <c r="I660" s="1"/>
      <c r="J660" s="1"/>
      <c r="L660" s="1"/>
      <c r="M660" s="1"/>
      <c r="N660" s="1"/>
      <c r="O660" s="1"/>
      <c r="P660" s="1"/>
      <c r="Q660" s="1"/>
      <c r="R660" s="1"/>
      <c r="S660" s="1"/>
      <c r="T660" s="1"/>
      <c r="U660" s="1"/>
      <c r="V660" s="1"/>
      <c r="W660" s="1"/>
      <c r="X660" s="1"/>
      <c r="Y660" s="1"/>
      <c r="Z660" s="1"/>
    </row>
    <row r="661" spans="1:26" ht="14.25" customHeight="1" x14ac:dyDescent="0.25">
      <c r="A661" s="15"/>
      <c r="B661" s="1"/>
      <c r="C661" s="1"/>
      <c r="D661" s="1"/>
      <c r="H661" s="1"/>
      <c r="I661" s="1"/>
      <c r="J661" s="1"/>
      <c r="L661" s="1"/>
      <c r="M661" s="1"/>
      <c r="N661" s="1"/>
      <c r="O661" s="1"/>
      <c r="P661" s="1"/>
      <c r="Q661" s="1"/>
      <c r="R661" s="1"/>
      <c r="S661" s="1"/>
      <c r="T661" s="1"/>
      <c r="U661" s="1"/>
      <c r="V661" s="1"/>
      <c r="W661" s="1"/>
      <c r="X661" s="1"/>
      <c r="Y661" s="1"/>
      <c r="Z661" s="1"/>
    </row>
    <row r="662" spans="1:26" ht="14.25" customHeight="1" x14ac:dyDescent="0.25">
      <c r="A662" s="15"/>
      <c r="B662" s="1"/>
      <c r="C662" s="1"/>
      <c r="D662" s="1"/>
      <c r="H662" s="1"/>
      <c r="I662" s="1"/>
      <c r="J662" s="1"/>
      <c r="L662" s="1"/>
      <c r="M662" s="1"/>
      <c r="N662" s="1"/>
      <c r="O662" s="1"/>
      <c r="P662" s="1"/>
      <c r="Q662" s="1"/>
      <c r="R662" s="1"/>
      <c r="S662" s="1"/>
      <c r="T662" s="1"/>
      <c r="U662" s="1"/>
      <c r="V662" s="1"/>
      <c r="W662" s="1"/>
      <c r="X662" s="1"/>
      <c r="Y662" s="1"/>
      <c r="Z662" s="1"/>
    </row>
    <row r="663" spans="1:26" ht="14.25" customHeight="1" x14ac:dyDescent="0.25">
      <c r="A663" s="15"/>
      <c r="B663" s="1"/>
      <c r="C663" s="1"/>
      <c r="D663" s="1"/>
      <c r="H663" s="1"/>
      <c r="I663" s="1"/>
      <c r="J663" s="1"/>
      <c r="L663" s="1"/>
      <c r="M663" s="1"/>
      <c r="N663" s="1"/>
      <c r="O663" s="1"/>
      <c r="P663" s="1"/>
      <c r="Q663" s="1"/>
      <c r="R663" s="1"/>
      <c r="S663" s="1"/>
      <c r="T663" s="1"/>
      <c r="U663" s="1"/>
      <c r="V663" s="1"/>
      <c r="W663" s="1"/>
      <c r="X663" s="1"/>
      <c r="Y663" s="1"/>
      <c r="Z663" s="1"/>
    </row>
    <row r="664" spans="1:26" ht="14.25" customHeight="1" x14ac:dyDescent="0.25">
      <c r="A664" s="15"/>
      <c r="B664" s="1"/>
      <c r="C664" s="1"/>
      <c r="D664" s="1"/>
      <c r="H664" s="1"/>
      <c r="I664" s="1"/>
      <c r="J664" s="1"/>
      <c r="L664" s="1"/>
      <c r="M664" s="1"/>
      <c r="N664" s="1"/>
      <c r="O664" s="1"/>
      <c r="P664" s="1"/>
      <c r="Q664" s="1"/>
      <c r="R664" s="1"/>
      <c r="S664" s="1"/>
      <c r="T664" s="1"/>
      <c r="U664" s="1"/>
      <c r="V664" s="1"/>
      <c r="W664" s="1"/>
      <c r="X664" s="1"/>
      <c r="Y664" s="1"/>
      <c r="Z664" s="1"/>
    </row>
    <row r="665" spans="1:26" ht="14.25" customHeight="1" x14ac:dyDescent="0.25">
      <c r="A665" s="15"/>
      <c r="B665" s="1"/>
      <c r="C665" s="1"/>
      <c r="D665" s="1"/>
      <c r="H665" s="1"/>
      <c r="I665" s="1"/>
      <c r="J665" s="1"/>
      <c r="L665" s="1"/>
      <c r="M665" s="1"/>
      <c r="N665" s="1"/>
      <c r="O665" s="1"/>
      <c r="P665" s="1"/>
      <c r="Q665" s="1"/>
      <c r="R665" s="1"/>
      <c r="S665" s="1"/>
      <c r="T665" s="1"/>
      <c r="U665" s="1"/>
      <c r="V665" s="1"/>
      <c r="W665" s="1"/>
      <c r="X665" s="1"/>
      <c r="Y665" s="1"/>
      <c r="Z665" s="1"/>
    </row>
    <row r="666" spans="1:26" ht="14.25" customHeight="1" x14ac:dyDescent="0.25">
      <c r="A666" s="15"/>
      <c r="B666" s="1"/>
      <c r="C666" s="1"/>
      <c r="D666" s="1"/>
      <c r="H666" s="1"/>
      <c r="I666" s="1"/>
      <c r="J666" s="1"/>
      <c r="L666" s="1"/>
      <c r="M666" s="1"/>
      <c r="N666" s="1"/>
      <c r="O666" s="1"/>
      <c r="P666" s="1"/>
      <c r="Q666" s="1"/>
      <c r="R666" s="1"/>
      <c r="S666" s="1"/>
      <c r="T666" s="1"/>
      <c r="U666" s="1"/>
      <c r="V666" s="1"/>
      <c r="W666" s="1"/>
      <c r="X666" s="1"/>
      <c r="Y666" s="1"/>
      <c r="Z666" s="1"/>
    </row>
    <row r="667" spans="1:26" ht="14.25" customHeight="1" x14ac:dyDescent="0.25">
      <c r="A667" s="15"/>
      <c r="B667" s="1"/>
      <c r="C667" s="1"/>
      <c r="D667" s="1"/>
      <c r="H667" s="1"/>
      <c r="I667" s="1"/>
      <c r="J667" s="1"/>
      <c r="L667" s="1"/>
      <c r="M667" s="1"/>
      <c r="N667" s="1"/>
      <c r="O667" s="1"/>
      <c r="P667" s="1"/>
      <c r="Q667" s="1"/>
      <c r="R667" s="1"/>
      <c r="S667" s="1"/>
      <c r="T667" s="1"/>
      <c r="U667" s="1"/>
      <c r="V667" s="1"/>
      <c r="W667" s="1"/>
      <c r="X667" s="1"/>
      <c r="Y667" s="1"/>
      <c r="Z667" s="1"/>
    </row>
    <row r="668" spans="1:26" ht="14.25" customHeight="1" x14ac:dyDescent="0.25">
      <c r="A668" s="15"/>
      <c r="B668" s="1"/>
      <c r="C668" s="1"/>
      <c r="D668" s="1"/>
      <c r="H668" s="1"/>
      <c r="I668" s="1"/>
      <c r="J668" s="1"/>
      <c r="L668" s="1"/>
      <c r="M668" s="1"/>
      <c r="N668" s="1"/>
      <c r="O668" s="1"/>
      <c r="P668" s="1"/>
      <c r="Q668" s="1"/>
      <c r="R668" s="1"/>
      <c r="S668" s="1"/>
      <c r="T668" s="1"/>
      <c r="U668" s="1"/>
      <c r="V668" s="1"/>
      <c r="W668" s="1"/>
      <c r="X668" s="1"/>
      <c r="Y668" s="1"/>
      <c r="Z668" s="1"/>
    </row>
    <row r="669" spans="1:26" ht="14.25" customHeight="1" x14ac:dyDescent="0.25">
      <c r="A669" s="15"/>
      <c r="B669" s="1"/>
      <c r="C669" s="1"/>
      <c r="D669" s="1"/>
      <c r="H669" s="1"/>
      <c r="I669" s="1"/>
      <c r="J669" s="1"/>
      <c r="L669" s="1"/>
      <c r="M669" s="1"/>
      <c r="N669" s="1"/>
      <c r="O669" s="1"/>
      <c r="P669" s="1"/>
      <c r="Q669" s="1"/>
      <c r="R669" s="1"/>
      <c r="S669" s="1"/>
      <c r="T669" s="1"/>
      <c r="U669" s="1"/>
      <c r="V669" s="1"/>
      <c r="W669" s="1"/>
      <c r="X669" s="1"/>
      <c r="Y669" s="1"/>
      <c r="Z669" s="1"/>
    </row>
    <row r="670" spans="1:26" ht="14.25" customHeight="1" x14ac:dyDescent="0.25">
      <c r="A670" s="15"/>
      <c r="B670" s="1"/>
      <c r="C670" s="1"/>
      <c r="D670" s="1"/>
      <c r="H670" s="1"/>
      <c r="I670" s="1"/>
      <c r="J670" s="1"/>
      <c r="L670" s="1"/>
      <c r="M670" s="1"/>
      <c r="N670" s="1"/>
      <c r="O670" s="1"/>
      <c r="P670" s="1"/>
      <c r="Q670" s="1"/>
      <c r="R670" s="1"/>
      <c r="S670" s="1"/>
      <c r="T670" s="1"/>
      <c r="U670" s="1"/>
      <c r="V670" s="1"/>
      <c r="W670" s="1"/>
      <c r="X670" s="1"/>
      <c r="Y670" s="1"/>
      <c r="Z670" s="1"/>
    </row>
    <row r="671" spans="1:26" ht="14.25" customHeight="1" x14ac:dyDescent="0.25">
      <c r="A671" s="15"/>
      <c r="B671" s="1"/>
      <c r="C671" s="1"/>
      <c r="D671" s="1"/>
      <c r="H671" s="1"/>
      <c r="I671" s="1"/>
      <c r="J671" s="1"/>
      <c r="L671" s="1"/>
      <c r="M671" s="1"/>
      <c r="N671" s="1"/>
      <c r="O671" s="1"/>
      <c r="P671" s="1"/>
      <c r="Q671" s="1"/>
      <c r="R671" s="1"/>
      <c r="S671" s="1"/>
      <c r="T671" s="1"/>
      <c r="U671" s="1"/>
      <c r="V671" s="1"/>
      <c r="W671" s="1"/>
      <c r="X671" s="1"/>
      <c r="Y671" s="1"/>
      <c r="Z671" s="1"/>
    </row>
    <row r="672" spans="1:26" ht="14.25" customHeight="1" x14ac:dyDescent="0.25">
      <c r="A672" s="15"/>
      <c r="B672" s="1"/>
      <c r="C672" s="1"/>
      <c r="D672" s="1"/>
      <c r="H672" s="1"/>
      <c r="I672" s="1"/>
      <c r="J672" s="1"/>
      <c r="L672" s="1"/>
      <c r="M672" s="1"/>
      <c r="N672" s="1"/>
      <c r="O672" s="1"/>
      <c r="P672" s="1"/>
      <c r="Q672" s="1"/>
      <c r="R672" s="1"/>
      <c r="S672" s="1"/>
      <c r="T672" s="1"/>
      <c r="U672" s="1"/>
      <c r="V672" s="1"/>
      <c r="W672" s="1"/>
      <c r="X672" s="1"/>
      <c r="Y672" s="1"/>
      <c r="Z672" s="1"/>
    </row>
    <row r="673" spans="1:26" ht="14.25" customHeight="1" x14ac:dyDescent="0.25">
      <c r="A673" s="15"/>
      <c r="B673" s="1"/>
      <c r="C673" s="1"/>
      <c r="D673" s="1"/>
      <c r="H673" s="1"/>
      <c r="I673" s="1"/>
      <c r="J673" s="1"/>
      <c r="L673" s="1"/>
      <c r="M673" s="1"/>
      <c r="N673" s="1"/>
      <c r="O673" s="1"/>
      <c r="P673" s="1"/>
      <c r="Q673" s="1"/>
      <c r="R673" s="1"/>
      <c r="S673" s="1"/>
      <c r="T673" s="1"/>
      <c r="U673" s="1"/>
      <c r="V673" s="1"/>
      <c r="W673" s="1"/>
      <c r="X673" s="1"/>
      <c r="Y673" s="1"/>
      <c r="Z673" s="1"/>
    </row>
    <row r="674" spans="1:26" ht="14.25" customHeight="1" x14ac:dyDescent="0.25">
      <c r="A674" s="15"/>
      <c r="B674" s="1"/>
      <c r="C674" s="1"/>
      <c r="D674" s="1"/>
      <c r="H674" s="1"/>
      <c r="I674" s="1"/>
      <c r="J674" s="1"/>
      <c r="L674" s="1"/>
      <c r="M674" s="1"/>
      <c r="N674" s="1"/>
      <c r="O674" s="1"/>
      <c r="P674" s="1"/>
      <c r="Q674" s="1"/>
      <c r="R674" s="1"/>
      <c r="S674" s="1"/>
      <c r="T674" s="1"/>
      <c r="U674" s="1"/>
      <c r="V674" s="1"/>
      <c r="W674" s="1"/>
      <c r="X674" s="1"/>
      <c r="Y674" s="1"/>
      <c r="Z674" s="1"/>
    </row>
    <row r="675" spans="1:26" ht="14.25" customHeight="1" x14ac:dyDescent="0.25">
      <c r="A675" s="15"/>
      <c r="B675" s="1"/>
      <c r="C675" s="1"/>
      <c r="D675" s="1"/>
      <c r="H675" s="1"/>
      <c r="I675" s="1"/>
      <c r="J675" s="1"/>
      <c r="L675" s="1"/>
      <c r="M675" s="1"/>
      <c r="N675" s="1"/>
      <c r="O675" s="1"/>
      <c r="P675" s="1"/>
      <c r="Q675" s="1"/>
      <c r="R675" s="1"/>
      <c r="S675" s="1"/>
      <c r="T675" s="1"/>
      <c r="U675" s="1"/>
      <c r="V675" s="1"/>
      <c r="W675" s="1"/>
      <c r="X675" s="1"/>
      <c r="Y675" s="1"/>
      <c r="Z675" s="1"/>
    </row>
    <row r="676" spans="1:26" ht="14.25" customHeight="1" x14ac:dyDescent="0.25">
      <c r="A676" s="15"/>
      <c r="B676" s="1"/>
      <c r="C676" s="1"/>
      <c r="D676" s="1"/>
      <c r="H676" s="1"/>
      <c r="I676" s="1"/>
      <c r="J676" s="1"/>
      <c r="L676" s="1"/>
      <c r="M676" s="1"/>
      <c r="N676" s="1"/>
      <c r="O676" s="1"/>
      <c r="P676" s="1"/>
      <c r="Q676" s="1"/>
      <c r="R676" s="1"/>
      <c r="S676" s="1"/>
      <c r="T676" s="1"/>
      <c r="U676" s="1"/>
      <c r="V676" s="1"/>
      <c r="W676" s="1"/>
      <c r="X676" s="1"/>
      <c r="Y676" s="1"/>
      <c r="Z676" s="1"/>
    </row>
    <row r="677" spans="1:26" ht="14.25" customHeight="1" x14ac:dyDescent="0.25">
      <c r="A677" s="15"/>
      <c r="B677" s="1"/>
      <c r="C677" s="1"/>
      <c r="D677" s="1"/>
      <c r="H677" s="1"/>
      <c r="I677" s="1"/>
      <c r="J677" s="1"/>
      <c r="L677" s="1"/>
      <c r="M677" s="1"/>
      <c r="N677" s="1"/>
      <c r="O677" s="1"/>
      <c r="P677" s="1"/>
      <c r="Q677" s="1"/>
      <c r="R677" s="1"/>
      <c r="S677" s="1"/>
      <c r="T677" s="1"/>
      <c r="U677" s="1"/>
      <c r="V677" s="1"/>
      <c r="W677" s="1"/>
      <c r="X677" s="1"/>
      <c r="Y677" s="1"/>
      <c r="Z677" s="1"/>
    </row>
    <row r="678" spans="1:26" ht="14.25" customHeight="1" x14ac:dyDescent="0.25">
      <c r="A678" s="15"/>
      <c r="B678" s="1"/>
      <c r="C678" s="1"/>
      <c r="D678" s="1"/>
      <c r="H678" s="1"/>
      <c r="I678" s="1"/>
      <c r="J678" s="1"/>
      <c r="L678" s="1"/>
      <c r="M678" s="1"/>
      <c r="N678" s="1"/>
      <c r="O678" s="1"/>
      <c r="P678" s="1"/>
      <c r="Q678" s="1"/>
      <c r="R678" s="1"/>
      <c r="S678" s="1"/>
      <c r="T678" s="1"/>
      <c r="U678" s="1"/>
      <c r="V678" s="1"/>
      <c r="W678" s="1"/>
      <c r="X678" s="1"/>
      <c r="Y678" s="1"/>
      <c r="Z678" s="1"/>
    </row>
    <row r="679" spans="1:26" ht="14.25" customHeight="1" x14ac:dyDescent="0.25">
      <c r="A679" s="15"/>
      <c r="B679" s="1"/>
      <c r="C679" s="1"/>
      <c r="D679" s="1"/>
      <c r="H679" s="1"/>
      <c r="I679" s="1"/>
      <c r="J679" s="1"/>
      <c r="L679" s="1"/>
      <c r="M679" s="1"/>
      <c r="N679" s="1"/>
      <c r="O679" s="1"/>
      <c r="P679" s="1"/>
      <c r="Q679" s="1"/>
      <c r="R679" s="1"/>
      <c r="S679" s="1"/>
      <c r="T679" s="1"/>
      <c r="U679" s="1"/>
      <c r="V679" s="1"/>
      <c r="W679" s="1"/>
      <c r="X679" s="1"/>
      <c r="Y679" s="1"/>
      <c r="Z679" s="1"/>
    </row>
    <row r="680" spans="1:26" ht="14.25" customHeight="1" x14ac:dyDescent="0.25">
      <c r="A680" s="15"/>
      <c r="B680" s="1"/>
      <c r="C680" s="1"/>
      <c r="D680" s="1"/>
      <c r="H680" s="1"/>
      <c r="I680" s="1"/>
      <c r="J680" s="1"/>
      <c r="L680" s="1"/>
      <c r="M680" s="1"/>
      <c r="N680" s="1"/>
      <c r="O680" s="1"/>
      <c r="P680" s="1"/>
      <c r="Q680" s="1"/>
      <c r="R680" s="1"/>
      <c r="S680" s="1"/>
      <c r="T680" s="1"/>
      <c r="U680" s="1"/>
      <c r="V680" s="1"/>
      <c r="W680" s="1"/>
      <c r="X680" s="1"/>
      <c r="Y680" s="1"/>
      <c r="Z680" s="1"/>
    </row>
    <row r="681" spans="1:26" ht="14.25" customHeight="1" x14ac:dyDescent="0.25">
      <c r="A681" s="15"/>
      <c r="B681" s="1"/>
      <c r="C681" s="1"/>
      <c r="D681" s="1"/>
      <c r="H681" s="1"/>
      <c r="I681" s="1"/>
      <c r="J681" s="1"/>
      <c r="L681" s="1"/>
      <c r="M681" s="1"/>
      <c r="N681" s="1"/>
      <c r="O681" s="1"/>
      <c r="P681" s="1"/>
      <c r="Q681" s="1"/>
      <c r="R681" s="1"/>
      <c r="S681" s="1"/>
      <c r="T681" s="1"/>
      <c r="U681" s="1"/>
      <c r="V681" s="1"/>
      <c r="W681" s="1"/>
      <c r="X681" s="1"/>
      <c r="Y681" s="1"/>
      <c r="Z681" s="1"/>
    </row>
    <row r="682" spans="1:26" ht="14.25" customHeight="1" x14ac:dyDescent="0.25">
      <c r="A682" s="15"/>
      <c r="B682" s="1"/>
      <c r="C682" s="1"/>
      <c r="D682" s="1"/>
      <c r="H682" s="1"/>
      <c r="I682" s="1"/>
      <c r="J682" s="1"/>
      <c r="L682" s="1"/>
      <c r="M682" s="1"/>
      <c r="N682" s="1"/>
      <c r="O682" s="1"/>
      <c r="P682" s="1"/>
      <c r="Q682" s="1"/>
      <c r="R682" s="1"/>
      <c r="S682" s="1"/>
      <c r="T682" s="1"/>
      <c r="U682" s="1"/>
      <c r="V682" s="1"/>
      <c r="W682" s="1"/>
      <c r="X682" s="1"/>
      <c r="Y682" s="1"/>
      <c r="Z682" s="1"/>
    </row>
    <row r="683" spans="1:26" ht="14.25" customHeight="1" x14ac:dyDescent="0.25">
      <c r="A683" s="15"/>
      <c r="B683" s="1"/>
      <c r="C683" s="1"/>
      <c r="D683" s="1"/>
      <c r="H683" s="1"/>
      <c r="I683" s="1"/>
      <c r="J683" s="1"/>
      <c r="L683" s="1"/>
      <c r="M683" s="1"/>
      <c r="N683" s="1"/>
      <c r="O683" s="1"/>
      <c r="P683" s="1"/>
      <c r="Q683" s="1"/>
      <c r="R683" s="1"/>
      <c r="S683" s="1"/>
      <c r="T683" s="1"/>
      <c r="U683" s="1"/>
      <c r="V683" s="1"/>
      <c r="W683" s="1"/>
      <c r="X683" s="1"/>
      <c r="Y683" s="1"/>
      <c r="Z683" s="1"/>
    </row>
    <row r="684" spans="1:26" ht="14.25" customHeight="1" x14ac:dyDescent="0.25">
      <c r="A684" s="15"/>
      <c r="B684" s="1"/>
      <c r="C684" s="1"/>
      <c r="D684" s="1"/>
      <c r="H684" s="1"/>
      <c r="I684" s="1"/>
      <c r="J684" s="1"/>
      <c r="L684" s="1"/>
      <c r="M684" s="1"/>
      <c r="N684" s="1"/>
      <c r="O684" s="1"/>
      <c r="P684" s="1"/>
      <c r="Q684" s="1"/>
      <c r="R684" s="1"/>
      <c r="S684" s="1"/>
      <c r="T684" s="1"/>
      <c r="U684" s="1"/>
      <c r="V684" s="1"/>
      <c r="W684" s="1"/>
      <c r="X684" s="1"/>
      <c r="Y684" s="1"/>
      <c r="Z684" s="1"/>
    </row>
    <row r="685" spans="1:26" ht="14.25" customHeight="1" x14ac:dyDescent="0.25">
      <c r="A685" s="15"/>
      <c r="B685" s="1"/>
      <c r="C685" s="1"/>
      <c r="D685" s="1"/>
      <c r="H685" s="1"/>
      <c r="I685" s="1"/>
      <c r="J685" s="1"/>
      <c r="L685" s="1"/>
      <c r="M685" s="1"/>
      <c r="N685" s="1"/>
      <c r="O685" s="1"/>
      <c r="P685" s="1"/>
      <c r="Q685" s="1"/>
      <c r="R685" s="1"/>
      <c r="S685" s="1"/>
      <c r="T685" s="1"/>
      <c r="U685" s="1"/>
      <c r="V685" s="1"/>
      <c r="W685" s="1"/>
      <c r="X685" s="1"/>
      <c r="Y685" s="1"/>
      <c r="Z685" s="1"/>
    </row>
    <row r="686" spans="1:26" ht="14.25" customHeight="1" x14ac:dyDescent="0.25">
      <c r="A686" s="15"/>
      <c r="B686" s="1"/>
      <c r="C686" s="1"/>
      <c r="D686" s="1"/>
      <c r="H686" s="1"/>
      <c r="I686" s="1"/>
      <c r="J686" s="1"/>
      <c r="L686" s="1"/>
      <c r="M686" s="1"/>
      <c r="N686" s="1"/>
      <c r="O686" s="1"/>
      <c r="P686" s="1"/>
      <c r="Q686" s="1"/>
      <c r="R686" s="1"/>
      <c r="S686" s="1"/>
      <c r="T686" s="1"/>
      <c r="U686" s="1"/>
      <c r="V686" s="1"/>
      <c r="W686" s="1"/>
      <c r="X686" s="1"/>
      <c r="Y686" s="1"/>
      <c r="Z686" s="1"/>
    </row>
    <row r="687" spans="1:26" ht="14.25" customHeight="1" x14ac:dyDescent="0.25">
      <c r="A687" s="15"/>
      <c r="B687" s="1"/>
      <c r="C687" s="1"/>
      <c r="D687" s="1"/>
      <c r="H687" s="1"/>
      <c r="I687" s="1"/>
      <c r="J687" s="1"/>
      <c r="L687" s="1"/>
      <c r="M687" s="1"/>
      <c r="N687" s="1"/>
      <c r="O687" s="1"/>
      <c r="P687" s="1"/>
      <c r="Q687" s="1"/>
      <c r="R687" s="1"/>
      <c r="S687" s="1"/>
      <c r="T687" s="1"/>
      <c r="U687" s="1"/>
      <c r="V687" s="1"/>
      <c r="W687" s="1"/>
      <c r="X687" s="1"/>
      <c r="Y687" s="1"/>
      <c r="Z687" s="1"/>
    </row>
    <row r="688" spans="1:26" ht="14.25" customHeight="1" x14ac:dyDescent="0.25">
      <c r="A688" s="15"/>
      <c r="B688" s="1"/>
      <c r="C688" s="1"/>
      <c r="D688" s="1"/>
      <c r="H688" s="1"/>
      <c r="I688" s="1"/>
      <c r="J688" s="1"/>
      <c r="L688" s="1"/>
      <c r="M688" s="1"/>
      <c r="N688" s="1"/>
      <c r="O688" s="1"/>
      <c r="P688" s="1"/>
      <c r="Q688" s="1"/>
      <c r="R688" s="1"/>
      <c r="S688" s="1"/>
      <c r="T688" s="1"/>
      <c r="U688" s="1"/>
      <c r="V688" s="1"/>
      <c r="W688" s="1"/>
      <c r="X688" s="1"/>
      <c r="Y688" s="1"/>
      <c r="Z688" s="1"/>
    </row>
    <row r="689" spans="1:26" ht="14.25" customHeight="1" x14ac:dyDescent="0.25">
      <c r="A689" s="15"/>
      <c r="B689" s="1"/>
      <c r="C689" s="1"/>
      <c r="D689" s="1"/>
      <c r="H689" s="1"/>
      <c r="I689" s="1"/>
      <c r="J689" s="1"/>
      <c r="L689" s="1"/>
      <c r="M689" s="1"/>
      <c r="N689" s="1"/>
      <c r="O689" s="1"/>
      <c r="P689" s="1"/>
      <c r="Q689" s="1"/>
      <c r="R689" s="1"/>
      <c r="S689" s="1"/>
      <c r="T689" s="1"/>
      <c r="U689" s="1"/>
      <c r="V689" s="1"/>
      <c r="W689" s="1"/>
      <c r="X689" s="1"/>
      <c r="Y689" s="1"/>
      <c r="Z689" s="1"/>
    </row>
    <row r="690" spans="1:26" ht="14.25" customHeight="1" x14ac:dyDescent="0.25">
      <c r="A690" s="15"/>
      <c r="B690" s="1"/>
      <c r="C690" s="1"/>
      <c r="D690" s="1"/>
      <c r="H690" s="1"/>
      <c r="I690" s="1"/>
      <c r="J690" s="1"/>
      <c r="L690" s="1"/>
      <c r="M690" s="1"/>
      <c r="N690" s="1"/>
      <c r="O690" s="1"/>
      <c r="P690" s="1"/>
      <c r="Q690" s="1"/>
      <c r="R690" s="1"/>
      <c r="S690" s="1"/>
      <c r="T690" s="1"/>
      <c r="U690" s="1"/>
      <c r="V690" s="1"/>
      <c r="W690" s="1"/>
      <c r="X690" s="1"/>
      <c r="Y690" s="1"/>
      <c r="Z690" s="1"/>
    </row>
    <row r="691" spans="1:26" ht="14.25" customHeight="1" x14ac:dyDescent="0.25">
      <c r="A691" s="15"/>
      <c r="B691" s="1"/>
      <c r="C691" s="1"/>
      <c r="D691" s="1"/>
      <c r="H691" s="1"/>
      <c r="I691" s="1"/>
      <c r="J691" s="1"/>
      <c r="L691" s="1"/>
      <c r="M691" s="1"/>
      <c r="N691" s="1"/>
      <c r="O691" s="1"/>
      <c r="P691" s="1"/>
      <c r="Q691" s="1"/>
      <c r="R691" s="1"/>
      <c r="S691" s="1"/>
      <c r="T691" s="1"/>
      <c r="U691" s="1"/>
      <c r="V691" s="1"/>
      <c r="W691" s="1"/>
      <c r="X691" s="1"/>
      <c r="Y691" s="1"/>
      <c r="Z691" s="1"/>
    </row>
    <row r="692" spans="1:26" ht="14.25" customHeight="1" x14ac:dyDescent="0.25">
      <c r="A692" s="15"/>
      <c r="B692" s="1"/>
      <c r="C692" s="1"/>
      <c r="D692" s="1"/>
      <c r="H692" s="1"/>
      <c r="I692" s="1"/>
      <c r="J692" s="1"/>
      <c r="L692" s="1"/>
      <c r="M692" s="1"/>
      <c r="N692" s="1"/>
      <c r="O692" s="1"/>
      <c r="P692" s="1"/>
      <c r="Q692" s="1"/>
      <c r="R692" s="1"/>
      <c r="S692" s="1"/>
      <c r="T692" s="1"/>
      <c r="U692" s="1"/>
      <c r="V692" s="1"/>
      <c r="W692" s="1"/>
      <c r="X692" s="1"/>
      <c r="Y692" s="1"/>
      <c r="Z692" s="1"/>
    </row>
    <row r="693" spans="1:26" ht="14.25" customHeight="1" x14ac:dyDescent="0.25">
      <c r="A693" s="15"/>
      <c r="B693" s="1"/>
      <c r="C693" s="1"/>
      <c r="D693" s="1"/>
      <c r="H693" s="1"/>
      <c r="I693" s="1"/>
      <c r="J693" s="1"/>
      <c r="L693" s="1"/>
      <c r="M693" s="1"/>
      <c r="N693" s="1"/>
      <c r="O693" s="1"/>
      <c r="P693" s="1"/>
      <c r="Q693" s="1"/>
      <c r="R693" s="1"/>
      <c r="S693" s="1"/>
      <c r="T693" s="1"/>
      <c r="U693" s="1"/>
      <c r="V693" s="1"/>
      <c r="W693" s="1"/>
      <c r="X693" s="1"/>
      <c r="Y693" s="1"/>
      <c r="Z693" s="1"/>
    </row>
    <row r="694" spans="1:26" ht="14.25" customHeight="1" x14ac:dyDescent="0.25">
      <c r="A694" s="15"/>
      <c r="B694" s="1"/>
      <c r="C694" s="1"/>
      <c r="D694" s="1"/>
      <c r="H694" s="1"/>
      <c r="I694" s="1"/>
      <c r="J694" s="1"/>
      <c r="L694" s="1"/>
      <c r="M694" s="1"/>
      <c r="N694" s="1"/>
      <c r="O694" s="1"/>
      <c r="P694" s="1"/>
      <c r="Q694" s="1"/>
      <c r="R694" s="1"/>
      <c r="S694" s="1"/>
      <c r="T694" s="1"/>
      <c r="U694" s="1"/>
      <c r="V694" s="1"/>
      <c r="W694" s="1"/>
      <c r="X694" s="1"/>
      <c r="Y694" s="1"/>
      <c r="Z694" s="1"/>
    </row>
    <row r="695" spans="1:26" ht="14.25" customHeight="1" x14ac:dyDescent="0.25">
      <c r="A695" s="15"/>
      <c r="B695" s="1"/>
      <c r="C695" s="1"/>
      <c r="D695" s="1"/>
      <c r="H695" s="1"/>
      <c r="I695" s="1"/>
      <c r="J695" s="1"/>
      <c r="L695" s="1"/>
      <c r="M695" s="1"/>
      <c r="N695" s="1"/>
      <c r="O695" s="1"/>
      <c r="P695" s="1"/>
      <c r="Q695" s="1"/>
      <c r="R695" s="1"/>
      <c r="S695" s="1"/>
      <c r="T695" s="1"/>
      <c r="U695" s="1"/>
      <c r="V695" s="1"/>
      <c r="W695" s="1"/>
      <c r="X695" s="1"/>
      <c r="Y695" s="1"/>
      <c r="Z695" s="1"/>
    </row>
    <row r="696" spans="1:26" ht="14.25" customHeight="1" x14ac:dyDescent="0.25">
      <c r="A696" s="15"/>
      <c r="B696" s="1"/>
      <c r="C696" s="1"/>
      <c r="D696" s="1"/>
      <c r="H696" s="1"/>
      <c r="I696" s="1"/>
      <c r="J696" s="1"/>
      <c r="L696" s="1"/>
      <c r="M696" s="1"/>
      <c r="N696" s="1"/>
      <c r="O696" s="1"/>
      <c r="P696" s="1"/>
      <c r="Q696" s="1"/>
      <c r="R696" s="1"/>
      <c r="S696" s="1"/>
      <c r="T696" s="1"/>
      <c r="U696" s="1"/>
      <c r="V696" s="1"/>
      <c r="W696" s="1"/>
      <c r="X696" s="1"/>
      <c r="Y696" s="1"/>
      <c r="Z696" s="1"/>
    </row>
    <row r="697" spans="1:26" ht="14.25" customHeight="1" x14ac:dyDescent="0.25">
      <c r="A697" s="15"/>
      <c r="B697" s="1"/>
      <c r="C697" s="1"/>
      <c r="D697" s="1"/>
      <c r="H697" s="1"/>
      <c r="I697" s="1"/>
      <c r="J697" s="1"/>
      <c r="L697" s="1"/>
      <c r="M697" s="1"/>
      <c r="N697" s="1"/>
      <c r="O697" s="1"/>
      <c r="P697" s="1"/>
      <c r="Q697" s="1"/>
      <c r="R697" s="1"/>
      <c r="S697" s="1"/>
      <c r="T697" s="1"/>
      <c r="U697" s="1"/>
      <c r="V697" s="1"/>
      <c r="W697" s="1"/>
      <c r="X697" s="1"/>
      <c r="Y697" s="1"/>
      <c r="Z697" s="1"/>
    </row>
    <row r="698" spans="1:26" ht="14.25" customHeight="1" x14ac:dyDescent="0.25">
      <c r="A698" s="15"/>
      <c r="B698" s="1"/>
      <c r="C698" s="1"/>
      <c r="D698" s="1"/>
      <c r="H698" s="1"/>
      <c r="I698" s="1"/>
      <c r="J698" s="1"/>
      <c r="L698" s="1"/>
      <c r="M698" s="1"/>
      <c r="N698" s="1"/>
      <c r="O698" s="1"/>
      <c r="P698" s="1"/>
      <c r="Q698" s="1"/>
      <c r="R698" s="1"/>
      <c r="S698" s="1"/>
      <c r="T698" s="1"/>
      <c r="U698" s="1"/>
      <c r="V698" s="1"/>
      <c r="W698" s="1"/>
      <c r="X698" s="1"/>
      <c r="Y698" s="1"/>
      <c r="Z698" s="1"/>
    </row>
    <row r="699" spans="1:26" ht="14.25" customHeight="1" x14ac:dyDescent="0.25">
      <c r="A699" s="15"/>
      <c r="B699" s="1"/>
      <c r="C699" s="1"/>
      <c r="D699" s="1"/>
      <c r="H699" s="1"/>
      <c r="I699" s="1"/>
      <c r="J699" s="1"/>
      <c r="L699" s="1"/>
      <c r="M699" s="1"/>
      <c r="N699" s="1"/>
      <c r="O699" s="1"/>
      <c r="P699" s="1"/>
      <c r="Q699" s="1"/>
      <c r="R699" s="1"/>
      <c r="S699" s="1"/>
      <c r="T699" s="1"/>
      <c r="U699" s="1"/>
      <c r="V699" s="1"/>
      <c r="W699" s="1"/>
      <c r="X699" s="1"/>
      <c r="Y699" s="1"/>
      <c r="Z699" s="1"/>
    </row>
    <row r="700" spans="1:26" ht="14.25" customHeight="1" x14ac:dyDescent="0.25">
      <c r="A700" s="15"/>
      <c r="B700" s="1"/>
      <c r="C700" s="1"/>
      <c r="D700" s="1"/>
      <c r="H700" s="1"/>
      <c r="I700" s="1"/>
      <c r="J700" s="1"/>
      <c r="L700" s="1"/>
      <c r="M700" s="1"/>
      <c r="N700" s="1"/>
      <c r="O700" s="1"/>
      <c r="P700" s="1"/>
      <c r="Q700" s="1"/>
      <c r="R700" s="1"/>
      <c r="S700" s="1"/>
      <c r="T700" s="1"/>
      <c r="U700" s="1"/>
      <c r="V700" s="1"/>
      <c r="W700" s="1"/>
      <c r="X700" s="1"/>
      <c r="Y700" s="1"/>
      <c r="Z700" s="1"/>
    </row>
    <row r="701" spans="1:26" ht="14.25" customHeight="1" x14ac:dyDescent="0.25">
      <c r="A701" s="15"/>
      <c r="B701" s="1"/>
      <c r="C701" s="1"/>
      <c r="D701" s="1"/>
      <c r="H701" s="1"/>
      <c r="I701" s="1"/>
      <c r="J701" s="1"/>
      <c r="L701" s="1"/>
      <c r="M701" s="1"/>
      <c r="N701" s="1"/>
      <c r="O701" s="1"/>
      <c r="P701" s="1"/>
      <c r="Q701" s="1"/>
      <c r="R701" s="1"/>
      <c r="S701" s="1"/>
      <c r="T701" s="1"/>
      <c r="U701" s="1"/>
      <c r="V701" s="1"/>
      <c r="W701" s="1"/>
      <c r="X701" s="1"/>
      <c r="Y701" s="1"/>
      <c r="Z701" s="1"/>
    </row>
    <row r="702" spans="1:26" ht="14.25" customHeight="1" x14ac:dyDescent="0.25">
      <c r="A702" s="15"/>
      <c r="B702" s="1"/>
      <c r="C702" s="1"/>
      <c r="D702" s="1"/>
      <c r="H702" s="1"/>
      <c r="I702" s="1"/>
      <c r="J702" s="1"/>
      <c r="L702" s="1"/>
      <c r="M702" s="1"/>
      <c r="N702" s="1"/>
      <c r="O702" s="1"/>
      <c r="P702" s="1"/>
      <c r="Q702" s="1"/>
      <c r="R702" s="1"/>
      <c r="S702" s="1"/>
      <c r="T702" s="1"/>
      <c r="U702" s="1"/>
      <c r="V702" s="1"/>
      <c r="W702" s="1"/>
      <c r="X702" s="1"/>
      <c r="Y702" s="1"/>
      <c r="Z702" s="1"/>
    </row>
    <row r="703" spans="1:26" ht="14.25" customHeight="1" x14ac:dyDescent="0.25">
      <c r="A703" s="15"/>
      <c r="B703" s="1"/>
      <c r="C703" s="1"/>
      <c r="D703" s="1"/>
      <c r="H703" s="1"/>
      <c r="I703" s="1"/>
      <c r="J703" s="1"/>
      <c r="L703" s="1"/>
      <c r="M703" s="1"/>
      <c r="N703" s="1"/>
      <c r="O703" s="1"/>
      <c r="P703" s="1"/>
      <c r="Q703" s="1"/>
      <c r="R703" s="1"/>
      <c r="S703" s="1"/>
      <c r="T703" s="1"/>
      <c r="U703" s="1"/>
      <c r="V703" s="1"/>
      <c r="W703" s="1"/>
      <c r="X703" s="1"/>
      <c r="Y703" s="1"/>
      <c r="Z703" s="1"/>
    </row>
    <row r="704" spans="1:26" ht="14.25" customHeight="1" x14ac:dyDescent="0.25">
      <c r="A704" s="15"/>
      <c r="B704" s="1"/>
      <c r="C704" s="1"/>
      <c r="D704" s="1"/>
      <c r="H704" s="1"/>
      <c r="I704" s="1"/>
      <c r="J704" s="1"/>
      <c r="L704" s="1"/>
      <c r="M704" s="1"/>
      <c r="N704" s="1"/>
      <c r="O704" s="1"/>
      <c r="P704" s="1"/>
      <c r="Q704" s="1"/>
      <c r="R704" s="1"/>
      <c r="S704" s="1"/>
      <c r="T704" s="1"/>
      <c r="U704" s="1"/>
      <c r="V704" s="1"/>
      <c r="W704" s="1"/>
      <c r="X704" s="1"/>
      <c r="Y704" s="1"/>
      <c r="Z704" s="1"/>
    </row>
    <row r="705" spans="1:26" ht="14.25" customHeight="1" x14ac:dyDescent="0.25">
      <c r="A705" s="15"/>
      <c r="B705" s="1"/>
      <c r="C705" s="1"/>
      <c r="D705" s="1"/>
      <c r="H705" s="1"/>
      <c r="I705" s="1"/>
      <c r="J705" s="1"/>
      <c r="L705" s="1"/>
      <c r="M705" s="1"/>
      <c r="N705" s="1"/>
      <c r="O705" s="1"/>
      <c r="P705" s="1"/>
      <c r="Q705" s="1"/>
      <c r="R705" s="1"/>
      <c r="S705" s="1"/>
      <c r="T705" s="1"/>
      <c r="U705" s="1"/>
      <c r="V705" s="1"/>
      <c r="W705" s="1"/>
      <c r="X705" s="1"/>
      <c r="Y705" s="1"/>
      <c r="Z705" s="1"/>
    </row>
    <row r="706" spans="1:26" ht="14.25" customHeight="1" x14ac:dyDescent="0.25">
      <c r="A706" s="15"/>
      <c r="B706" s="1"/>
      <c r="C706" s="1"/>
      <c r="D706" s="1"/>
      <c r="H706" s="1"/>
      <c r="I706" s="1"/>
      <c r="J706" s="1"/>
      <c r="L706" s="1"/>
      <c r="M706" s="1"/>
      <c r="N706" s="1"/>
      <c r="O706" s="1"/>
      <c r="P706" s="1"/>
      <c r="Q706" s="1"/>
      <c r="R706" s="1"/>
      <c r="S706" s="1"/>
      <c r="T706" s="1"/>
      <c r="U706" s="1"/>
      <c r="V706" s="1"/>
      <c r="W706" s="1"/>
      <c r="X706" s="1"/>
      <c r="Y706" s="1"/>
      <c r="Z706" s="1"/>
    </row>
    <row r="707" spans="1:26" ht="14.25" customHeight="1" x14ac:dyDescent="0.25">
      <c r="A707" s="15"/>
      <c r="B707" s="1"/>
      <c r="C707" s="1"/>
      <c r="D707" s="1"/>
      <c r="H707" s="1"/>
      <c r="I707" s="1"/>
      <c r="J707" s="1"/>
      <c r="L707" s="1"/>
      <c r="M707" s="1"/>
      <c r="N707" s="1"/>
      <c r="O707" s="1"/>
      <c r="P707" s="1"/>
      <c r="Q707" s="1"/>
      <c r="R707" s="1"/>
      <c r="S707" s="1"/>
      <c r="T707" s="1"/>
      <c r="U707" s="1"/>
      <c r="V707" s="1"/>
      <c r="W707" s="1"/>
      <c r="X707" s="1"/>
      <c r="Y707" s="1"/>
      <c r="Z707" s="1"/>
    </row>
    <row r="708" spans="1:26" ht="14.25" customHeight="1" x14ac:dyDescent="0.25">
      <c r="A708" s="15"/>
      <c r="B708" s="1"/>
      <c r="C708" s="1"/>
      <c r="D708" s="1"/>
      <c r="H708" s="1"/>
      <c r="I708" s="1"/>
      <c r="J708" s="1"/>
      <c r="L708" s="1"/>
      <c r="M708" s="1"/>
      <c r="N708" s="1"/>
      <c r="O708" s="1"/>
      <c r="P708" s="1"/>
      <c r="Q708" s="1"/>
      <c r="R708" s="1"/>
      <c r="S708" s="1"/>
      <c r="T708" s="1"/>
      <c r="U708" s="1"/>
      <c r="V708" s="1"/>
      <c r="W708" s="1"/>
      <c r="X708" s="1"/>
      <c r="Y708" s="1"/>
      <c r="Z708" s="1"/>
    </row>
    <row r="709" spans="1:26" ht="14.25" customHeight="1" x14ac:dyDescent="0.25">
      <c r="A709" s="15"/>
      <c r="B709" s="1"/>
      <c r="C709" s="1"/>
      <c r="D709" s="1"/>
      <c r="H709" s="1"/>
      <c r="I709" s="1"/>
      <c r="J709" s="1"/>
      <c r="L709" s="1"/>
      <c r="M709" s="1"/>
      <c r="N709" s="1"/>
      <c r="O709" s="1"/>
      <c r="P709" s="1"/>
      <c r="Q709" s="1"/>
      <c r="R709" s="1"/>
      <c r="S709" s="1"/>
      <c r="T709" s="1"/>
      <c r="U709" s="1"/>
      <c r="V709" s="1"/>
      <c r="W709" s="1"/>
      <c r="X709" s="1"/>
      <c r="Y709" s="1"/>
      <c r="Z709" s="1"/>
    </row>
    <row r="710" spans="1:26" ht="14.25" customHeight="1" x14ac:dyDescent="0.25">
      <c r="A710" s="15"/>
      <c r="B710" s="1"/>
      <c r="C710" s="1"/>
      <c r="D710" s="1"/>
      <c r="H710" s="1"/>
      <c r="I710" s="1"/>
      <c r="J710" s="1"/>
      <c r="L710" s="1"/>
      <c r="M710" s="1"/>
      <c r="N710" s="1"/>
      <c r="O710" s="1"/>
      <c r="P710" s="1"/>
      <c r="Q710" s="1"/>
      <c r="R710" s="1"/>
      <c r="S710" s="1"/>
      <c r="T710" s="1"/>
      <c r="U710" s="1"/>
      <c r="V710" s="1"/>
      <c r="W710" s="1"/>
      <c r="X710" s="1"/>
      <c r="Y710" s="1"/>
      <c r="Z710" s="1"/>
    </row>
    <row r="711" spans="1:26" ht="14.25" customHeight="1" x14ac:dyDescent="0.25">
      <c r="A711" s="15"/>
      <c r="B711" s="1"/>
      <c r="C711" s="1"/>
      <c r="D711" s="1"/>
      <c r="H711" s="1"/>
      <c r="I711" s="1"/>
      <c r="J711" s="1"/>
      <c r="L711" s="1"/>
      <c r="M711" s="1"/>
      <c r="N711" s="1"/>
      <c r="O711" s="1"/>
      <c r="P711" s="1"/>
      <c r="Q711" s="1"/>
      <c r="R711" s="1"/>
      <c r="S711" s="1"/>
      <c r="T711" s="1"/>
      <c r="U711" s="1"/>
      <c r="V711" s="1"/>
      <c r="W711" s="1"/>
      <c r="X711" s="1"/>
      <c r="Y711" s="1"/>
      <c r="Z711" s="1"/>
    </row>
    <row r="712" spans="1:26" ht="14.25" customHeight="1" x14ac:dyDescent="0.25">
      <c r="A712" s="15"/>
      <c r="B712" s="1"/>
      <c r="C712" s="1"/>
      <c r="D712" s="1"/>
      <c r="H712" s="1"/>
      <c r="I712" s="1"/>
      <c r="J712" s="1"/>
      <c r="L712" s="1"/>
      <c r="M712" s="1"/>
      <c r="N712" s="1"/>
      <c r="O712" s="1"/>
      <c r="P712" s="1"/>
      <c r="Q712" s="1"/>
      <c r="R712" s="1"/>
      <c r="S712" s="1"/>
      <c r="T712" s="1"/>
      <c r="U712" s="1"/>
      <c r="V712" s="1"/>
      <c r="W712" s="1"/>
      <c r="X712" s="1"/>
      <c r="Y712" s="1"/>
      <c r="Z712" s="1"/>
    </row>
    <row r="713" spans="1:26" ht="14.25" customHeight="1" x14ac:dyDescent="0.25">
      <c r="A713" s="15"/>
      <c r="B713" s="1"/>
      <c r="C713" s="1"/>
      <c r="D713" s="1"/>
      <c r="H713" s="1"/>
      <c r="I713" s="1"/>
      <c r="J713" s="1"/>
      <c r="L713" s="1"/>
      <c r="M713" s="1"/>
      <c r="N713" s="1"/>
      <c r="O713" s="1"/>
      <c r="P713" s="1"/>
      <c r="Q713" s="1"/>
      <c r="R713" s="1"/>
      <c r="S713" s="1"/>
      <c r="T713" s="1"/>
      <c r="U713" s="1"/>
      <c r="V713" s="1"/>
      <c r="W713" s="1"/>
      <c r="X713" s="1"/>
      <c r="Y713" s="1"/>
      <c r="Z713" s="1"/>
    </row>
    <row r="714" spans="1:26" ht="14.25" customHeight="1" x14ac:dyDescent="0.25">
      <c r="A714" s="15"/>
      <c r="B714" s="1"/>
      <c r="C714" s="1"/>
      <c r="D714" s="1"/>
      <c r="H714" s="1"/>
      <c r="I714" s="1"/>
      <c r="J714" s="1"/>
      <c r="L714" s="1"/>
      <c r="M714" s="1"/>
      <c r="N714" s="1"/>
      <c r="O714" s="1"/>
      <c r="P714" s="1"/>
      <c r="Q714" s="1"/>
      <c r="R714" s="1"/>
      <c r="S714" s="1"/>
      <c r="T714" s="1"/>
      <c r="U714" s="1"/>
      <c r="V714" s="1"/>
      <c r="W714" s="1"/>
      <c r="X714" s="1"/>
      <c r="Y714" s="1"/>
      <c r="Z714" s="1"/>
    </row>
    <row r="715" spans="1:26" ht="14.25" customHeight="1" x14ac:dyDescent="0.25">
      <c r="A715" s="15"/>
      <c r="B715" s="1"/>
      <c r="C715" s="1"/>
      <c r="D715" s="1"/>
      <c r="H715" s="1"/>
      <c r="I715" s="1"/>
      <c r="J715" s="1"/>
      <c r="L715" s="1"/>
      <c r="M715" s="1"/>
      <c r="N715" s="1"/>
      <c r="O715" s="1"/>
      <c r="P715" s="1"/>
      <c r="Q715" s="1"/>
      <c r="R715" s="1"/>
      <c r="S715" s="1"/>
      <c r="T715" s="1"/>
      <c r="U715" s="1"/>
      <c r="V715" s="1"/>
      <c r="W715" s="1"/>
      <c r="X715" s="1"/>
      <c r="Y715" s="1"/>
      <c r="Z715" s="1"/>
    </row>
    <row r="716" spans="1:26" ht="14.25" customHeight="1" x14ac:dyDescent="0.25">
      <c r="A716" s="15"/>
      <c r="B716" s="1"/>
      <c r="C716" s="1"/>
      <c r="D716" s="1"/>
      <c r="H716" s="1"/>
      <c r="I716" s="1"/>
      <c r="J716" s="1"/>
      <c r="L716" s="1"/>
      <c r="M716" s="1"/>
      <c r="N716" s="1"/>
      <c r="O716" s="1"/>
      <c r="P716" s="1"/>
      <c r="Q716" s="1"/>
      <c r="R716" s="1"/>
      <c r="S716" s="1"/>
      <c r="T716" s="1"/>
      <c r="U716" s="1"/>
      <c r="V716" s="1"/>
      <c r="W716" s="1"/>
      <c r="X716" s="1"/>
      <c r="Y716" s="1"/>
      <c r="Z716" s="1"/>
    </row>
    <row r="717" spans="1:26" ht="14.25" customHeight="1" x14ac:dyDescent="0.25">
      <c r="A717" s="15"/>
      <c r="B717" s="1"/>
      <c r="C717" s="1"/>
      <c r="D717" s="1"/>
      <c r="H717" s="1"/>
      <c r="I717" s="1"/>
      <c r="J717" s="1"/>
      <c r="L717" s="1"/>
      <c r="M717" s="1"/>
      <c r="N717" s="1"/>
      <c r="O717" s="1"/>
      <c r="P717" s="1"/>
      <c r="Q717" s="1"/>
      <c r="R717" s="1"/>
      <c r="S717" s="1"/>
      <c r="T717" s="1"/>
      <c r="U717" s="1"/>
      <c r="V717" s="1"/>
      <c r="W717" s="1"/>
      <c r="X717" s="1"/>
      <c r="Y717" s="1"/>
      <c r="Z717" s="1"/>
    </row>
    <row r="718" spans="1:26" ht="14.25" customHeight="1" x14ac:dyDescent="0.25">
      <c r="A718" s="15"/>
      <c r="B718" s="1"/>
      <c r="C718" s="1"/>
      <c r="D718" s="1"/>
      <c r="H718" s="1"/>
      <c r="I718" s="1"/>
      <c r="J718" s="1"/>
      <c r="L718" s="1"/>
      <c r="M718" s="1"/>
      <c r="N718" s="1"/>
      <c r="O718" s="1"/>
      <c r="P718" s="1"/>
      <c r="Q718" s="1"/>
      <c r="R718" s="1"/>
      <c r="S718" s="1"/>
      <c r="T718" s="1"/>
      <c r="U718" s="1"/>
      <c r="V718" s="1"/>
      <c r="W718" s="1"/>
      <c r="X718" s="1"/>
      <c r="Y718" s="1"/>
      <c r="Z718" s="1"/>
    </row>
    <row r="719" spans="1:26" ht="14.25" customHeight="1" x14ac:dyDescent="0.25">
      <c r="A719" s="15"/>
      <c r="B719" s="1"/>
      <c r="C719" s="1"/>
      <c r="D719" s="1"/>
      <c r="H719" s="1"/>
      <c r="I719" s="1"/>
      <c r="J719" s="1"/>
      <c r="L719" s="1"/>
      <c r="M719" s="1"/>
      <c r="N719" s="1"/>
      <c r="O719" s="1"/>
      <c r="P719" s="1"/>
      <c r="Q719" s="1"/>
      <c r="R719" s="1"/>
      <c r="S719" s="1"/>
      <c r="T719" s="1"/>
      <c r="U719" s="1"/>
      <c r="V719" s="1"/>
      <c r="W719" s="1"/>
      <c r="X719" s="1"/>
      <c r="Y719" s="1"/>
      <c r="Z719" s="1"/>
    </row>
    <row r="720" spans="1:26" ht="14.25" customHeight="1" x14ac:dyDescent="0.25">
      <c r="A720" s="15"/>
      <c r="B720" s="1"/>
      <c r="C720" s="1"/>
      <c r="D720" s="1"/>
      <c r="H720" s="1"/>
      <c r="I720" s="1"/>
      <c r="J720" s="1"/>
      <c r="L720" s="1"/>
      <c r="M720" s="1"/>
      <c r="N720" s="1"/>
      <c r="O720" s="1"/>
      <c r="P720" s="1"/>
      <c r="Q720" s="1"/>
      <c r="R720" s="1"/>
      <c r="S720" s="1"/>
      <c r="T720" s="1"/>
      <c r="U720" s="1"/>
      <c r="V720" s="1"/>
      <c r="W720" s="1"/>
      <c r="X720" s="1"/>
      <c r="Y720" s="1"/>
      <c r="Z720" s="1"/>
    </row>
    <row r="721" spans="1:26" ht="14.25" customHeight="1" x14ac:dyDescent="0.25">
      <c r="A721" s="15"/>
      <c r="B721" s="1"/>
      <c r="C721" s="1"/>
      <c r="D721" s="1"/>
      <c r="H721" s="1"/>
      <c r="I721" s="1"/>
      <c r="J721" s="1"/>
      <c r="L721" s="1"/>
      <c r="M721" s="1"/>
      <c r="N721" s="1"/>
      <c r="O721" s="1"/>
      <c r="P721" s="1"/>
      <c r="Q721" s="1"/>
      <c r="R721" s="1"/>
      <c r="S721" s="1"/>
      <c r="T721" s="1"/>
      <c r="U721" s="1"/>
      <c r="V721" s="1"/>
      <c r="W721" s="1"/>
      <c r="X721" s="1"/>
      <c r="Y721" s="1"/>
      <c r="Z721" s="1"/>
    </row>
    <row r="722" spans="1:26" ht="14.25" customHeight="1" x14ac:dyDescent="0.25">
      <c r="A722" s="15"/>
      <c r="B722" s="1"/>
      <c r="C722" s="1"/>
      <c r="D722" s="1"/>
      <c r="H722" s="1"/>
      <c r="I722" s="1"/>
      <c r="J722" s="1"/>
      <c r="L722" s="1"/>
      <c r="M722" s="1"/>
      <c r="N722" s="1"/>
      <c r="O722" s="1"/>
      <c r="P722" s="1"/>
      <c r="Q722" s="1"/>
      <c r="R722" s="1"/>
      <c r="S722" s="1"/>
      <c r="T722" s="1"/>
      <c r="U722" s="1"/>
      <c r="V722" s="1"/>
      <c r="W722" s="1"/>
      <c r="X722" s="1"/>
      <c r="Y722" s="1"/>
      <c r="Z722" s="1"/>
    </row>
    <row r="723" spans="1:26" ht="14.25" customHeight="1" x14ac:dyDescent="0.25">
      <c r="A723" s="15"/>
      <c r="B723" s="1"/>
      <c r="C723" s="1"/>
      <c r="D723" s="1"/>
      <c r="H723" s="1"/>
      <c r="I723" s="1"/>
      <c r="J723" s="1"/>
      <c r="L723" s="1"/>
      <c r="M723" s="1"/>
      <c r="N723" s="1"/>
      <c r="O723" s="1"/>
      <c r="P723" s="1"/>
      <c r="Q723" s="1"/>
      <c r="R723" s="1"/>
      <c r="S723" s="1"/>
      <c r="T723" s="1"/>
      <c r="U723" s="1"/>
      <c r="V723" s="1"/>
      <c r="W723" s="1"/>
      <c r="X723" s="1"/>
      <c r="Y723" s="1"/>
      <c r="Z723" s="1"/>
    </row>
    <row r="724" spans="1:26" ht="14.25" customHeight="1" x14ac:dyDescent="0.25">
      <c r="A724" s="15"/>
      <c r="B724" s="1"/>
      <c r="C724" s="1"/>
      <c r="D724" s="1"/>
      <c r="H724" s="1"/>
      <c r="I724" s="1"/>
      <c r="J724" s="1"/>
      <c r="L724" s="1"/>
      <c r="M724" s="1"/>
      <c r="N724" s="1"/>
      <c r="O724" s="1"/>
      <c r="P724" s="1"/>
      <c r="Q724" s="1"/>
      <c r="R724" s="1"/>
      <c r="S724" s="1"/>
      <c r="T724" s="1"/>
      <c r="U724" s="1"/>
      <c r="V724" s="1"/>
      <c r="W724" s="1"/>
      <c r="X724" s="1"/>
      <c r="Y724" s="1"/>
      <c r="Z724" s="1"/>
    </row>
    <row r="725" spans="1:26" ht="14.25" customHeight="1" x14ac:dyDescent="0.25">
      <c r="A725" s="15"/>
      <c r="B725" s="1"/>
      <c r="C725" s="1"/>
      <c r="D725" s="1"/>
      <c r="H725" s="1"/>
      <c r="I725" s="1"/>
      <c r="J725" s="1"/>
      <c r="L725" s="1"/>
      <c r="M725" s="1"/>
      <c r="N725" s="1"/>
      <c r="O725" s="1"/>
      <c r="P725" s="1"/>
      <c r="Q725" s="1"/>
      <c r="R725" s="1"/>
      <c r="S725" s="1"/>
      <c r="T725" s="1"/>
      <c r="U725" s="1"/>
      <c r="V725" s="1"/>
      <c r="W725" s="1"/>
      <c r="X725" s="1"/>
      <c r="Y725" s="1"/>
      <c r="Z725" s="1"/>
    </row>
    <row r="726" spans="1:26" ht="14.25" customHeight="1" x14ac:dyDescent="0.25">
      <c r="A726" s="15"/>
      <c r="B726" s="1"/>
      <c r="C726" s="1"/>
      <c r="D726" s="1"/>
      <c r="H726" s="1"/>
      <c r="I726" s="1"/>
      <c r="J726" s="1"/>
      <c r="L726" s="1"/>
      <c r="M726" s="1"/>
      <c r="N726" s="1"/>
      <c r="O726" s="1"/>
      <c r="P726" s="1"/>
      <c r="Q726" s="1"/>
      <c r="R726" s="1"/>
      <c r="S726" s="1"/>
      <c r="T726" s="1"/>
      <c r="U726" s="1"/>
      <c r="V726" s="1"/>
      <c r="W726" s="1"/>
      <c r="X726" s="1"/>
      <c r="Y726" s="1"/>
      <c r="Z726" s="1"/>
    </row>
    <row r="727" spans="1:26" ht="14.25" customHeight="1" x14ac:dyDescent="0.25">
      <c r="A727" s="15"/>
      <c r="B727" s="1"/>
      <c r="C727" s="1"/>
      <c r="D727" s="1"/>
      <c r="H727" s="1"/>
      <c r="I727" s="1"/>
      <c r="J727" s="1"/>
      <c r="L727" s="1"/>
      <c r="M727" s="1"/>
      <c r="N727" s="1"/>
      <c r="O727" s="1"/>
      <c r="P727" s="1"/>
      <c r="Q727" s="1"/>
      <c r="R727" s="1"/>
      <c r="S727" s="1"/>
      <c r="T727" s="1"/>
      <c r="U727" s="1"/>
      <c r="V727" s="1"/>
      <c r="W727" s="1"/>
      <c r="X727" s="1"/>
      <c r="Y727" s="1"/>
      <c r="Z727" s="1"/>
    </row>
    <row r="728" spans="1:26" ht="14.25" customHeight="1" x14ac:dyDescent="0.25">
      <c r="A728" s="15"/>
      <c r="B728" s="1"/>
      <c r="C728" s="1"/>
      <c r="D728" s="1"/>
      <c r="H728" s="1"/>
      <c r="I728" s="1"/>
      <c r="J728" s="1"/>
      <c r="L728" s="1"/>
      <c r="M728" s="1"/>
      <c r="N728" s="1"/>
      <c r="O728" s="1"/>
      <c r="P728" s="1"/>
      <c r="Q728" s="1"/>
      <c r="R728" s="1"/>
      <c r="S728" s="1"/>
      <c r="T728" s="1"/>
      <c r="U728" s="1"/>
      <c r="V728" s="1"/>
      <c r="W728" s="1"/>
      <c r="X728" s="1"/>
      <c r="Y728" s="1"/>
      <c r="Z728" s="1"/>
    </row>
    <row r="729" spans="1:26" ht="14.25" customHeight="1" x14ac:dyDescent="0.25">
      <c r="A729" s="15"/>
      <c r="B729" s="1"/>
      <c r="C729" s="1"/>
      <c r="D729" s="1"/>
      <c r="H729" s="1"/>
      <c r="I729" s="1"/>
      <c r="J729" s="1"/>
      <c r="L729" s="1"/>
      <c r="M729" s="1"/>
      <c r="N729" s="1"/>
      <c r="O729" s="1"/>
      <c r="P729" s="1"/>
      <c r="Q729" s="1"/>
      <c r="R729" s="1"/>
      <c r="S729" s="1"/>
      <c r="T729" s="1"/>
      <c r="U729" s="1"/>
      <c r="V729" s="1"/>
      <c r="W729" s="1"/>
      <c r="X729" s="1"/>
      <c r="Y729" s="1"/>
      <c r="Z729" s="1"/>
    </row>
    <row r="730" spans="1:26" ht="14.25" customHeight="1" x14ac:dyDescent="0.25">
      <c r="A730" s="15"/>
      <c r="B730" s="1"/>
      <c r="C730" s="1"/>
      <c r="D730" s="1"/>
      <c r="H730" s="1"/>
      <c r="I730" s="1"/>
      <c r="J730" s="1"/>
      <c r="L730" s="1"/>
      <c r="M730" s="1"/>
      <c r="N730" s="1"/>
      <c r="O730" s="1"/>
      <c r="P730" s="1"/>
      <c r="Q730" s="1"/>
      <c r="R730" s="1"/>
      <c r="S730" s="1"/>
      <c r="T730" s="1"/>
      <c r="U730" s="1"/>
      <c r="V730" s="1"/>
      <c r="W730" s="1"/>
      <c r="X730" s="1"/>
      <c r="Y730" s="1"/>
      <c r="Z730" s="1"/>
    </row>
    <row r="731" spans="1:26" ht="14.25" customHeight="1" x14ac:dyDescent="0.25">
      <c r="A731" s="15"/>
      <c r="B731" s="1"/>
      <c r="C731" s="1"/>
      <c r="D731" s="1"/>
      <c r="H731" s="1"/>
      <c r="I731" s="1"/>
      <c r="J731" s="1"/>
      <c r="L731" s="1"/>
      <c r="M731" s="1"/>
      <c r="N731" s="1"/>
      <c r="O731" s="1"/>
      <c r="P731" s="1"/>
      <c r="Q731" s="1"/>
      <c r="R731" s="1"/>
      <c r="S731" s="1"/>
      <c r="T731" s="1"/>
      <c r="U731" s="1"/>
      <c r="V731" s="1"/>
      <c r="W731" s="1"/>
      <c r="X731" s="1"/>
      <c r="Y731" s="1"/>
      <c r="Z731" s="1"/>
    </row>
    <row r="732" spans="1:26" ht="14.25" customHeight="1" x14ac:dyDescent="0.25">
      <c r="A732" s="15"/>
      <c r="B732" s="1"/>
      <c r="C732" s="1"/>
      <c r="D732" s="1"/>
      <c r="H732" s="1"/>
      <c r="I732" s="1"/>
      <c r="J732" s="1"/>
      <c r="L732" s="1"/>
      <c r="M732" s="1"/>
      <c r="N732" s="1"/>
      <c r="O732" s="1"/>
      <c r="P732" s="1"/>
      <c r="Q732" s="1"/>
      <c r="R732" s="1"/>
      <c r="S732" s="1"/>
      <c r="T732" s="1"/>
      <c r="U732" s="1"/>
      <c r="V732" s="1"/>
      <c r="W732" s="1"/>
      <c r="X732" s="1"/>
      <c r="Y732" s="1"/>
      <c r="Z732" s="1"/>
    </row>
    <row r="733" spans="1:26" ht="14.25" customHeight="1" x14ac:dyDescent="0.25">
      <c r="A733" s="15"/>
      <c r="B733" s="1"/>
      <c r="C733" s="1"/>
      <c r="D733" s="1"/>
      <c r="H733" s="1"/>
      <c r="I733" s="1"/>
      <c r="J733" s="1"/>
      <c r="L733" s="1"/>
      <c r="M733" s="1"/>
      <c r="N733" s="1"/>
      <c r="O733" s="1"/>
      <c r="P733" s="1"/>
      <c r="Q733" s="1"/>
      <c r="R733" s="1"/>
      <c r="S733" s="1"/>
      <c r="T733" s="1"/>
      <c r="U733" s="1"/>
      <c r="V733" s="1"/>
      <c r="W733" s="1"/>
      <c r="X733" s="1"/>
      <c r="Y733" s="1"/>
      <c r="Z733" s="1"/>
    </row>
    <row r="734" spans="1:26" ht="14.25" customHeight="1" x14ac:dyDescent="0.25">
      <c r="A734" s="15"/>
      <c r="B734" s="1"/>
      <c r="C734" s="1"/>
      <c r="D734" s="1"/>
      <c r="H734" s="1"/>
      <c r="I734" s="1"/>
      <c r="J734" s="1"/>
      <c r="L734" s="1"/>
      <c r="M734" s="1"/>
      <c r="N734" s="1"/>
      <c r="O734" s="1"/>
      <c r="P734" s="1"/>
      <c r="Q734" s="1"/>
      <c r="R734" s="1"/>
      <c r="S734" s="1"/>
      <c r="T734" s="1"/>
      <c r="U734" s="1"/>
      <c r="V734" s="1"/>
      <c r="W734" s="1"/>
      <c r="X734" s="1"/>
      <c r="Y734" s="1"/>
      <c r="Z734" s="1"/>
    </row>
    <row r="735" spans="1:26" ht="14.25" customHeight="1" x14ac:dyDescent="0.25">
      <c r="A735" s="15"/>
      <c r="B735" s="1"/>
      <c r="C735" s="1"/>
      <c r="D735" s="1"/>
      <c r="H735" s="1"/>
      <c r="I735" s="1"/>
      <c r="J735" s="1"/>
      <c r="L735" s="1"/>
      <c r="M735" s="1"/>
      <c r="N735" s="1"/>
      <c r="O735" s="1"/>
      <c r="P735" s="1"/>
      <c r="Q735" s="1"/>
      <c r="R735" s="1"/>
      <c r="S735" s="1"/>
      <c r="T735" s="1"/>
      <c r="U735" s="1"/>
      <c r="V735" s="1"/>
      <c r="W735" s="1"/>
      <c r="X735" s="1"/>
      <c r="Y735" s="1"/>
      <c r="Z735" s="1"/>
    </row>
    <row r="736" spans="1:26" ht="14.25" customHeight="1" x14ac:dyDescent="0.25">
      <c r="A736" s="15"/>
      <c r="B736" s="1"/>
      <c r="C736" s="1"/>
      <c r="D736" s="1"/>
      <c r="H736" s="1"/>
      <c r="I736" s="1"/>
      <c r="J736" s="1"/>
      <c r="L736" s="1"/>
      <c r="M736" s="1"/>
      <c r="N736" s="1"/>
      <c r="O736" s="1"/>
      <c r="P736" s="1"/>
      <c r="Q736" s="1"/>
      <c r="R736" s="1"/>
      <c r="S736" s="1"/>
      <c r="T736" s="1"/>
      <c r="U736" s="1"/>
      <c r="V736" s="1"/>
      <c r="W736" s="1"/>
      <c r="X736" s="1"/>
      <c r="Y736" s="1"/>
      <c r="Z736" s="1"/>
    </row>
    <row r="737" spans="1:26" ht="14.25" customHeight="1" x14ac:dyDescent="0.25">
      <c r="A737" s="15"/>
      <c r="B737" s="1"/>
      <c r="C737" s="1"/>
      <c r="D737" s="1"/>
      <c r="H737" s="1"/>
      <c r="I737" s="1"/>
      <c r="J737" s="1"/>
      <c r="L737" s="1"/>
      <c r="M737" s="1"/>
      <c r="N737" s="1"/>
      <c r="O737" s="1"/>
      <c r="P737" s="1"/>
      <c r="Q737" s="1"/>
      <c r="R737" s="1"/>
      <c r="S737" s="1"/>
      <c r="T737" s="1"/>
      <c r="U737" s="1"/>
      <c r="V737" s="1"/>
      <c r="W737" s="1"/>
      <c r="X737" s="1"/>
      <c r="Y737" s="1"/>
      <c r="Z737" s="1"/>
    </row>
    <row r="738" spans="1:26" ht="14.25" customHeight="1" x14ac:dyDescent="0.25">
      <c r="A738" s="15"/>
      <c r="B738" s="1"/>
      <c r="C738" s="1"/>
      <c r="D738" s="1"/>
      <c r="H738" s="1"/>
      <c r="I738" s="1"/>
      <c r="J738" s="1"/>
      <c r="L738" s="1"/>
      <c r="M738" s="1"/>
      <c r="N738" s="1"/>
      <c r="O738" s="1"/>
      <c r="P738" s="1"/>
      <c r="Q738" s="1"/>
      <c r="R738" s="1"/>
      <c r="S738" s="1"/>
      <c r="T738" s="1"/>
      <c r="U738" s="1"/>
      <c r="V738" s="1"/>
      <c r="W738" s="1"/>
      <c r="X738" s="1"/>
      <c r="Y738" s="1"/>
      <c r="Z738" s="1"/>
    </row>
    <row r="739" spans="1:26" ht="14.25" customHeight="1" x14ac:dyDescent="0.25">
      <c r="A739" s="15"/>
      <c r="B739" s="1"/>
      <c r="C739" s="1"/>
      <c r="D739" s="1"/>
      <c r="H739" s="1"/>
      <c r="I739" s="1"/>
      <c r="J739" s="1"/>
      <c r="L739" s="1"/>
      <c r="M739" s="1"/>
      <c r="N739" s="1"/>
      <c r="O739" s="1"/>
      <c r="P739" s="1"/>
      <c r="Q739" s="1"/>
      <c r="R739" s="1"/>
      <c r="S739" s="1"/>
      <c r="T739" s="1"/>
      <c r="U739" s="1"/>
      <c r="V739" s="1"/>
      <c r="W739" s="1"/>
      <c r="X739" s="1"/>
      <c r="Y739" s="1"/>
      <c r="Z739" s="1"/>
    </row>
    <row r="740" spans="1:26" ht="14.25" customHeight="1" x14ac:dyDescent="0.25">
      <c r="A740" s="15"/>
      <c r="B740" s="1"/>
      <c r="C740" s="1"/>
      <c r="D740" s="1"/>
      <c r="H740" s="1"/>
      <c r="I740" s="1"/>
      <c r="J740" s="1"/>
      <c r="L740" s="1"/>
      <c r="M740" s="1"/>
      <c r="N740" s="1"/>
      <c r="O740" s="1"/>
      <c r="P740" s="1"/>
      <c r="Q740" s="1"/>
      <c r="R740" s="1"/>
      <c r="S740" s="1"/>
      <c r="T740" s="1"/>
      <c r="U740" s="1"/>
      <c r="V740" s="1"/>
      <c r="W740" s="1"/>
      <c r="X740" s="1"/>
      <c r="Y740" s="1"/>
      <c r="Z740" s="1"/>
    </row>
    <row r="741" spans="1:26" ht="14.25" customHeight="1" x14ac:dyDescent="0.25">
      <c r="A741" s="15"/>
      <c r="B741" s="1"/>
      <c r="C741" s="1"/>
      <c r="D741" s="1"/>
      <c r="H741" s="1"/>
      <c r="I741" s="1"/>
      <c r="J741" s="1"/>
      <c r="L741" s="1"/>
      <c r="M741" s="1"/>
      <c r="N741" s="1"/>
      <c r="O741" s="1"/>
      <c r="P741" s="1"/>
      <c r="Q741" s="1"/>
      <c r="R741" s="1"/>
      <c r="S741" s="1"/>
      <c r="T741" s="1"/>
      <c r="U741" s="1"/>
      <c r="V741" s="1"/>
      <c r="W741" s="1"/>
      <c r="X741" s="1"/>
      <c r="Y741" s="1"/>
      <c r="Z741" s="1"/>
    </row>
    <row r="742" spans="1:26" ht="14.25" customHeight="1" x14ac:dyDescent="0.25">
      <c r="A742" s="15"/>
      <c r="B742" s="1"/>
      <c r="C742" s="1"/>
      <c r="D742" s="1"/>
      <c r="H742" s="1"/>
      <c r="I742" s="1"/>
      <c r="J742" s="1"/>
      <c r="L742" s="1"/>
      <c r="M742" s="1"/>
      <c r="N742" s="1"/>
      <c r="O742" s="1"/>
      <c r="P742" s="1"/>
      <c r="Q742" s="1"/>
      <c r="R742" s="1"/>
      <c r="S742" s="1"/>
      <c r="T742" s="1"/>
      <c r="U742" s="1"/>
      <c r="V742" s="1"/>
      <c r="W742" s="1"/>
      <c r="X742" s="1"/>
      <c r="Y742" s="1"/>
      <c r="Z742" s="1"/>
    </row>
    <row r="743" spans="1:26" ht="14.25" customHeight="1" x14ac:dyDescent="0.25">
      <c r="A743" s="15"/>
      <c r="B743" s="1"/>
      <c r="C743" s="1"/>
      <c r="D743" s="1"/>
      <c r="H743" s="1"/>
      <c r="I743" s="1"/>
      <c r="J743" s="1"/>
      <c r="L743" s="1"/>
      <c r="M743" s="1"/>
      <c r="N743" s="1"/>
      <c r="O743" s="1"/>
      <c r="P743" s="1"/>
      <c r="Q743" s="1"/>
      <c r="R743" s="1"/>
      <c r="S743" s="1"/>
      <c r="T743" s="1"/>
      <c r="U743" s="1"/>
      <c r="V743" s="1"/>
      <c r="W743" s="1"/>
      <c r="X743" s="1"/>
      <c r="Y743" s="1"/>
      <c r="Z743" s="1"/>
    </row>
    <row r="744" spans="1:26" ht="14.25" customHeight="1" x14ac:dyDescent="0.25">
      <c r="A744" s="15"/>
      <c r="B744" s="1"/>
      <c r="C744" s="1"/>
      <c r="D744" s="1"/>
      <c r="H744" s="1"/>
      <c r="I744" s="1"/>
      <c r="J744" s="1"/>
      <c r="L744" s="1"/>
      <c r="M744" s="1"/>
      <c r="N744" s="1"/>
      <c r="O744" s="1"/>
      <c r="P744" s="1"/>
      <c r="Q744" s="1"/>
      <c r="R744" s="1"/>
      <c r="S744" s="1"/>
      <c r="T744" s="1"/>
      <c r="U744" s="1"/>
      <c r="V744" s="1"/>
      <c r="W744" s="1"/>
      <c r="X744" s="1"/>
      <c r="Y744" s="1"/>
      <c r="Z744" s="1"/>
    </row>
    <row r="745" spans="1:26" ht="14.25" customHeight="1" x14ac:dyDescent="0.25">
      <c r="A745" s="15"/>
      <c r="B745" s="1"/>
      <c r="C745" s="1"/>
      <c r="D745" s="1"/>
      <c r="H745" s="1"/>
      <c r="I745" s="1"/>
      <c r="J745" s="1"/>
      <c r="L745" s="1"/>
      <c r="M745" s="1"/>
      <c r="N745" s="1"/>
      <c r="O745" s="1"/>
      <c r="P745" s="1"/>
      <c r="Q745" s="1"/>
      <c r="R745" s="1"/>
      <c r="S745" s="1"/>
      <c r="T745" s="1"/>
      <c r="U745" s="1"/>
      <c r="V745" s="1"/>
      <c r="W745" s="1"/>
      <c r="X745" s="1"/>
      <c r="Y745" s="1"/>
      <c r="Z745" s="1"/>
    </row>
    <row r="746" spans="1:26" ht="14.25" customHeight="1" x14ac:dyDescent="0.25">
      <c r="A746" s="15"/>
      <c r="B746" s="1"/>
      <c r="C746" s="1"/>
      <c r="D746" s="1"/>
      <c r="H746" s="1"/>
      <c r="I746" s="1"/>
      <c r="J746" s="1"/>
      <c r="L746" s="1"/>
      <c r="M746" s="1"/>
      <c r="N746" s="1"/>
      <c r="O746" s="1"/>
      <c r="P746" s="1"/>
      <c r="Q746" s="1"/>
      <c r="R746" s="1"/>
      <c r="S746" s="1"/>
      <c r="T746" s="1"/>
      <c r="U746" s="1"/>
      <c r="V746" s="1"/>
      <c r="W746" s="1"/>
      <c r="X746" s="1"/>
      <c r="Y746" s="1"/>
      <c r="Z746" s="1"/>
    </row>
    <row r="747" spans="1:26" ht="14.25" customHeight="1" x14ac:dyDescent="0.25">
      <c r="A747" s="15"/>
      <c r="B747" s="1"/>
      <c r="C747" s="1"/>
      <c r="D747" s="1"/>
      <c r="H747" s="1"/>
      <c r="I747" s="1"/>
      <c r="J747" s="1"/>
      <c r="L747" s="1"/>
      <c r="M747" s="1"/>
      <c r="N747" s="1"/>
      <c r="O747" s="1"/>
      <c r="P747" s="1"/>
      <c r="Q747" s="1"/>
      <c r="R747" s="1"/>
      <c r="S747" s="1"/>
      <c r="T747" s="1"/>
      <c r="U747" s="1"/>
      <c r="V747" s="1"/>
      <c r="W747" s="1"/>
      <c r="X747" s="1"/>
      <c r="Y747" s="1"/>
      <c r="Z747" s="1"/>
    </row>
    <row r="748" spans="1:26" ht="14.25" customHeight="1" x14ac:dyDescent="0.25">
      <c r="A748" s="15"/>
      <c r="B748" s="1"/>
      <c r="C748" s="1"/>
      <c r="D748" s="1"/>
      <c r="H748" s="1"/>
      <c r="I748" s="1"/>
      <c r="J748" s="1"/>
      <c r="L748" s="1"/>
      <c r="M748" s="1"/>
      <c r="N748" s="1"/>
      <c r="O748" s="1"/>
      <c r="P748" s="1"/>
      <c r="Q748" s="1"/>
      <c r="R748" s="1"/>
      <c r="S748" s="1"/>
      <c r="T748" s="1"/>
      <c r="U748" s="1"/>
      <c r="V748" s="1"/>
      <c r="W748" s="1"/>
      <c r="X748" s="1"/>
      <c r="Y748" s="1"/>
      <c r="Z748" s="1"/>
    </row>
    <row r="749" spans="1:26" ht="14.25" customHeight="1" x14ac:dyDescent="0.25">
      <c r="A749" s="15"/>
      <c r="B749" s="1"/>
      <c r="C749" s="1"/>
      <c r="D749" s="1"/>
      <c r="H749" s="1"/>
      <c r="I749" s="1"/>
      <c r="J749" s="1"/>
      <c r="L749" s="1"/>
      <c r="M749" s="1"/>
      <c r="N749" s="1"/>
      <c r="O749" s="1"/>
      <c r="P749" s="1"/>
      <c r="Q749" s="1"/>
      <c r="R749" s="1"/>
      <c r="S749" s="1"/>
      <c r="T749" s="1"/>
      <c r="U749" s="1"/>
      <c r="V749" s="1"/>
      <c r="W749" s="1"/>
      <c r="X749" s="1"/>
      <c r="Y749" s="1"/>
      <c r="Z749" s="1"/>
    </row>
    <row r="750" spans="1:26" ht="14.25" customHeight="1" x14ac:dyDescent="0.25">
      <c r="A750" s="15"/>
      <c r="B750" s="1"/>
      <c r="C750" s="1"/>
      <c r="D750" s="1"/>
      <c r="H750" s="1"/>
      <c r="I750" s="1"/>
      <c r="J750" s="1"/>
      <c r="L750" s="1"/>
      <c r="M750" s="1"/>
      <c r="N750" s="1"/>
      <c r="O750" s="1"/>
      <c r="P750" s="1"/>
      <c r="Q750" s="1"/>
      <c r="R750" s="1"/>
      <c r="S750" s="1"/>
      <c r="T750" s="1"/>
      <c r="U750" s="1"/>
      <c r="V750" s="1"/>
      <c r="W750" s="1"/>
      <c r="X750" s="1"/>
      <c r="Y750" s="1"/>
      <c r="Z750" s="1"/>
    </row>
    <row r="751" spans="1:26" ht="14.25" customHeight="1" x14ac:dyDescent="0.25">
      <c r="A751" s="15"/>
      <c r="B751" s="1"/>
      <c r="C751" s="1"/>
      <c r="D751" s="1"/>
      <c r="H751" s="1"/>
      <c r="I751" s="1"/>
      <c r="J751" s="1"/>
      <c r="L751" s="1"/>
      <c r="M751" s="1"/>
      <c r="N751" s="1"/>
      <c r="O751" s="1"/>
      <c r="P751" s="1"/>
      <c r="Q751" s="1"/>
      <c r="R751" s="1"/>
      <c r="S751" s="1"/>
      <c r="T751" s="1"/>
      <c r="U751" s="1"/>
      <c r="V751" s="1"/>
      <c r="W751" s="1"/>
      <c r="X751" s="1"/>
      <c r="Y751" s="1"/>
      <c r="Z751" s="1"/>
    </row>
    <row r="752" spans="1:26" ht="14.25" customHeight="1" x14ac:dyDescent="0.25">
      <c r="A752" s="15"/>
      <c r="B752" s="1"/>
      <c r="C752" s="1"/>
      <c r="D752" s="1"/>
      <c r="H752" s="1"/>
      <c r="I752" s="1"/>
      <c r="J752" s="1"/>
      <c r="L752" s="1"/>
      <c r="M752" s="1"/>
      <c r="N752" s="1"/>
      <c r="O752" s="1"/>
      <c r="P752" s="1"/>
      <c r="Q752" s="1"/>
      <c r="R752" s="1"/>
      <c r="S752" s="1"/>
      <c r="T752" s="1"/>
      <c r="U752" s="1"/>
      <c r="V752" s="1"/>
      <c r="W752" s="1"/>
      <c r="X752" s="1"/>
      <c r="Y752" s="1"/>
      <c r="Z752" s="1"/>
    </row>
    <row r="753" spans="1:26" ht="14.25" customHeight="1" x14ac:dyDescent="0.25">
      <c r="A753" s="15"/>
      <c r="B753" s="1"/>
      <c r="C753" s="1"/>
      <c r="D753" s="1"/>
      <c r="H753" s="1"/>
      <c r="I753" s="1"/>
      <c r="J753" s="1"/>
      <c r="L753" s="1"/>
      <c r="M753" s="1"/>
      <c r="N753" s="1"/>
      <c r="O753" s="1"/>
      <c r="P753" s="1"/>
      <c r="Q753" s="1"/>
      <c r="R753" s="1"/>
      <c r="S753" s="1"/>
      <c r="T753" s="1"/>
      <c r="U753" s="1"/>
      <c r="V753" s="1"/>
      <c r="W753" s="1"/>
      <c r="X753" s="1"/>
      <c r="Y753" s="1"/>
      <c r="Z753" s="1"/>
    </row>
    <row r="754" spans="1:26" ht="14.25" customHeight="1" x14ac:dyDescent="0.25">
      <c r="A754" s="15"/>
      <c r="B754" s="1"/>
      <c r="C754" s="1"/>
      <c r="D754" s="1"/>
      <c r="H754" s="1"/>
      <c r="I754" s="1"/>
      <c r="J754" s="1"/>
      <c r="L754" s="1"/>
      <c r="M754" s="1"/>
      <c r="N754" s="1"/>
      <c r="O754" s="1"/>
      <c r="P754" s="1"/>
      <c r="Q754" s="1"/>
      <c r="R754" s="1"/>
      <c r="S754" s="1"/>
      <c r="T754" s="1"/>
      <c r="U754" s="1"/>
      <c r="V754" s="1"/>
      <c r="W754" s="1"/>
      <c r="X754" s="1"/>
      <c r="Y754" s="1"/>
      <c r="Z754" s="1"/>
    </row>
    <row r="755" spans="1:26" ht="14.25" customHeight="1" x14ac:dyDescent="0.25">
      <c r="A755" s="15"/>
      <c r="B755" s="1"/>
      <c r="C755" s="1"/>
      <c r="D755" s="1"/>
      <c r="H755" s="1"/>
      <c r="I755" s="1"/>
      <c r="J755" s="1"/>
      <c r="L755" s="1"/>
      <c r="M755" s="1"/>
      <c r="N755" s="1"/>
      <c r="O755" s="1"/>
      <c r="P755" s="1"/>
      <c r="Q755" s="1"/>
      <c r="R755" s="1"/>
      <c r="S755" s="1"/>
      <c r="T755" s="1"/>
      <c r="U755" s="1"/>
      <c r="V755" s="1"/>
      <c r="W755" s="1"/>
      <c r="X755" s="1"/>
      <c r="Y755" s="1"/>
      <c r="Z755" s="1"/>
    </row>
    <row r="756" spans="1:26" ht="14.25" customHeight="1" x14ac:dyDescent="0.25">
      <c r="A756" s="15"/>
      <c r="B756" s="1"/>
      <c r="C756" s="1"/>
      <c r="D756" s="1"/>
      <c r="H756" s="1"/>
      <c r="I756" s="1"/>
      <c r="J756" s="1"/>
      <c r="L756" s="1"/>
      <c r="M756" s="1"/>
      <c r="N756" s="1"/>
      <c r="O756" s="1"/>
      <c r="P756" s="1"/>
      <c r="Q756" s="1"/>
      <c r="R756" s="1"/>
      <c r="S756" s="1"/>
      <c r="T756" s="1"/>
      <c r="U756" s="1"/>
      <c r="V756" s="1"/>
      <c r="W756" s="1"/>
      <c r="X756" s="1"/>
      <c r="Y756" s="1"/>
      <c r="Z756" s="1"/>
    </row>
    <row r="757" spans="1:26" ht="14.25" customHeight="1" x14ac:dyDescent="0.25">
      <c r="A757" s="15"/>
      <c r="B757" s="1"/>
      <c r="C757" s="1"/>
      <c r="D757" s="1"/>
      <c r="H757" s="1"/>
      <c r="I757" s="1"/>
      <c r="J757" s="1"/>
      <c r="L757" s="1"/>
      <c r="M757" s="1"/>
      <c r="N757" s="1"/>
      <c r="O757" s="1"/>
      <c r="P757" s="1"/>
      <c r="Q757" s="1"/>
      <c r="R757" s="1"/>
      <c r="S757" s="1"/>
      <c r="T757" s="1"/>
      <c r="U757" s="1"/>
      <c r="V757" s="1"/>
      <c r="W757" s="1"/>
      <c r="X757" s="1"/>
      <c r="Y757" s="1"/>
      <c r="Z757" s="1"/>
    </row>
    <row r="758" spans="1:26" ht="14.25" customHeight="1" x14ac:dyDescent="0.25">
      <c r="A758" s="15"/>
      <c r="B758" s="1"/>
      <c r="C758" s="1"/>
      <c r="D758" s="1"/>
      <c r="H758" s="1"/>
      <c r="I758" s="1"/>
      <c r="J758" s="1"/>
      <c r="L758" s="1"/>
      <c r="M758" s="1"/>
      <c r="N758" s="1"/>
      <c r="O758" s="1"/>
      <c r="P758" s="1"/>
      <c r="Q758" s="1"/>
      <c r="R758" s="1"/>
      <c r="S758" s="1"/>
      <c r="T758" s="1"/>
      <c r="U758" s="1"/>
      <c r="V758" s="1"/>
      <c r="W758" s="1"/>
      <c r="X758" s="1"/>
      <c r="Y758" s="1"/>
      <c r="Z758" s="1"/>
    </row>
    <row r="759" spans="1:26" ht="14.25" customHeight="1" x14ac:dyDescent="0.25">
      <c r="A759" s="15"/>
      <c r="B759" s="1"/>
      <c r="C759" s="1"/>
      <c r="D759" s="1"/>
      <c r="H759" s="1"/>
      <c r="I759" s="1"/>
      <c r="J759" s="1"/>
      <c r="L759" s="1"/>
      <c r="M759" s="1"/>
      <c r="N759" s="1"/>
      <c r="O759" s="1"/>
      <c r="P759" s="1"/>
      <c r="Q759" s="1"/>
      <c r="R759" s="1"/>
      <c r="S759" s="1"/>
      <c r="T759" s="1"/>
      <c r="U759" s="1"/>
      <c r="V759" s="1"/>
      <c r="W759" s="1"/>
      <c r="X759" s="1"/>
      <c r="Y759" s="1"/>
      <c r="Z759" s="1"/>
    </row>
    <row r="760" spans="1:26" ht="14.25" customHeight="1" x14ac:dyDescent="0.25">
      <c r="A760" s="15"/>
      <c r="B760" s="1"/>
      <c r="C760" s="1"/>
      <c r="D760" s="1"/>
      <c r="H760" s="1"/>
      <c r="I760" s="1"/>
      <c r="J760" s="1"/>
      <c r="L760" s="1"/>
      <c r="M760" s="1"/>
      <c r="N760" s="1"/>
      <c r="O760" s="1"/>
      <c r="P760" s="1"/>
      <c r="Q760" s="1"/>
      <c r="R760" s="1"/>
      <c r="S760" s="1"/>
      <c r="T760" s="1"/>
      <c r="U760" s="1"/>
      <c r="V760" s="1"/>
      <c r="W760" s="1"/>
      <c r="X760" s="1"/>
      <c r="Y760" s="1"/>
      <c r="Z760" s="1"/>
    </row>
    <row r="761" spans="1:26" ht="14.25" customHeight="1" x14ac:dyDescent="0.25">
      <c r="A761" s="15"/>
      <c r="B761" s="1"/>
      <c r="C761" s="1"/>
      <c r="D761" s="1"/>
      <c r="H761" s="1"/>
      <c r="I761" s="1"/>
      <c r="J761" s="1"/>
      <c r="L761" s="1"/>
      <c r="M761" s="1"/>
      <c r="N761" s="1"/>
      <c r="O761" s="1"/>
      <c r="P761" s="1"/>
      <c r="Q761" s="1"/>
      <c r="R761" s="1"/>
      <c r="S761" s="1"/>
      <c r="T761" s="1"/>
      <c r="U761" s="1"/>
      <c r="V761" s="1"/>
      <c r="W761" s="1"/>
      <c r="X761" s="1"/>
      <c r="Y761" s="1"/>
      <c r="Z761" s="1"/>
    </row>
    <row r="762" spans="1:26" ht="14.25" customHeight="1" x14ac:dyDescent="0.25">
      <c r="A762" s="15"/>
      <c r="B762" s="1"/>
      <c r="C762" s="1"/>
      <c r="D762" s="1"/>
      <c r="H762" s="1"/>
      <c r="I762" s="1"/>
      <c r="J762" s="1"/>
      <c r="L762" s="1"/>
      <c r="M762" s="1"/>
      <c r="N762" s="1"/>
      <c r="O762" s="1"/>
      <c r="P762" s="1"/>
      <c r="Q762" s="1"/>
      <c r="R762" s="1"/>
      <c r="S762" s="1"/>
      <c r="T762" s="1"/>
      <c r="U762" s="1"/>
      <c r="V762" s="1"/>
      <c r="W762" s="1"/>
      <c r="X762" s="1"/>
      <c r="Y762" s="1"/>
      <c r="Z762" s="1"/>
    </row>
    <row r="763" spans="1:26" ht="14.25" customHeight="1" x14ac:dyDescent="0.25">
      <c r="A763" s="15"/>
      <c r="B763" s="1"/>
      <c r="C763" s="1"/>
      <c r="D763" s="1"/>
      <c r="H763" s="1"/>
      <c r="I763" s="1"/>
      <c r="J763" s="1"/>
      <c r="L763" s="1"/>
      <c r="M763" s="1"/>
      <c r="N763" s="1"/>
      <c r="O763" s="1"/>
      <c r="P763" s="1"/>
      <c r="Q763" s="1"/>
      <c r="R763" s="1"/>
      <c r="S763" s="1"/>
      <c r="T763" s="1"/>
      <c r="U763" s="1"/>
      <c r="V763" s="1"/>
      <c r="W763" s="1"/>
      <c r="X763" s="1"/>
      <c r="Y763" s="1"/>
      <c r="Z763" s="1"/>
    </row>
    <row r="764" spans="1:26" ht="14.25" customHeight="1" x14ac:dyDescent="0.25">
      <c r="A764" s="15"/>
      <c r="B764" s="1"/>
      <c r="C764" s="1"/>
      <c r="D764" s="1"/>
      <c r="H764" s="1"/>
      <c r="I764" s="1"/>
      <c r="J764" s="1"/>
      <c r="L764" s="1"/>
      <c r="M764" s="1"/>
      <c r="N764" s="1"/>
      <c r="O764" s="1"/>
      <c r="P764" s="1"/>
      <c r="Q764" s="1"/>
      <c r="R764" s="1"/>
      <c r="S764" s="1"/>
      <c r="T764" s="1"/>
      <c r="U764" s="1"/>
      <c r="V764" s="1"/>
      <c r="W764" s="1"/>
      <c r="X764" s="1"/>
      <c r="Y764" s="1"/>
      <c r="Z764" s="1"/>
    </row>
    <row r="765" spans="1:26" ht="14.25" customHeight="1" x14ac:dyDescent="0.25">
      <c r="A765" s="15"/>
      <c r="B765" s="1"/>
      <c r="C765" s="1"/>
      <c r="D765" s="1"/>
      <c r="H765" s="1"/>
      <c r="I765" s="1"/>
      <c r="J765" s="1"/>
      <c r="L765" s="1"/>
      <c r="M765" s="1"/>
      <c r="N765" s="1"/>
      <c r="O765" s="1"/>
      <c r="P765" s="1"/>
      <c r="Q765" s="1"/>
      <c r="R765" s="1"/>
      <c r="S765" s="1"/>
      <c r="T765" s="1"/>
      <c r="U765" s="1"/>
      <c r="V765" s="1"/>
      <c r="W765" s="1"/>
      <c r="X765" s="1"/>
      <c r="Y765" s="1"/>
      <c r="Z765" s="1"/>
    </row>
    <row r="766" spans="1:26" ht="14.25" customHeight="1" x14ac:dyDescent="0.25">
      <c r="A766" s="15"/>
      <c r="B766" s="1"/>
      <c r="C766" s="1"/>
      <c r="D766" s="1"/>
      <c r="H766" s="1"/>
      <c r="I766" s="1"/>
      <c r="J766" s="1"/>
      <c r="L766" s="1"/>
      <c r="M766" s="1"/>
      <c r="N766" s="1"/>
      <c r="O766" s="1"/>
      <c r="P766" s="1"/>
      <c r="Q766" s="1"/>
      <c r="R766" s="1"/>
      <c r="S766" s="1"/>
      <c r="T766" s="1"/>
      <c r="U766" s="1"/>
      <c r="V766" s="1"/>
      <c r="W766" s="1"/>
      <c r="X766" s="1"/>
      <c r="Y766" s="1"/>
      <c r="Z766" s="1"/>
    </row>
    <row r="767" spans="1:26" ht="14.25" customHeight="1" x14ac:dyDescent="0.25">
      <c r="A767" s="15"/>
      <c r="B767" s="1"/>
      <c r="C767" s="1"/>
      <c r="D767" s="1"/>
      <c r="H767" s="1"/>
      <c r="I767" s="1"/>
      <c r="J767" s="1"/>
      <c r="L767" s="1"/>
      <c r="M767" s="1"/>
      <c r="N767" s="1"/>
      <c r="O767" s="1"/>
      <c r="P767" s="1"/>
      <c r="Q767" s="1"/>
      <c r="R767" s="1"/>
      <c r="S767" s="1"/>
      <c r="T767" s="1"/>
      <c r="U767" s="1"/>
      <c r="V767" s="1"/>
      <c r="W767" s="1"/>
      <c r="X767" s="1"/>
      <c r="Y767" s="1"/>
      <c r="Z767" s="1"/>
    </row>
    <row r="768" spans="1:26" ht="14.25" customHeight="1" x14ac:dyDescent="0.25">
      <c r="A768" s="15"/>
      <c r="B768" s="1"/>
      <c r="C768" s="1"/>
      <c r="D768" s="1"/>
      <c r="H768" s="1"/>
      <c r="I768" s="1"/>
      <c r="J768" s="1"/>
      <c r="L768" s="1"/>
      <c r="M768" s="1"/>
      <c r="N768" s="1"/>
      <c r="O768" s="1"/>
      <c r="P768" s="1"/>
      <c r="Q768" s="1"/>
      <c r="R768" s="1"/>
      <c r="S768" s="1"/>
      <c r="T768" s="1"/>
      <c r="U768" s="1"/>
      <c r="V768" s="1"/>
      <c r="W768" s="1"/>
      <c r="X768" s="1"/>
      <c r="Y768" s="1"/>
      <c r="Z768" s="1"/>
    </row>
    <row r="769" spans="1:26" ht="14.25" customHeight="1" x14ac:dyDescent="0.25">
      <c r="A769" s="15"/>
      <c r="B769" s="1"/>
      <c r="C769" s="1"/>
      <c r="D769" s="1"/>
      <c r="H769" s="1"/>
      <c r="I769" s="1"/>
      <c r="J769" s="1"/>
      <c r="L769" s="1"/>
      <c r="M769" s="1"/>
      <c r="N769" s="1"/>
      <c r="O769" s="1"/>
      <c r="P769" s="1"/>
      <c r="Q769" s="1"/>
      <c r="R769" s="1"/>
      <c r="S769" s="1"/>
      <c r="T769" s="1"/>
      <c r="U769" s="1"/>
      <c r="V769" s="1"/>
      <c r="W769" s="1"/>
      <c r="X769" s="1"/>
      <c r="Y769" s="1"/>
      <c r="Z769" s="1"/>
    </row>
    <row r="770" spans="1:26" ht="14.25" customHeight="1" x14ac:dyDescent="0.25">
      <c r="A770" s="15"/>
      <c r="B770" s="1"/>
      <c r="C770" s="1"/>
      <c r="D770" s="1"/>
      <c r="H770" s="1"/>
      <c r="I770" s="1"/>
      <c r="J770" s="1"/>
      <c r="L770" s="1"/>
      <c r="M770" s="1"/>
      <c r="N770" s="1"/>
      <c r="O770" s="1"/>
      <c r="P770" s="1"/>
      <c r="Q770" s="1"/>
      <c r="R770" s="1"/>
      <c r="S770" s="1"/>
      <c r="T770" s="1"/>
      <c r="U770" s="1"/>
      <c r="V770" s="1"/>
      <c r="W770" s="1"/>
      <c r="X770" s="1"/>
      <c r="Y770" s="1"/>
      <c r="Z770" s="1"/>
    </row>
    <row r="771" spans="1:26" ht="14.25" customHeight="1" x14ac:dyDescent="0.25">
      <c r="A771" s="15"/>
      <c r="B771" s="1"/>
      <c r="C771" s="1"/>
      <c r="D771" s="1"/>
      <c r="H771" s="1"/>
      <c r="I771" s="1"/>
      <c r="J771" s="1"/>
      <c r="L771" s="1"/>
      <c r="M771" s="1"/>
      <c r="N771" s="1"/>
      <c r="O771" s="1"/>
      <c r="P771" s="1"/>
      <c r="Q771" s="1"/>
      <c r="R771" s="1"/>
      <c r="S771" s="1"/>
      <c r="T771" s="1"/>
      <c r="U771" s="1"/>
      <c r="V771" s="1"/>
      <c r="W771" s="1"/>
      <c r="X771" s="1"/>
      <c r="Y771" s="1"/>
      <c r="Z771" s="1"/>
    </row>
    <row r="772" spans="1:26" ht="14.25" customHeight="1" x14ac:dyDescent="0.25">
      <c r="A772" s="15"/>
      <c r="B772" s="1"/>
      <c r="C772" s="1"/>
      <c r="D772" s="1"/>
      <c r="H772" s="1"/>
      <c r="I772" s="1"/>
      <c r="J772" s="1"/>
      <c r="L772" s="1"/>
      <c r="M772" s="1"/>
      <c r="N772" s="1"/>
      <c r="O772" s="1"/>
      <c r="P772" s="1"/>
      <c r="Q772" s="1"/>
      <c r="R772" s="1"/>
      <c r="S772" s="1"/>
      <c r="T772" s="1"/>
      <c r="U772" s="1"/>
      <c r="V772" s="1"/>
      <c r="W772" s="1"/>
      <c r="X772" s="1"/>
      <c r="Y772" s="1"/>
      <c r="Z772" s="1"/>
    </row>
    <row r="773" spans="1:26" ht="14.25" customHeight="1" x14ac:dyDescent="0.25">
      <c r="A773" s="15"/>
      <c r="B773" s="1"/>
      <c r="C773" s="1"/>
      <c r="D773" s="1"/>
      <c r="H773" s="1"/>
      <c r="I773" s="1"/>
      <c r="J773" s="1"/>
      <c r="L773" s="1"/>
      <c r="M773" s="1"/>
      <c r="N773" s="1"/>
      <c r="O773" s="1"/>
      <c r="P773" s="1"/>
      <c r="Q773" s="1"/>
      <c r="R773" s="1"/>
      <c r="S773" s="1"/>
      <c r="T773" s="1"/>
      <c r="U773" s="1"/>
      <c r="V773" s="1"/>
      <c r="W773" s="1"/>
      <c r="X773" s="1"/>
      <c r="Y773" s="1"/>
      <c r="Z773" s="1"/>
    </row>
    <row r="774" spans="1:26" ht="14.25" customHeight="1" x14ac:dyDescent="0.25">
      <c r="A774" s="15"/>
      <c r="B774" s="1"/>
      <c r="C774" s="1"/>
      <c r="D774" s="1"/>
      <c r="H774" s="1"/>
      <c r="I774" s="1"/>
      <c r="J774" s="1"/>
      <c r="L774" s="1"/>
      <c r="M774" s="1"/>
      <c r="N774" s="1"/>
      <c r="O774" s="1"/>
      <c r="P774" s="1"/>
      <c r="Q774" s="1"/>
      <c r="R774" s="1"/>
      <c r="S774" s="1"/>
      <c r="T774" s="1"/>
      <c r="U774" s="1"/>
      <c r="V774" s="1"/>
      <c r="W774" s="1"/>
      <c r="X774" s="1"/>
      <c r="Y774" s="1"/>
      <c r="Z774" s="1"/>
    </row>
    <row r="775" spans="1:26" ht="14.25" customHeight="1" x14ac:dyDescent="0.25">
      <c r="A775" s="15"/>
      <c r="B775" s="1"/>
      <c r="C775" s="1"/>
      <c r="D775" s="1"/>
      <c r="H775" s="1"/>
      <c r="I775" s="1"/>
      <c r="J775" s="1"/>
      <c r="L775" s="1"/>
      <c r="M775" s="1"/>
      <c r="N775" s="1"/>
      <c r="O775" s="1"/>
      <c r="P775" s="1"/>
      <c r="Q775" s="1"/>
      <c r="R775" s="1"/>
      <c r="S775" s="1"/>
      <c r="T775" s="1"/>
      <c r="U775" s="1"/>
      <c r="V775" s="1"/>
      <c r="W775" s="1"/>
      <c r="X775" s="1"/>
      <c r="Y775" s="1"/>
      <c r="Z775" s="1"/>
    </row>
    <row r="776" spans="1:26" ht="14.25" customHeight="1" x14ac:dyDescent="0.25">
      <c r="A776" s="15"/>
      <c r="B776" s="1"/>
      <c r="C776" s="1"/>
      <c r="D776" s="1"/>
      <c r="H776" s="1"/>
      <c r="I776" s="1"/>
      <c r="J776" s="1"/>
      <c r="L776" s="1"/>
      <c r="M776" s="1"/>
      <c r="N776" s="1"/>
      <c r="O776" s="1"/>
      <c r="P776" s="1"/>
      <c r="Q776" s="1"/>
      <c r="R776" s="1"/>
      <c r="S776" s="1"/>
      <c r="T776" s="1"/>
      <c r="U776" s="1"/>
      <c r="V776" s="1"/>
      <c r="W776" s="1"/>
      <c r="X776" s="1"/>
      <c r="Y776" s="1"/>
      <c r="Z776" s="1"/>
    </row>
    <row r="777" spans="1:26" ht="14.25" customHeight="1" x14ac:dyDescent="0.25">
      <c r="A777" s="15"/>
      <c r="B777" s="1"/>
      <c r="C777" s="1"/>
      <c r="D777" s="1"/>
      <c r="H777" s="1"/>
      <c r="I777" s="1"/>
      <c r="J777" s="1"/>
      <c r="L777" s="1"/>
      <c r="M777" s="1"/>
      <c r="N777" s="1"/>
      <c r="O777" s="1"/>
      <c r="P777" s="1"/>
      <c r="Q777" s="1"/>
      <c r="R777" s="1"/>
      <c r="S777" s="1"/>
      <c r="T777" s="1"/>
      <c r="U777" s="1"/>
      <c r="V777" s="1"/>
      <c r="W777" s="1"/>
      <c r="X777" s="1"/>
      <c r="Y777" s="1"/>
      <c r="Z777" s="1"/>
    </row>
    <row r="778" spans="1:26" ht="14.25" customHeight="1" x14ac:dyDescent="0.25">
      <c r="A778" s="15"/>
      <c r="B778" s="1"/>
      <c r="C778" s="1"/>
      <c r="D778" s="1"/>
      <c r="H778" s="1"/>
      <c r="I778" s="1"/>
      <c r="J778" s="1"/>
      <c r="L778" s="1"/>
      <c r="M778" s="1"/>
      <c r="N778" s="1"/>
      <c r="O778" s="1"/>
      <c r="P778" s="1"/>
      <c r="Q778" s="1"/>
      <c r="R778" s="1"/>
      <c r="S778" s="1"/>
      <c r="T778" s="1"/>
      <c r="U778" s="1"/>
      <c r="V778" s="1"/>
      <c r="W778" s="1"/>
      <c r="X778" s="1"/>
      <c r="Y778" s="1"/>
      <c r="Z778" s="1"/>
    </row>
    <row r="779" spans="1:26" ht="14.25" customHeight="1" x14ac:dyDescent="0.25">
      <c r="A779" s="15"/>
      <c r="B779" s="1"/>
      <c r="C779" s="1"/>
      <c r="D779" s="1"/>
      <c r="H779" s="1"/>
      <c r="I779" s="1"/>
      <c r="J779" s="1"/>
      <c r="L779" s="1"/>
      <c r="M779" s="1"/>
      <c r="N779" s="1"/>
      <c r="O779" s="1"/>
      <c r="P779" s="1"/>
      <c r="Q779" s="1"/>
      <c r="R779" s="1"/>
      <c r="S779" s="1"/>
      <c r="T779" s="1"/>
      <c r="U779" s="1"/>
      <c r="V779" s="1"/>
      <c r="W779" s="1"/>
      <c r="X779" s="1"/>
      <c r="Y779" s="1"/>
      <c r="Z779" s="1"/>
    </row>
    <row r="780" spans="1:26" ht="14.25" customHeight="1" x14ac:dyDescent="0.25">
      <c r="A780" s="15"/>
      <c r="B780" s="1"/>
      <c r="C780" s="1"/>
      <c r="D780" s="1"/>
      <c r="H780" s="1"/>
      <c r="I780" s="1"/>
      <c r="J780" s="1"/>
      <c r="L780" s="1"/>
      <c r="M780" s="1"/>
      <c r="N780" s="1"/>
      <c r="O780" s="1"/>
      <c r="P780" s="1"/>
      <c r="Q780" s="1"/>
      <c r="R780" s="1"/>
      <c r="S780" s="1"/>
      <c r="T780" s="1"/>
      <c r="U780" s="1"/>
      <c r="V780" s="1"/>
      <c r="W780" s="1"/>
      <c r="X780" s="1"/>
      <c r="Y780" s="1"/>
      <c r="Z780" s="1"/>
    </row>
    <row r="781" spans="1:26" ht="14.25" customHeight="1" x14ac:dyDescent="0.25">
      <c r="A781" s="15"/>
      <c r="B781" s="1"/>
      <c r="C781" s="1"/>
      <c r="D781" s="1"/>
      <c r="H781" s="1"/>
      <c r="I781" s="1"/>
      <c r="J781" s="1"/>
      <c r="L781" s="1"/>
      <c r="M781" s="1"/>
      <c r="N781" s="1"/>
      <c r="O781" s="1"/>
      <c r="P781" s="1"/>
      <c r="Q781" s="1"/>
      <c r="R781" s="1"/>
      <c r="S781" s="1"/>
      <c r="T781" s="1"/>
      <c r="U781" s="1"/>
      <c r="V781" s="1"/>
      <c r="W781" s="1"/>
      <c r="X781" s="1"/>
      <c r="Y781" s="1"/>
      <c r="Z781" s="1"/>
    </row>
    <row r="782" spans="1:26" ht="14.25" customHeight="1" x14ac:dyDescent="0.25">
      <c r="A782" s="15"/>
      <c r="B782" s="1"/>
      <c r="C782" s="1"/>
      <c r="D782" s="1"/>
      <c r="H782" s="1"/>
      <c r="I782" s="1"/>
      <c r="J782" s="1"/>
      <c r="L782" s="1"/>
      <c r="M782" s="1"/>
      <c r="N782" s="1"/>
      <c r="O782" s="1"/>
      <c r="P782" s="1"/>
      <c r="Q782" s="1"/>
      <c r="R782" s="1"/>
      <c r="S782" s="1"/>
      <c r="T782" s="1"/>
      <c r="U782" s="1"/>
      <c r="V782" s="1"/>
      <c r="W782" s="1"/>
      <c r="X782" s="1"/>
      <c r="Y782" s="1"/>
      <c r="Z782" s="1"/>
    </row>
    <row r="783" spans="1:26" ht="14.25" customHeight="1" x14ac:dyDescent="0.25">
      <c r="A783" s="15"/>
      <c r="B783" s="1"/>
      <c r="C783" s="1"/>
      <c r="D783" s="1"/>
      <c r="H783" s="1"/>
      <c r="I783" s="1"/>
      <c r="J783" s="1"/>
      <c r="L783" s="1"/>
      <c r="M783" s="1"/>
      <c r="N783" s="1"/>
      <c r="O783" s="1"/>
      <c r="P783" s="1"/>
      <c r="Q783" s="1"/>
      <c r="R783" s="1"/>
      <c r="S783" s="1"/>
      <c r="T783" s="1"/>
      <c r="U783" s="1"/>
      <c r="V783" s="1"/>
      <c r="W783" s="1"/>
      <c r="X783" s="1"/>
      <c r="Y783" s="1"/>
      <c r="Z783" s="1"/>
    </row>
    <row r="784" spans="1:26" ht="14.25" customHeight="1" x14ac:dyDescent="0.25">
      <c r="A784" s="15"/>
      <c r="B784" s="1"/>
      <c r="C784" s="1"/>
      <c r="D784" s="1"/>
      <c r="H784" s="1"/>
      <c r="I784" s="1"/>
      <c r="J784" s="1"/>
      <c r="L784" s="1"/>
      <c r="M784" s="1"/>
      <c r="N784" s="1"/>
      <c r="O784" s="1"/>
      <c r="P784" s="1"/>
      <c r="Q784" s="1"/>
      <c r="R784" s="1"/>
      <c r="S784" s="1"/>
      <c r="T784" s="1"/>
      <c r="U784" s="1"/>
      <c r="V784" s="1"/>
      <c r="W784" s="1"/>
      <c r="X784" s="1"/>
      <c r="Y784" s="1"/>
      <c r="Z784" s="1"/>
    </row>
    <row r="785" spans="1:26" ht="14.25" customHeight="1" x14ac:dyDescent="0.25">
      <c r="A785" s="15"/>
      <c r="B785" s="1"/>
      <c r="C785" s="1"/>
      <c r="D785" s="1"/>
      <c r="H785" s="1"/>
      <c r="I785" s="1"/>
      <c r="J785" s="1"/>
      <c r="L785" s="1"/>
      <c r="M785" s="1"/>
      <c r="N785" s="1"/>
      <c r="O785" s="1"/>
      <c r="P785" s="1"/>
      <c r="Q785" s="1"/>
      <c r="R785" s="1"/>
      <c r="S785" s="1"/>
      <c r="T785" s="1"/>
      <c r="U785" s="1"/>
      <c r="V785" s="1"/>
      <c r="W785" s="1"/>
      <c r="X785" s="1"/>
      <c r="Y785" s="1"/>
      <c r="Z785" s="1"/>
    </row>
    <row r="786" spans="1:26" ht="14.25" customHeight="1" x14ac:dyDescent="0.25">
      <c r="A786" s="15"/>
      <c r="B786" s="1"/>
      <c r="C786" s="1"/>
      <c r="D786" s="1"/>
      <c r="H786" s="1"/>
      <c r="I786" s="1"/>
      <c r="J786" s="1"/>
      <c r="L786" s="1"/>
      <c r="M786" s="1"/>
      <c r="N786" s="1"/>
      <c r="O786" s="1"/>
      <c r="P786" s="1"/>
      <c r="Q786" s="1"/>
      <c r="R786" s="1"/>
      <c r="S786" s="1"/>
      <c r="T786" s="1"/>
      <c r="U786" s="1"/>
      <c r="V786" s="1"/>
      <c r="W786" s="1"/>
      <c r="X786" s="1"/>
      <c r="Y786" s="1"/>
      <c r="Z786" s="1"/>
    </row>
    <row r="787" spans="1:26" ht="14.25" customHeight="1" x14ac:dyDescent="0.25">
      <c r="A787" s="15"/>
      <c r="B787" s="1"/>
      <c r="C787" s="1"/>
      <c r="D787" s="1"/>
      <c r="H787" s="1"/>
      <c r="I787" s="1"/>
      <c r="J787" s="1"/>
      <c r="L787" s="1"/>
      <c r="M787" s="1"/>
      <c r="N787" s="1"/>
      <c r="O787" s="1"/>
      <c r="P787" s="1"/>
      <c r="Q787" s="1"/>
      <c r="R787" s="1"/>
      <c r="S787" s="1"/>
      <c r="T787" s="1"/>
      <c r="U787" s="1"/>
      <c r="V787" s="1"/>
      <c r="W787" s="1"/>
      <c r="X787" s="1"/>
      <c r="Y787" s="1"/>
      <c r="Z787" s="1"/>
    </row>
    <row r="788" spans="1:26" ht="14.25" customHeight="1" x14ac:dyDescent="0.25">
      <c r="A788" s="15"/>
      <c r="B788" s="1"/>
      <c r="C788" s="1"/>
      <c r="D788" s="1"/>
      <c r="H788" s="1"/>
      <c r="I788" s="1"/>
      <c r="J788" s="1"/>
      <c r="L788" s="1"/>
      <c r="M788" s="1"/>
      <c r="N788" s="1"/>
      <c r="O788" s="1"/>
      <c r="P788" s="1"/>
      <c r="Q788" s="1"/>
      <c r="R788" s="1"/>
      <c r="S788" s="1"/>
      <c r="T788" s="1"/>
      <c r="U788" s="1"/>
      <c r="V788" s="1"/>
      <c r="W788" s="1"/>
      <c r="X788" s="1"/>
      <c r="Y788" s="1"/>
      <c r="Z788" s="1"/>
    </row>
    <row r="789" spans="1:26" ht="14.25" customHeight="1" x14ac:dyDescent="0.25">
      <c r="A789" s="15"/>
      <c r="B789" s="1"/>
      <c r="C789" s="1"/>
      <c r="D789" s="1"/>
      <c r="H789" s="1"/>
      <c r="I789" s="1"/>
      <c r="J789" s="1"/>
      <c r="L789" s="1"/>
      <c r="M789" s="1"/>
      <c r="N789" s="1"/>
      <c r="O789" s="1"/>
      <c r="P789" s="1"/>
      <c r="Q789" s="1"/>
      <c r="R789" s="1"/>
      <c r="S789" s="1"/>
      <c r="T789" s="1"/>
      <c r="U789" s="1"/>
      <c r="V789" s="1"/>
      <c r="W789" s="1"/>
      <c r="X789" s="1"/>
      <c r="Y789" s="1"/>
      <c r="Z789" s="1"/>
    </row>
    <row r="790" spans="1:26" ht="14.25" customHeight="1" x14ac:dyDescent="0.25">
      <c r="A790" s="15"/>
      <c r="B790" s="1"/>
      <c r="C790" s="1"/>
      <c r="D790" s="1"/>
      <c r="H790" s="1"/>
      <c r="I790" s="1"/>
      <c r="J790" s="1"/>
      <c r="L790" s="1"/>
      <c r="M790" s="1"/>
      <c r="N790" s="1"/>
      <c r="O790" s="1"/>
      <c r="P790" s="1"/>
      <c r="Q790" s="1"/>
      <c r="R790" s="1"/>
      <c r="S790" s="1"/>
      <c r="T790" s="1"/>
      <c r="U790" s="1"/>
      <c r="V790" s="1"/>
      <c r="W790" s="1"/>
      <c r="X790" s="1"/>
      <c r="Y790" s="1"/>
      <c r="Z790" s="1"/>
    </row>
    <row r="791" spans="1:26" ht="14.25" customHeight="1" x14ac:dyDescent="0.25">
      <c r="A791" s="15"/>
      <c r="B791" s="1"/>
      <c r="C791" s="1"/>
      <c r="D791" s="1"/>
      <c r="H791" s="1"/>
      <c r="I791" s="1"/>
      <c r="J791" s="1"/>
      <c r="L791" s="1"/>
      <c r="M791" s="1"/>
      <c r="N791" s="1"/>
      <c r="O791" s="1"/>
      <c r="P791" s="1"/>
      <c r="Q791" s="1"/>
      <c r="R791" s="1"/>
      <c r="S791" s="1"/>
      <c r="T791" s="1"/>
      <c r="U791" s="1"/>
      <c r="V791" s="1"/>
      <c r="W791" s="1"/>
      <c r="X791" s="1"/>
      <c r="Y791" s="1"/>
      <c r="Z791" s="1"/>
    </row>
    <row r="792" spans="1:26" ht="14.25" customHeight="1" x14ac:dyDescent="0.25">
      <c r="A792" s="15"/>
      <c r="B792" s="1"/>
      <c r="C792" s="1"/>
      <c r="D792" s="1"/>
      <c r="H792" s="1"/>
      <c r="I792" s="1"/>
      <c r="J792" s="1"/>
      <c r="L792" s="1"/>
      <c r="M792" s="1"/>
      <c r="N792" s="1"/>
      <c r="O792" s="1"/>
      <c r="P792" s="1"/>
      <c r="Q792" s="1"/>
      <c r="R792" s="1"/>
      <c r="S792" s="1"/>
      <c r="T792" s="1"/>
      <c r="U792" s="1"/>
      <c r="V792" s="1"/>
      <c r="W792" s="1"/>
      <c r="X792" s="1"/>
      <c r="Y792" s="1"/>
      <c r="Z792" s="1"/>
    </row>
    <row r="793" spans="1:26" ht="14.25" customHeight="1" x14ac:dyDescent="0.25">
      <c r="A793" s="15"/>
      <c r="B793" s="1"/>
      <c r="C793" s="1"/>
      <c r="D793" s="1"/>
      <c r="H793" s="1"/>
      <c r="I793" s="1"/>
      <c r="J793" s="1"/>
      <c r="L793" s="1"/>
      <c r="M793" s="1"/>
      <c r="N793" s="1"/>
      <c r="O793" s="1"/>
      <c r="P793" s="1"/>
      <c r="Q793" s="1"/>
      <c r="R793" s="1"/>
      <c r="S793" s="1"/>
      <c r="T793" s="1"/>
      <c r="U793" s="1"/>
      <c r="V793" s="1"/>
      <c r="W793" s="1"/>
      <c r="X793" s="1"/>
      <c r="Y793" s="1"/>
      <c r="Z793" s="1"/>
    </row>
    <row r="794" spans="1:26" ht="14.25" customHeight="1" x14ac:dyDescent="0.25">
      <c r="A794" s="15"/>
      <c r="B794" s="1"/>
      <c r="C794" s="1"/>
      <c r="D794" s="1"/>
      <c r="H794" s="1"/>
      <c r="I794" s="1"/>
      <c r="J794" s="1"/>
      <c r="L794" s="1"/>
      <c r="M794" s="1"/>
      <c r="N794" s="1"/>
      <c r="O794" s="1"/>
      <c r="P794" s="1"/>
      <c r="Q794" s="1"/>
      <c r="R794" s="1"/>
      <c r="S794" s="1"/>
      <c r="T794" s="1"/>
      <c r="U794" s="1"/>
      <c r="V794" s="1"/>
      <c r="W794" s="1"/>
      <c r="X794" s="1"/>
      <c r="Y794" s="1"/>
      <c r="Z794" s="1"/>
    </row>
    <row r="795" spans="1:26" ht="14.25" customHeight="1" x14ac:dyDescent="0.25">
      <c r="A795" s="15"/>
      <c r="B795" s="1"/>
      <c r="C795" s="1"/>
      <c r="D795" s="1"/>
      <c r="H795" s="1"/>
      <c r="I795" s="1"/>
      <c r="J795" s="1"/>
      <c r="L795" s="1"/>
      <c r="M795" s="1"/>
      <c r="N795" s="1"/>
      <c r="O795" s="1"/>
      <c r="P795" s="1"/>
      <c r="Q795" s="1"/>
      <c r="R795" s="1"/>
      <c r="S795" s="1"/>
      <c r="T795" s="1"/>
      <c r="U795" s="1"/>
      <c r="V795" s="1"/>
      <c r="W795" s="1"/>
      <c r="X795" s="1"/>
      <c r="Y795" s="1"/>
      <c r="Z795" s="1"/>
    </row>
    <row r="796" spans="1:26" ht="14.25" customHeight="1" x14ac:dyDescent="0.25">
      <c r="A796" s="15"/>
      <c r="B796" s="1"/>
      <c r="C796" s="1"/>
      <c r="D796" s="1"/>
      <c r="H796" s="1"/>
      <c r="I796" s="1"/>
      <c r="J796" s="1"/>
      <c r="L796" s="1"/>
      <c r="M796" s="1"/>
      <c r="N796" s="1"/>
      <c r="O796" s="1"/>
      <c r="P796" s="1"/>
      <c r="Q796" s="1"/>
      <c r="R796" s="1"/>
      <c r="S796" s="1"/>
      <c r="T796" s="1"/>
      <c r="U796" s="1"/>
      <c r="V796" s="1"/>
      <c r="W796" s="1"/>
      <c r="X796" s="1"/>
      <c r="Y796" s="1"/>
      <c r="Z796" s="1"/>
    </row>
    <row r="797" spans="1:26" ht="14.25" customHeight="1" x14ac:dyDescent="0.25">
      <c r="A797" s="15"/>
      <c r="B797" s="1"/>
      <c r="C797" s="1"/>
      <c r="D797" s="1"/>
      <c r="H797" s="1"/>
      <c r="I797" s="1"/>
      <c r="J797" s="1"/>
      <c r="L797" s="1"/>
      <c r="M797" s="1"/>
      <c r="N797" s="1"/>
      <c r="O797" s="1"/>
      <c r="P797" s="1"/>
      <c r="Q797" s="1"/>
      <c r="R797" s="1"/>
      <c r="S797" s="1"/>
      <c r="T797" s="1"/>
      <c r="U797" s="1"/>
      <c r="V797" s="1"/>
      <c r="W797" s="1"/>
      <c r="X797" s="1"/>
      <c r="Y797" s="1"/>
      <c r="Z797" s="1"/>
    </row>
    <row r="798" spans="1:26" ht="14.25" customHeight="1" x14ac:dyDescent="0.25">
      <c r="A798" s="15"/>
      <c r="B798" s="1"/>
      <c r="C798" s="1"/>
      <c r="D798" s="1"/>
      <c r="H798" s="1"/>
      <c r="I798" s="1"/>
      <c r="J798" s="1"/>
      <c r="L798" s="1"/>
      <c r="M798" s="1"/>
      <c r="N798" s="1"/>
      <c r="O798" s="1"/>
      <c r="P798" s="1"/>
      <c r="Q798" s="1"/>
      <c r="R798" s="1"/>
      <c r="S798" s="1"/>
      <c r="T798" s="1"/>
      <c r="U798" s="1"/>
      <c r="V798" s="1"/>
      <c r="W798" s="1"/>
      <c r="X798" s="1"/>
      <c r="Y798" s="1"/>
      <c r="Z798" s="1"/>
    </row>
    <row r="799" spans="1:26" ht="14.25" customHeight="1" x14ac:dyDescent="0.25">
      <c r="A799" s="15"/>
      <c r="B799" s="1"/>
      <c r="C799" s="1"/>
      <c r="D799" s="1"/>
      <c r="H799" s="1"/>
      <c r="I799" s="1"/>
      <c r="J799" s="1"/>
      <c r="L799" s="1"/>
      <c r="M799" s="1"/>
      <c r="N799" s="1"/>
      <c r="O799" s="1"/>
      <c r="P799" s="1"/>
      <c r="Q799" s="1"/>
      <c r="R799" s="1"/>
      <c r="S799" s="1"/>
      <c r="T799" s="1"/>
      <c r="U799" s="1"/>
      <c r="V799" s="1"/>
      <c r="W799" s="1"/>
      <c r="X799" s="1"/>
      <c r="Y799" s="1"/>
      <c r="Z799" s="1"/>
    </row>
    <row r="800" spans="1:26" ht="14.25" customHeight="1" x14ac:dyDescent="0.25">
      <c r="A800" s="15"/>
      <c r="B800" s="1"/>
      <c r="C800" s="1"/>
      <c r="D800" s="1"/>
      <c r="H800" s="1"/>
      <c r="I800" s="1"/>
      <c r="J800" s="1"/>
      <c r="L800" s="1"/>
      <c r="M800" s="1"/>
      <c r="N800" s="1"/>
      <c r="O800" s="1"/>
      <c r="P800" s="1"/>
      <c r="Q800" s="1"/>
      <c r="R800" s="1"/>
      <c r="S800" s="1"/>
      <c r="T800" s="1"/>
      <c r="U800" s="1"/>
      <c r="V800" s="1"/>
      <c r="W800" s="1"/>
      <c r="X800" s="1"/>
      <c r="Y800" s="1"/>
      <c r="Z800" s="1"/>
    </row>
    <row r="801" spans="1:26" ht="14.25" customHeight="1" x14ac:dyDescent="0.25">
      <c r="A801" s="15"/>
      <c r="B801" s="1"/>
      <c r="C801" s="1"/>
      <c r="D801" s="1"/>
      <c r="H801" s="1"/>
      <c r="I801" s="1"/>
      <c r="J801" s="1"/>
      <c r="L801" s="1"/>
      <c r="M801" s="1"/>
      <c r="N801" s="1"/>
      <c r="O801" s="1"/>
      <c r="P801" s="1"/>
      <c r="Q801" s="1"/>
      <c r="R801" s="1"/>
      <c r="S801" s="1"/>
      <c r="T801" s="1"/>
      <c r="U801" s="1"/>
      <c r="V801" s="1"/>
      <c r="W801" s="1"/>
      <c r="X801" s="1"/>
      <c r="Y801" s="1"/>
      <c r="Z801" s="1"/>
    </row>
    <row r="802" spans="1:26" ht="14.25" customHeight="1" x14ac:dyDescent="0.25">
      <c r="A802" s="15"/>
      <c r="B802" s="1"/>
      <c r="C802" s="1"/>
      <c r="D802" s="1"/>
      <c r="H802" s="1"/>
      <c r="I802" s="1"/>
      <c r="J802" s="1"/>
      <c r="L802" s="1"/>
      <c r="M802" s="1"/>
      <c r="N802" s="1"/>
      <c r="O802" s="1"/>
      <c r="P802" s="1"/>
      <c r="Q802" s="1"/>
      <c r="R802" s="1"/>
      <c r="S802" s="1"/>
      <c r="T802" s="1"/>
      <c r="U802" s="1"/>
      <c r="V802" s="1"/>
      <c r="W802" s="1"/>
      <c r="X802" s="1"/>
      <c r="Y802" s="1"/>
      <c r="Z802" s="1"/>
    </row>
    <row r="803" spans="1:26" ht="14.25" customHeight="1" x14ac:dyDescent="0.25">
      <c r="A803" s="15"/>
      <c r="B803" s="1"/>
      <c r="C803" s="1"/>
      <c r="D803" s="1"/>
      <c r="H803" s="1"/>
      <c r="I803" s="1"/>
      <c r="J803" s="1"/>
      <c r="L803" s="1"/>
      <c r="M803" s="1"/>
      <c r="N803" s="1"/>
      <c r="O803" s="1"/>
      <c r="P803" s="1"/>
      <c r="Q803" s="1"/>
      <c r="R803" s="1"/>
      <c r="S803" s="1"/>
      <c r="T803" s="1"/>
      <c r="U803" s="1"/>
      <c r="V803" s="1"/>
      <c r="W803" s="1"/>
      <c r="X803" s="1"/>
      <c r="Y803" s="1"/>
      <c r="Z803" s="1"/>
    </row>
    <row r="804" spans="1:26" ht="14.25" customHeight="1" x14ac:dyDescent="0.25">
      <c r="A804" s="15"/>
      <c r="B804" s="1"/>
      <c r="C804" s="1"/>
      <c r="D804" s="1"/>
      <c r="H804" s="1"/>
      <c r="I804" s="1"/>
      <c r="J804" s="1"/>
      <c r="L804" s="1"/>
      <c r="M804" s="1"/>
      <c r="N804" s="1"/>
      <c r="O804" s="1"/>
      <c r="P804" s="1"/>
      <c r="Q804" s="1"/>
      <c r="R804" s="1"/>
      <c r="S804" s="1"/>
      <c r="T804" s="1"/>
      <c r="U804" s="1"/>
      <c r="V804" s="1"/>
      <c r="W804" s="1"/>
      <c r="X804" s="1"/>
      <c r="Y804" s="1"/>
      <c r="Z804" s="1"/>
    </row>
    <row r="805" spans="1:26" ht="14.25" customHeight="1" x14ac:dyDescent="0.25">
      <c r="A805" s="15"/>
      <c r="B805" s="1"/>
      <c r="C805" s="1"/>
      <c r="D805" s="1"/>
      <c r="H805" s="1"/>
      <c r="I805" s="1"/>
      <c r="J805" s="1"/>
      <c r="L805" s="1"/>
      <c r="M805" s="1"/>
      <c r="N805" s="1"/>
      <c r="O805" s="1"/>
      <c r="P805" s="1"/>
      <c r="Q805" s="1"/>
      <c r="R805" s="1"/>
      <c r="S805" s="1"/>
      <c r="T805" s="1"/>
      <c r="U805" s="1"/>
      <c r="V805" s="1"/>
      <c r="W805" s="1"/>
      <c r="X805" s="1"/>
      <c r="Y805" s="1"/>
      <c r="Z805" s="1"/>
    </row>
    <row r="806" spans="1:26" ht="14.25" customHeight="1" x14ac:dyDescent="0.25">
      <c r="A806" s="15"/>
      <c r="B806" s="1"/>
      <c r="C806" s="1"/>
      <c r="D806" s="1"/>
      <c r="H806" s="1"/>
      <c r="I806" s="1"/>
      <c r="J806" s="1"/>
      <c r="L806" s="1"/>
      <c r="M806" s="1"/>
      <c r="N806" s="1"/>
      <c r="O806" s="1"/>
      <c r="P806" s="1"/>
      <c r="Q806" s="1"/>
      <c r="R806" s="1"/>
      <c r="S806" s="1"/>
      <c r="T806" s="1"/>
      <c r="U806" s="1"/>
      <c r="V806" s="1"/>
      <c r="W806" s="1"/>
      <c r="X806" s="1"/>
      <c r="Y806" s="1"/>
      <c r="Z806" s="1"/>
    </row>
    <row r="807" spans="1:26" ht="14.25" customHeight="1" x14ac:dyDescent="0.25">
      <c r="A807" s="15"/>
      <c r="B807" s="1"/>
      <c r="C807" s="1"/>
      <c r="D807" s="1"/>
      <c r="H807" s="1"/>
      <c r="I807" s="1"/>
      <c r="J807" s="1"/>
      <c r="L807" s="1"/>
      <c r="M807" s="1"/>
      <c r="N807" s="1"/>
      <c r="O807" s="1"/>
      <c r="P807" s="1"/>
      <c r="Q807" s="1"/>
      <c r="R807" s="1"/>
      <c r="S807" s="1"/>
      <c r="T807" s="1"/>
      <c r="U807" s="1"/>
      <c r="V807" s="1"/>
      <c r="W807" s="1"/>
      <c r="X807" s="1"/>
      <c r="Y807" s="1"/>
      <c r="Z807" s="1"/>
    </row>
    <row r="808" spans="1:26" ht="14.25" customHeight="1" x14ac:dyDescent="0.25">
      <c r="A808" s="15"/>
      <c r="B808" s="1"/>
      <c r="C808" s="1"/>
      <c r="D808" s="1"/>
      <c r="H808" s="1"/>
      <c r="I808" s="1"/>
      <c r="J808" s="1"/>
      <c r="L808" s="1"/>
      <c r="M808" s="1"/>
      <c r="N808" s="1"/>
      <c r="O808" s="1"/>
      <c r="P808" s="1"/>
      <c r="Q808" s="1"/>
      <c r="R808" s="1"/>
      <c r="S808" s="1"/>
      <c r="T808" s="1"/>
      <c r="U808" s="1"/>
      <c r="V808" s="1"/>
      <c r="W808" s="1"/>
      <c r="X808" s="1"/>
      <c r="Y808" s="1"/>
      <c r="Z808" s="1"/>
    </row>
    <row r="809" spans="1:26" ht="14.25" customHeight="1" x14ac:dyDescent="0.25">
      <c r="A809" s="15"/>
      <c r="B809" s="1"/>
      <c r="C809" s="1"/>
      <c r="D809" s="1"/>
      <c r="H809" s="1"/>
      <c r="I809" s="1"/>
      <c r="J809" s="1"/>
      <c r="L809" s="1"/>
      <c r="M809" s="1"/>
      <c r="N809" s="1"/>
      <c r="O809" s="1"/>
      <c r="P809" s="1"/>
      <c r="Q809" s="1"/>
      <c r="R809" s="1"/>
      <c r="S809" s="1"/>
      <c r="T809" s="1"/>
      <c r="U809" s="1"/>
      <c r="V809" s="1"/>
      <c r="W809" s="1"/>
      <c r="X809" s="1"/>
      <c r="Y809" s="1"/>
      <c r="Z809" s="1"/>
    </row>
    <row r="810" spans="1:26" ht="14.25" customHeight="1" x14ac:dyDescent="0.25">
      <c r="A810" s="15"/>
      <c r="B810" s="1"/>
      <c r="C810" s="1"/>
      <c r="D810" s="1"/>
      <c r="H810" s="1"/>
      <c r="I810" s="1"/>
      <c r="J810" s="1"/>
      <c r="L810" s="1"/>
      <c r="M810" s="1"/>
      <c r="N810" s="1"/>
      <c r="O810" s="1"/>
      <c r="P810" s="1"/>
      <c r="Q810" s="1"/>
      <c r="R810" s="1"/>
      <c r="S810" s="1"/>
      <c r="T810" s="1"/>
      <c r="U810" s="1"/>
      <c r="V810" s="1"/>
      <c r="W810" s="1"/>
      <c r="X810" s="1"/>
      <c r="Y810" s="1"/>
      <c r="Z810" s="1"/>
    </row>
    <row r="811" spans="1:26" ht="14.25" customHeight="1" x14ac:dyDescent="0.25">
      <c r="A811" s="15"/>
      <c r="B811" s="1"/>
      <c r="C811" s="1"/>
      <c r="D811" s="1"/>
      <c r="H811" s="1"/>
      <c r="I811" s="1"/>
      <c r="J811" s="1"/>
      <c r="L811" s="1"/>
      <c r="M811" s="1"/>
      <c r="N811" s="1"/>
      <c r="O811" s="1"/>
      <c r="P811" s="1"/>
      <c r="Q811" s="1"/>
      <c r="R811" s="1"/>
      <c r="S811" s="1"/>
      <c r="T811" s="1"/>
      <c r="U811" s="1"/>
      <c r="V811" s="1"/>
      <c r="W811" s="1"/>
      <c r="X811" s="1"/>
      <c r="Y811" s="1"/>
      <c r="Z811" s="1"/>
    </row>
    <row r="812" spans="1:26" ht="14.25" customHeight="1" x14ac:dyDescent="0.25">
      <c r="A812" s="15"/>
      <c r="B812" s="1"/>
      <c r="C812" s="1"/>
      <c r="D812" s="1"/>
      <c r="H812" s="1"/>
      <c r="I812" s="1"/>
      <c r="J812" s="1"/>
      <c r="L812" s="1"/>
      <c r="M812" s="1"/>
      <c r="N812" s="1"/>
      <c r="O812" s="1"/>
      <c r="P812" s="1"/>
      <c r="Q812" s="1"/>
      <c r="R812" s="1"/>
      <c r="S812" s="1"/>
      <c r="T812" s="1"/>
      <c r="U812" s="1"/>
      <c r="V812" s="1"/>
      <c r="W812" s="1"/>
      <c r="X812" s="1"/>
      <c r="Y812" s="1"/>
      <c r="Z812" s="1"/>
    </row>
    <row r="813" spans="1:26" ht="14.25" customHeight="1" x14ac:dyDescent="0.25">
      <c r="A813" s="15"/>
      <c r="B813" s="1"/>
      <c r="C813" s="1"/>
      <c r="D813" s="1"/>
      <c r="H813" s="1"/>
      <c r="I813" s="1"/>
      <c r="J813" s="1"/>
      <c r="L813" s="1"/>
      <c r="M813" s="1"/>
      <c r="N813" s="1"/>
      <c r="O813" s="1"/>
      <c r="P813" s="1"/>
      <c r="Q813" s="1"/>
      <c r="R813" s="1"/>
      <c r="S813" s="1"/>
      <c r="T813" s="1"/>
      <c r="U813" s="1"/>
      <c r="V813" s="1"/>
      <c r="W813" s="1"/>
      <c r="X813" s="1"/>
      <c r="Y813" s="1"/>
      <c r="Z813" s="1"/>
    </row>
    <row r="814" spans="1:26" ht="14.25" customHeight="1" x14ac:dyDescent="0.25">
      <c r="A814" s="15"/>
      <c r="B814" s="1"/>
      <c r="C814" s="1"/>
      <c r="D814" s="1"/>
      <c r="H814" s="1"/>
      <c r="I814" s="1"/>
      <c r="J814" s="1"/>
      <c r="L814" s="1"/>
      <c r="M814" s="1"/>
      <c r="N814" s="1"/>
      <c r="O814" s="1"/>
      <c r="P814" s="1"/>
      <c r="Q814" s="1"/>
      <c r="R814" s="1"/>
      <c r="S814" s="1"/>
      <c r="T814" s="1"/>
      <c r="U814" s="1"/>
      <c r="V814" s="1"/>
      <c r="W814" s="1"/>
      <c r="X814" s="1"/>
      <c r="Y814" s="1"/>
      <c r="Z814" s="1"/>
    </row>
    <row r="815" spans="1:26" ht="14.25" customHeight="1" x14ac:dyDescent="0.25">
      <c r="A815" s="15"/>
      <c r="B815" s="1"/>
      <c r="C815" s="1"/>
      <c r="D815" s="1"/>
      <c r="H815" s="1"/>
      <c r="I815" s="1"/>
      <c r="J815" s="1"/>
      <c r="L815" s="1"/>
      <c r="M815" s="1"/>
      <c r="N815" s="1"/>
      <c r="O815" s="1"/>
      <c r="P815" s="1"/>
      <c r="Q815" s="1"/>
      <c r="R815" s="1"/>
      <c r="S815" s="1"/>
      <c r="T815" s="1"/>
      <c r="U815" s="1"/>
      <c r="V815" s="1"/>
      <c r="W815" s="1"/>
      <c r="X815" s="1"/>
      <c r="Y815" s="1"/>
      <c r="Z815" s="1"/>
    </row>
    <row r="816" spans="1:26" ht="14.25" customHeight="1" x14ac:dyDescent="0.25">
      <c r="A816" s="15"/>
      <c r="B816" s="1"/>
      <c r="C816" s="1"/>
      <c r="D816" s="1"/>
      <c r="H816" s="1"/>
      <c r="I816" s="1"/>
      <c r="J816" s="1"/>
      <c r="L816" s="1"/>
      <c r="M816" s="1"/>
      <c r="N816" s="1"/>
      <c r="O816" s="1"/>
      <c r="P816" s="1"/>
      <c r="Q816" s="1"/>
      <c r="R816" s="1"/>
      <c r="S816" s="1"/>
      <c r="T816" s="1"/>
      <c r="U816" s="1"/>
      <c r="V816" s="1"/>
      <c r="W816" s="1"/>
      <c r="X816" s="1"/>
      <c r="Y816" s="1"/>
      <c r="Z816" s="1"/>
    </row>
    <row r="817" spans="1:26" ht="14.25" customHeight="1" x14ac:dyDescent="0.25">
      <c r="A817" s="15"/>
      <c r="B817" s="1"/>
      <c r="C817" s="1"/>
      <c r="D817" s="1"/>
      <c r="H817" s="1"/>
      <c r="I817" s="1"/>
      <c r="J817" s="1"/>
      <c r="L817" s="1"/>
      <c r="M817" s="1"/>
      <c r="N817" s="1"/>
      <c r="O817" s="1"/>
      <c r="P817" s="1"/>
      <c r="Q817" s="1"/>
      <c r="R817" s="1"/>
      <c r="S817" s="1"/>
      <c r="T817" s="1"/>
      <c r="U817" s="1"/>
      <c r="V817" s="1"/>
      <c r="W817" s="1"/>
      <c r="X817" s="1"/>
      <c r="Y817" s="1"/>
      <c r="Z817" s="1"/>
    </row>
    <row r="818" spans="1:26" ht="14.25" customHeight="1" x14ac:dyDescent="0.25">
      <c r="A818" s="15"/>
      <c r="B818" s="1"/>
      <c r="C818" s="1"/>
      <c r="D818" s="1"/>
      <c r="H818" s="1"/>
      <c r="I818" s="1"/>
      <c r="J818" s="1"/>
      <c r="L818" s="1"/>
      <c r="M818" s="1"/>
      <c r="N818" s="1"/>
      <c r="O818" s="1"/>
      <c r="P818" s="1"/>
      <c r="Q818" s="1"/>
      <c r="R818" s="1"/>
      <c r="S818" s="1"/>
      <c r="T818" s="1"/>
      <c r="U818" s="1"/>
      <c r="V818" s="1"/>
      <c r="W818" s="1"/>
      <c r="X818" s="1"/>
      <c r="Y818" s="1"/>
      <c r="Z818" s="1"/>
    </row>
    <row r="819" spans="1:26" ht="14.25" customHeight="1" x14ac:dyDescent="0.25">
      <c r="A819" s="15"/>
      <c r="B819" s="1"/>
      <c r="C819" s="1"/>
      <c r="D819" s="1"/>
      <c r="H819" s="1"/>
      <c r="I819" s="1"/>
      <c r="J819" s="1"/>
      <c r="L819" s="1"/>
      <c r="M819" s="1"/>
      <c r="N819" s="1"/>
      <c r="O819" s="1"/>
      <c r="P819" s="1"/>
      <c r="Q819" s="1"/>
      <c r="R819" s="1"/>
      <c r="S819" s="1"/>
      <c r="T819" s="1"/>
      <c r="U819" s="1"/>
      <c r="V819" s="1"/>
      <c r="W819" s="1"/>
      <c r="X819" s="1"/>
      <c r="Y819" s="1"/>
      <c r="Z819" s="1"/>
    </row>
    <row r="820" spans="1:26" ht="14.25" customHeight="1" x14ac:dyDescent="0.25">
      <c r="A820" s="15"/>
      <c r="B820" s="1"/>
      <c r="C820" s="1"/>
      <c r="D820" s="1"/>
      <c r="H820" s="1"/>
      <c r="I820" s="1"/>
      <c r="J820" s="1"/>
      <c r="L820" s="1"/>
      <c r="M820" s="1"/>
      <c r="N820" s="1"/>
      <c r="O820" s="1"/>
      <c r="P820" s="1"/>
      <c r="Q820" s="1"/>
      <c r="R820" s="1"/>
      <c r="S820" s="1"/>
      <c r="T820" s="1"/>
      <c r="U820" s="1"/>
      <c r="V820" s="1"/>
      <c r="W820" s="1"/>
      <c r="X820" s="1"/>
      <c r="Y820" s="1"/>
      <c r="Z820" s="1"/>
    </row>
    <row r="821" spans="1:26" ht="14.25" customHeight="1" x14ac:dyDescent="0.25">
      <c r="A821" s="15"/>
      <c r="B821" s="1"/>
      <c r="C821" s="1"/>
      <c r="D821" s="1"/>
      <c r="H821" s="1"/>
      <c r="I821" s="1"/>
      <c r="J821" s="1"/>
      <c r="L821" s="1"/>
      <c r="M821" s="1"/>
      <c r="N821" s="1"/>
      <c r="O821" s="1"/>
      <c r="P821" s="1"/>
      <c r="Q821" s="1"/>
      <c r="R821" s="1"/>
      <c r="S821" s="1"/>
      <c r="T821" s="1"/>
      <c r="U821" s="1"/>
      <c r="V821" s="1"/>
      <c r="W821" s="1"/>
      <c r="X821" s="1"/>
      <c r="Y821" s="1"/>
      <c r="Z821" s="1"/>
    </row>
    <row r="822" spans="1:26" ht="14.25" customHeight="1" x14ac:dyDescent="0.25">
      <c r="A822" s="15"/>
      <c r="B822" s="1"/>
      <c r="C822" s="1"/>
      <c r="D822" s="1"/>
      <c r="H822" s="1"/>
      <c r="I822" s="1"/>
      <c r="J822" s="1"/>
      <c r="L822" s="1"/>
      <c r="M822" s="1"/>
      <c r="N822" s="1"/>
      <c r="O822" s="1"/>
      <c r="P822" s="1"/>
      <c r="Q822" s="1"/>
      <c r="R822" s="1"/>
      <c r="S822" s="1"/>
      <c r="T822" s="1"/>
      <c r="U822" s="1"/>
      <c r="V822" s="1"/>
      <c r="W822" s="1"/>
      <c r="X822" s="1"/>
      <c r="Y822" s="1"/>
      <c r="Z822" s="1"/>
    </row>
    <row r="823" spans="1:26" ht="14.25" customHeight="1" x14ac:dyDescent="0.25">
      <c r="A823" s="15"/>
      <c r="B823" s="1"/>
      <c r="C823" s="1"/>
      <c r="D823" s="1"/>
      <c r="H823" s="1"/>
      <c r="I823" s="1"/>
      <c r="J823" s="1"/>
      <c r="L823" s="1"/>
      <c r="M823" s="1"/>
      <c r="N823" s="1"/>
      <c r="O823" s="1"/>
      <c r="P823" s="1"/>
      <c r="Q823" s="1"/>
      <c r="R823" s="1"/>
      <c r="S823" s="1"/>
      <c r="T823" s="1"/>
      <c r="U823" s="1"/>
      <c r="V823" s="1"/>
      <c r="W823" s="1"/>
      <c r="X823" s="1"/>
      <c r="Y823" s="1"/>
      <c r="Z823" s="1"/>
    </row>
    <row r="824" spans="1:26" ht="14.25" customHeight="1" x14ac:dyDescent="0.25">
      <c r="A824" s="15"/>
      <c r="B824" s="1"/>
      <c r="C824" s="1"/>
      <c r="D824" s="1"/>
      <c r="H824" s="1"/>
      <c r="I824" s="1"/>
      <c r="J824" s="1"/>
      <c r="L824" s="1"/>
      <c r="M824" s="1"/>
      <c r="N824" s="1"/>
      <c r="O824" s="1"/>
      <c r="P824" s="1"/>
      <c r="Q824" s="1"/>
      <c r="R824" s="1"/>
      <c r="S824" s="1"/>
      <c r="T824" s="1"/>
      <c r="U824" s="1"/>
      <c r="V824" s="1"/>
      <c r="W824" s="1"/>
      <c r="X824" s="1"/>
      <c r="Y824" s="1"/>
      <c r="Z824" s="1"/>
    </row>
    <row r="825" spans="1:26" ht="14.25" customHeight="1" x14ac:dyDescent="0.25">
      <c r="A825" s="15"/>
      <c r="B825" s="1"/>
      <c r="C825" s="1"/>
      <c r="D825" s="1"/>
      <c r="H825" s="1"/>
      <c r="I825" s="1"/>
      <c r="J825" s="1"/>
      <c r="L825" s="1"/>
      <c r="M825" s="1"/>
      <c r="N825" s="1"/>
      <c r="O825" s="1"/>
      <c r="P825" s="1"/>
      <c r="Q825" s="1"/>
      <c r="R825" s="1"/>
      <c r="S825" s="1"/>
      <c r="T825" s="1"/>
      <c r="U825" s="1"/>
      <c r="V825" s="1"/>
      <c r="W825" s="1"/>
      <c r="X825" s="1"/>
      <c r="Y825" s="1"/>
      <c r="Z825" s="1"/>
    </row>
    <row r="826" spans="1:26" ht="14.25" customHeight="1" x14ac:dyDescent="0.25">
      <c r="A826" s="15"/>
      <c r="B826" s="1"/>
      <c r="C826" s="1"/>
      <c r="D826" s="1"/>
      <c r="H826" s="1"/>
      <c r="I826" s="1"/>
      <c r="J826" s="1"/>
      <c r="L826" s="1"/>
      <c r="M826" s="1"/>
      <c r="N826" s="1"/>
      <c r="O826" s="1"/>
      <c r="P826" s="1"/>
      <c r="Q826" s="1"/>
      <c r="R826" s="1"/>
      <c r="S826" s="1"/>
      <c r="T826" s="1"/>
      <c r="U826" s="1"/>
      <c r="V826" s="1"/>
      <c r="W826" s="1"/>
      <c r="X826" s="1"/>
      <c r="Y826" s="1"/>
      <c r="Z826" s="1"/>
    </row>
    <row r="827" spans="1:26" ht="14.25" customHeight="1" x14ac:dyDescent="0.25">
      <c r="A827" s="15"/>
      <c r="B827" s="1"/>
      <c r="C827" s="1"/>
      <c r="D827" s="1"/>
      <c r="H827" s="1"/>
      <c r="I827" s="1"/>
      <c r="J827" s="1"/>
      <c r="L827" s="1"/>
      <c r="M827" s="1"/>
      <c r="N827" s="1"/>
      <c r="O827" s="1"/>
      <c r="P827" s="1"/>
      <c r="Q827" s="1"/>
      <c r="R827" s="1"/>
      <c r="S827" s="1"/>
      <c r="T827" s="1"/>
      <c r="U827" s="1"/>
      <c r="V827" s="1"/>
      <c r="W827" s="1"/>
      <c r="X827" s="1"/>
      <c r="Y827" s="1"/>
      <c r="Z827" s="1"/>
    </row>
    <row r="828" spans="1:26" ht="14.25" customHeight="1" x14ac:dyDescent="0.25">
      <c r="A828" s="15"/>
      <c r="B828" s="1"/>
      <c r="C828" s="1"/>
      <c r="D828" s="1"/>
      <c r="H828" s="1"/>
      <c r="I828" s="1"/>
      <c r="J828" s="1"/>
      <c r="L828" s="1"/>
      <c r="M828" s="1"/>
      <c r="N828" s="1"/>
      <c r="O828" s="1"/>
      <c r="P828" s="1"/>
      <c r="Q828" s="1"/>
      <c r="R828" s="1"/>
      <c r="S828" s="1"/>
      <c r="T828" s="1"/>
      <c r="U828" s="1"/>
      <c r="V828" s="1"/>
      <c r="W828" s="1"/>
      <c r="X828" s="1"/>
      <c r="Y828" s="1"/>
      <c r="Z828" s="1"/>
    </row>
    <row r="829" spans="1:26" ht="14.25" customHeight="1" x14ac:dyDescent="0.25">
      <c r="A829" s="15"/>
      <c r="B829" s="1"/>
      <c r="C829" s="1"/>
      <c r="D829" s="1"/>
      <c r="H829" s="1"/>
      <c r="I829" s="1"/>
      <c r="J829" s="1"/>
      <c r="L829" s="1"/>
      <c r="M829" s="1"/>
      <c r="N829" s="1"/>
      <c r="O829" s="1"/>
      <c r="P829" s="1"/>
      <c r="Q829" s="1"/>
      <c r="R829" s="1"/>
      <c r="S829" s="1"/>
      <c r="T829" s="1"/>
      <c r="U829" s="1"/>
      <c r="V829" s="1"/>
      <c r="W829" s="1"/>
      <c r="X829" s="1"/>
      <c r="Y829" s="1"/>
      <c r="Z829" s="1"/>
    </row>
    <row r="830" spans="1:26" ht="14.25" customHeight="1" x14ac:dyDescent="0.25">
      <c r="A830" s="15"/>
      <c r="B830" s="1"/>
      <c r="C830" s="1"/>
      <c r="D830" s="1"/>
      <c r="H830" s="1"/>
      <c r="I830" s="1"/>
      <c r="J830" s="1"/>
      <c r="L830" s="1"/>
      <c r="M830" s="1"/>
      <c r="N830" s="1"/>
      <c r="O830" s="1"/>
      <c r="P830" s="1"/>
      <c r="Q830" s="1"/>
      <c r="R830" s="1"/>
      <c r="S830" s="1"/>
      <c r="T830" s="1"/>
      <c r="U830" s="1"/>
      <c r="V830" s="1"/>
      <c r="W830" s="1"/>
      <c r="X830" s="1"/>
      <c r="Y830" s="1"/>
      <c r="Z830" s="1"/>
    </row>
    <row r="831" spans="1:26" ht="14.25" customHeight="1" x14ac:dyDescent="0.25">
      <c r="A831" s="15"/>
      <c r="B831" s="1"/>
      <c r="C831" s="1"/>
      <c r="D831" s="1"/>
      <c r="H831" s="1"/>
      <c r="I831" s="1"/>
      <c r="J831" s="1"/>
      <c r="L831" s="1"/>
      <c r="M831" s="1"/>
      <c r="N831" s="1"/>
      <c r="O831" s="1"/>
      <c r="P831" s="1"/>
      <c r="Q831" s="1"/>
      <c r="R831" s="1"/>
      <c r="S831" s="1"/>
      <c r="T831" s="1"/>
      <c r="U831" s="1"/>
      <c r="V831" s="1"/>
      <c r="W831" s="1"/>
      <c r="X831" s="1"/>
      <c r="Y831" s="1"/>
      <c r="Z831" s="1"/>
    </row>
    <row r="832" spans="1:26" ht="14.25" customHeight="1" x14ac:dyDescent="0.25">
      <c r="A832" s="15"/>
      <c r="B832" s="1"/>
      <c r="C832" s="1"/>
      <c r="D832" s="1"/>
      <c r="H832" s="1"/>
      <c r="I832" s="1"/>
      <c r="J832" s="1"/>
      <c r="L832" s="1"/>
      <c r="M832" s="1"/>
      <c r="N832" s="1"/>
      <c r="O832" s="1"/>
      <c r="P832" s="1"/>
      <c r="Q832" s="1"/>
      <c r="R832" s="1"/>
      <c r="S832" s="1"/>
      <c r="T832" s="1"/>
      <c r="U832" s="1"/>
      <c r="V832" s="1"/>
      <c r="W832" s="1"/>
      <c r="X832" s="1"/>
      <c r="Y832" s="1"/>
      <c r="Z832" s="1"/>
    </row>
    <row r="833" spans="1:26" ht="14.25" customHeight="1" x14ac:dyDescent="0.25">
      <c r="A833" s="15"/>
      <c r="B833" s="1"/>
      <c r="C833" s="1"/>
      <c r="D833" s="1"/>
      <c r="H833" s="1"/>
      <c r="I833" s="1"/>
      <c r="J833" s="1"/>
      <c r="L833" s="1"/>
      <c r="M833" s="1"/>
      <c r="N833" s="1"/>
      <c r="O833" s="1"/>
      <c r="P833" s="1"/>
      <c r="Q833" s="1"/>
      <c r="R833" s="1"/>
      <c r="S833" s="1"/>
      <c r="T833" s="1"/>
      <c r="U833" s="1"/>
      <c r="V833" s="1"/>
      <c r="W833" s="1"/>
      <c r="X833" s="1"/>
      <c r="Y833" s="1"/>
      <c r="Z833" s="1"/>
    </row>
    <row r="834" spans="1:26" ht="14.25" customHeight="1" x14ac:dyDescent="0.25">
      <c r="A834" s="15"/>
      <c r="B834" s="1"/>
      <c r="C834" s="1"/>
      <c r="D834" s="1"/>
      <c r="H834" s="1"/>
      <c r="I834" s="1"/>
      <c r="J834" s="1"/>
      <c r="L834" s="1"/>
      <c r="M834" s="1"/>
      <c r="N834" s="1"/>
      <c r="O834" s="1"/>
      <c r="P834" s="1"/>
      <c r="Q834" s="1"/>
      <c r="R834" s="1"/>
      <c r="S834" s="1"/>
      <c r="T834" s="1"/>
      <c r="U834" s="1"/>
      <c r="V834" s="1"/>
      <c r="W834" s="1"/>
      <c r="X834" s="1"/>
      <c r="Y834" s="1"/>
      <c r="Z834" s="1"/>
    </row>
    <row r="835" spans="1:26" ht="14.25" customHeight="1" x14ac:dyDescent="0.25">
      <c r="A835" s="15"/>
      <c r="B835" s="1"/>
      <c r="C835" s="1"/>
      <c r="D835" s="1"/>
      <c r="H835" s="1"/>
      <c r="I835" s="1"/>
      <c r="J835" s="1"/>
      <c r="L835" s="1"/>
      <c r="M835" s="1"/>
      <c r="N835" s="1"/>
      <c r="O835" s="1"/>
      <c r="P835" s="1"/>
      <c r="Q835" s="1"/>
      <c r="R835" s="1"/>
      <c r="S835" s="1"/>
      <c r="T835" s="1"/>
      <c r="U835" s="1"/>
      <c r="V835" s="1"/>
      <c r="W835" s="1"/>
      <c r="X835" s="1"/>
      <c r="Y835" s="1"/>
      <c r="Z835" s="1"/>
    </row>
    <row r="836" spans="1:26" ht="14.25" customHeight="1" x14ac:dyDescent="0.25">
      <c r="A836" s="15"/>
      <c r="B836" s="1"/>
      <c r="C836" s="1"/>
      <c r="D836" s="1"/>
      <c r="H836" s="1"/>
      <c r="I836" s="1"/>
      <c r="J836" s="1"/>
      <c r="L836" s="1"/>
      <c r="M836" s="1"/>
      <c r="N836" s="1"/>
      <c r="O836" s="1"/>
      <c r="P836" s="1"/>
      <c r="Q836" s="1"/>
      <c r="R836" s="1"/>
      <c r="S836" s="1"/>
      <c r="T836" s="1"/>
      <c r="U836" s="1"/>
      <c r="V836" s="1"/>
      <c r="W836" s="1"/>
      <c r="X836" s="1"/>
      <c r="Y836" s="1"/>
      <c r="Z836" s="1"/>
    </row>
    <row r="837" spans="1:26" ht="14.25" customHeight="1" x14ac:dyDescent="0.25">
      <c r="A837" s="15"/>
      <c r="B837" s="1"/>
      <c r="C837" s="1"/>
      <c r="D837" s="1"/>
      <c r="H837" s="1"/>
      <c r="I837" s="1"/>
      <c r="J837" s="1"/>
      <c r="L837" s="1"/>
      <c r="M837" s="1"/>
      <c r="N837" s="1"/>
      <c r="O837" s="1"/>
      <c r="P837" s="1"/>
      <c r="Q837" s="1"/>
      <c r="R837" s="1"/>
      <c r="S837" s="1"/>
      <c r="T837" s="1"/>
      <c r="U837" s="1"/>
      <c r="V837" s="1"/>
      <c r="W837" s="1"/>
      <c r="X837" s="1"/>
      <c r="Y837" s="1"/>
      <c r="Z837" s="1"/>
    </row>
    <row r="838" spans="1:26" ht="14.25" customHeight="1" x14ac:dyDescent="0.25">
      <c r="A838" s="15"/>
      <c r="B838" s="1"/>
      <c r="C838" s="1"/>
      <c r="D838" s="1"/>
      <c r="H838" s="1"/>
      <c r="I838" s="1"/>
      <c r="J838" s="1"/>
      <c r="L838" s="1"/>
      <c r="M838" s="1"/>
      <c r="N838" s="1"/>
      <c r="O838" s="1"/>
      <c r="P838" s="1"/>
      <c r="Q838" s="1"/>
      <c r="R838" s="1"/>
      <c r="S838" s="1"/>
      <c r="T838" s="1"/>
      <c r="U838" s="1"/>
      <c r="V838" s="1"/>
      <c r="W838" s="1"/>
      <c r="X838" s="1"/>
      <c r="Y838" s="1"/>
      <c r="Z838" s="1"/>
    </row>
    <row r="839" spans="1:26" ht="14.25" customHeight="1" x14ac:dyDescent="0.25">
      <c r="A839" s="15"/>
      <c r="B839" s="1"/>
      <c r="C839" s="1"/>
      <c r="D839" s="1"/>
      <c r="H839" s="1"/>
      <c r="I839" s="1"/>
      <c r="J839" s="1"/>
      <c r="L839" s="1"/>
      <c r="M839" s="1"/>
      <c r="N839" s="1"/>
      <c r="O839" s="1"/>
      <c r="P839" s="1"/>
      <c r="Q839" s="1"/>
      <c r="R839" s="1"/>
      <c r="S839" s="1"/>
      <c r="T839" s="1"/>
      <c r="U839" s="1"/>
      <c r="V839" s="1"/>
      <c r="W839" s="1"/>
      <c r="X839" s="1"/>
      <c r="Y839" s="1"/>
      <c r="Z839" s="1"/>
    </row>
    <row r="840" spans="1:26" ht="14.25" customHeight="1" x14ac:dyDescent="0.25">
      <c r="A840" s="15"/>
      <c r="B840" s="1"/>
      <c r="C840" s="1"/>
      <c r="D840" s="1"/>
      <c r="H840" s="1"/>
      <c r="I840" s="1"/>
      <c r="J840" s="1"/>
      <c r="L840" s="1"/>
      <c r="M840" s="1"/>
      <c r="N840" s="1"/>
      <c r="O840" s="1"/>
      <c r="P840" s="1"/>
      <c r="Q840" s="1"/>
      <c r="R840" s="1"/>
      <c r="S840" s="1"/>
      <c r="T840" s="1"/>
      <c r="U840" s="1"/>
      <c r="V840" s="1"/>
      <c r="W840" s="1"/>
      <c r="X840" s="1"/>
      <c r="Y840" s="1"/>
      <c r="Z840" s="1"/>
    </row>
    <row r="841" spans="1:26" ht="14.25" customHeight="1" x14ac:dyDescent="0.25">
      <c r="A841" s="15"/>
      <c r="B841" s="1"/>
      <c r="C841" s="1"/>
      <c r="D841" s="1"/>
      <c r="H841" s="1"/>
      <c r="I841" s="1"/>
      <c r="J841" s="1"/>
      <c r="L841" s="1"/>
      <c r="M841" s="1"/>
      <c r="N841" s="1"/>
      <c r="O841" s="1"/>
      <c r="P841" s="1"/>
      <c r="Q841" s="1"/>
      <c r="R841" s="1"/>
      <c r="S841" s="1"/>
      <c r="T841" s="1"/>
      <c r="U841" s="1"/>
      <c r="V841" s="1"/>
      <c r="W841" s="1"/>
      <c r="X841" s="1"/>
      <c r="Y841" s="1"/>
      <c r="Z841" s="1"/>
    </row>
    <row r="842" spans="1:26" ht="14.25" customHeight="1" x14ac:dyDescent="0.25">
      <c r="A842" s="15"/>
      <c r="B842" s="1"/>
      <c r="C842" s="1"/>
      <c r="D842" s="1"/>
      <c r="H842" s="1"/>
      <c r="I842" s="1"/>
      <c r="J842" s="1"/>
      <c r="L842" s="1"/>
      <c r="M842" s="1"/>
      <c r="N842" s="1"/>
      <c r="O842" s="1"/>
      <c r="P842" s="1"/>
      <c r="Q842" s="1"/>
      <c r="R842" s="1"/>
      <c r="S842" s="1"/>
      <c r="T842" s="1"/>
      <c r="U842" s="1"/>
      <c r="V842" s="1"/>
      <c r="W842" s="1"/>
      <c r="X842" s="1"/>
      <c r="Y842" s="1"/>
      <c r="Z842" s="1"/>
    </row>
    <row r="843" spans="1:26" ht="14.25" customHeight="1" x14ac:dyDescent="0.25">
      <c r="A843" s="15"/>
      <c r="B843" s="1"/>
      <c r="C843" s="1"/>
      <c r="D843" s="1"/>
      <c r="H843" s="1"/>
      <c r="I843" s="1"/>
      <c r="J843" s="1"/>
      <c r="L843" s="1"/>
      <c r="M843" s="1"/>
      <c r="N843" s="1"/>
      <c r="O843" s="1"/>
      <c r="P843" s="1"/>
      <c r="Q843" s="1"/>
      <c r="R843" s="1"/>
      <c r="S843" s="1"/>
      <c r="T843" s="1"/>
      <c r="U843" s="1"/>
      <c r="V843" s="1"/>
      <c r="W843" s="1"/>
      <c r="X843" s="1"/>
      <c r="Y843" s="1"/>
      <c r="Z843" s="1"/>
    </row>
    <row r="844" spans="1:26" ht="14.25" customHeight="1" x14ac:dyDescent="0.25">
      <c r="A844" s="15"/>
      <c r="B844" s="1"/>
      <c r="C844" s="1"/>
      <c r="D844" s="1"/>
      <c r="H844" s="1"/>
      <c r="I844" s="1"/>
      <c r="J844" s="1"/>
      <c r="L844" s="1"/>
      <c r="M844" s="1"/>
      <c r="N844" s="1"/>
      <c r="O844" s="1"/>
      <c r="P844" s="1"/>
      <c r="Q844" s="1"/>
      <c r="R844" s="1"/>
      <c r="S844" s="1"/>
      <c r="T844" s="1"/>
      <c r="U844" s="1"/>
      <c r="V844" s="1"/>
      <c r="W844" s="1"/>
      <c r="X844" s="1"/>
      <c r="Y844" s="1"/>
      <c r="Z844" s="1"/>
    </row>
    <row r="845" spans="1:26" ht="14.25" customHeight="1" x14ac:dyDescent="0.25">
      <c r="A845" s="15"/>
      <c r="B845" s="1"/>
      <c r="C845" s="1"/>
      <c r="D845" s="1"/>
      <c r="H845" s="1"/>
      <c r="I845" s="1"/>
      <c r="J845" s="1"/>
      <c r="L845" s="1"/>
      <c r="M845" s="1"/>
      <c r="N845" s="1"/>
      <c r="O845" s="1"/>
      <c r="P845" s="1"/>
      <c r="Q845" s="1"/>
      <c r="R845" s="1"/>
      <c r="S845" s="1"/>
      <c r="T845" s="1"/>
      <c r="U845" s="1"/>
      <c r="V845" s="1"/>
      <c r="W845" s="1"/>
      <c r="X845" s="1"/>
      <c r="Y845" s="1"/>
      <c r="Z845" s="1"/>
    </row>
    <row r="846" spans="1:26" ht="14.25" customHeight="1" x14ac:dyDescent="0.25">
      <c r="A846" s="15"/>
      <c r="B846" s="1"/>
      <c r="C846" s="1"/>
      <c r="D846" s="1"/>
      <c r="H846" s="1"/>
      <c r="I846" s="1"/>
      <c r="J846" s="1"/>
      <c r="L846" s="1"/>
      <c r="M846" s="1"/>
      <c r="N846" s="1"/>
      <c r="O846" s="1"/>
      <c r="P846" s="1"/>
      <c r="Q846" s="1"/>
      <c r="R846" s="1"/>
      <c r="S846" s="1"/>
      <c r="T846" s="1"/>
      <c r="U846" s="1"/>
      <c r="V846" s="1"/>
      <c r="W846" s="1"/>
      <c r="X846" s="1"/>
      <c r="Y846" s="1"/>
      <c r="Z846" s="1"/>
    </row>
    <row r="847" spans="1:26" ht="14.25" customHeight="1" x14ac:dyDescent="0.25">
      <c r="A847" s="15"/>
      <c r="B847" s="1"/>
      <c r="C847" s="1"/>
      <c r="D847" s="1"/>
      <c r="H847" s="1"/>
      <c r="I847" s="1"/>
      <c r="J847" s="1"/>
      <c r="L847" s="1"/>
      <c r="M847" s="1"/>
      <c r="N847" s="1"/>
      <c r="O847" s="1"/>
      <c r="P847" s="1"/>
      <c r="Q847" s="1"/>
      <c r="R847" s="1"/>
      <c r="S847" s="1"/>
      <c r="T847" s="1"/>
      <c r="U847" s="1"/>
      <c r="V847" s="1"/>
      <c r="W847" s="1"/>
      <c r="X847" s="1"/>
      <c r="Y847" s="1"/>
      <c r="Z847" s="1"/>
    </row>
    <row r="848" spans="1:26" ht="14.25" customHeight="1" x14ac:dyDescent="0.25">
      <c r="A848" s="15"/>
      <c r="B848" s="1"/>
      <c r="C848" s="1"/>
      <c r="D848" s="1"/>
      <c r="H848" s="1"/>
      <c r="I848" s="1"/>
      <c r="J848" s="1"/>
      <c r="L848" s="1"/>
      <c r="M848" s="1"/>
      <c r="N848" s="1"/>
      <c r="O848" s="1"/>
      <c r="P848" s="1"/>
      <c r="Q848" s="1"/>
      <c r="R848" s="1"/>
      <c r="S848" s="1"/>
      <c r="T848" s="1"/>
      <c r="U848" s="1"/>
      <c r="V848" s="1"/>
      <c r="W848" s="1"/>
      <c r="X848" s="1"/>
      <c r="Y848" s="1"/>
      <c r="Z848" s="1"/>
    </row>
    <row r="849" spans="1:26" ht="14.25" customHeight="1" x14ac:dyDescent="0.25">
      <c r="A849" s="15"/>
      <c r="B849" s="1"/>
      <c r="C849" s="1"/>
      <c r="D849" s="1"/>
      <c r="H849" s="1"/>
      <c r="I849" s="1"/>
      <c r="J849" s="1"/>
      <c r="L849" s="1"/>
      <c r="M849" s="1"/>
      <c r="N849" s="1"/>
      <c r="O849" s="1"/>
      <c r="P849" s="1"/>
      <c r="Q849" s="1"/>
      <c r="R849" s="1"/>
      <c r="S849" s="1"/>
      <c r="T849" s="1"/>
      <c r="U849" s="1"/>
      <c r="V849" s="1"/>
      <c r="W849" s="1"/>
      <c r="X849" s="1"/>
      <c r="Y849" s="1"/>
      <c r="Z849" s="1"/>
    </row>
    <row r="850" spans="1:26" ht="14.25" customHeight="1" x14ac:dyDescent="0.25">
      <c r="A850" s="15"/>
      <c r="B850" s="1"/>
      <c r="C850" s="1"/>
      <c r="D850" s="1"/>
      <c r="H850" s="1"/>
      <c r="I850" s="1"/>
      <c r="J850" s="1"/>
      <c r="L850" s="1"/>
      <c r="M850" s="1"/>
      <c r="N850" s="1"/>
      <c r="O850" s="1"/>
      <c r="P850" s="1"/>
      <c r="Q850" s="1"/>
      <c r="R850" s="1"/>
      <c r="S850" s="1"/>
      <c r="T850" s="1"/>
      <c r="U850" s="1"/>
      <c r="V850" s="1"/>
      <c r="W850" s="1"/>
      <c r="X850" s="1"/>
      <c r="Y850" s="1"/>
      <c r="Z850" s="1"/>
    </row>
    <row r="851" spans="1:26" ht="14.25" customHeight="1" x14ac:dyDescent="0.25">
      <c r="A851" s="15"/>
      <c r="B851" s="1"/>
      <c r="C851" s="1"/>
      <c r="D851" s="1"/>
      <c r="H851" s="1"/>
      <c r="I851" s="1"/>
      <c r="J851" s="1"/>
      <c r="L851" s="1"/>
      <c r="M851" s="1"/>
      <c r="N851" s="1"/>
      <c r="O851" s="1"/>
      <c r="P851" s="1"/>
      <c r="Q851" s="1"/>
      <c r="R851" s="1"/>
      <c r="S851" s="1"/>
      <c r="T851" s="1"/>
      <c r="U851" s="1"/>
      <c r="V851" s="1"/>
      <c r="W851" s="1"/>
      <c r="X851" s="1"/>
      <c r="Y851" s="1"/>
      <c r="Z851" s="1"/>
    </row>
    <row r="852" spans="1:26" ht="14.25" customHeight="1" x14ac:dyDescent="0.25">
      <c r="A852" s="15"/>
      <c r="B852" s="1"/>
      <c r="C852" s="1"/>
      <c r="D852" s="1"/>
      <c r="H852" s="1"/>
      <c r="I852" s="1"/>
      <c r="J852" s="1"/>
      <c r="L852" s="1"/>
      <c r="M852" s="1"/>
      <c r="N852" s="1"/>
      <c r="O852" s="1"/>
      <c r="P852" s="1"/>
      <c r="Q852" s="1"/>
      <c r="R852" s="1"/>
      <c r="S852" s="1"/>
      <c r="T852" s="1"/>
      <c r="U852" s="1"/>
      <c r="V852" s="1"/>
      <c r="W852" s="1"/>
      <c r="X852" s="1"/>
      <c r="Y852" s="1"/>
      <c r="Z852" s="1"/>
    </row>
    <row r="853" spans="1:26" ht="14.25" customHeight="1" x14ac:dyDescent="0.25">
      <c r="A853" s="15"/>
      <c r="B853" s="1"/>
      <c r="C853" s="1"/>
      <c r="D853" s="1"/>
      <c r="H853" s="1"/>
      <c r="I853" s="1"/>
      <c r="J853" s="1"/>
      <c r="L853" s="1"/>
      <c r="M853" s="1"/>
      <c r="N853" s="1"/>
      <c r="O853" s="1"/>
      <c r="P853" s="1"/>
      <c r="Q853" s="1"/>
      <c r="R853" s="1"/>
      <c r="S853" s="1"/>
      <c r="T853" s="1"/>
      <c r="U853" s="1"/>
      <c r="V853" s="1"/>
      <c r="W853" s="1"/>
      <c r="X853" s="1"/>
      <c r="Y853" s="1"/>
      <c r="Z853" s="1"/>
    </row>
    <row r="854" spans="1:26" ht="14.25" customHeight="1" x14ac:dyDescent="0.25">
      <c r="A854" s="15"/>
      <c r="B854" s="1"/>
      <c r="C854" s="1"/>
      <c r="D854" s="1"/>
      <c r="H854" s="1"/>
      <c r="I854" s="1"/>
      <c r="J854" s="1"/>
      <c r="L854" s="1"/>
      <c r="M854" s="1"/>
      <c r="N854" s="1"/>
      <c r="O854" s="1"/>
      <c r="P854" s="1"/>
      <c r="Q854" s="1"/>
      <c r="R854" s="1"/>
      <c r="S854" s="1"/>
      <c r="T854" s="1"/>
      <c r="U854" s="1"/>
      <c r="V854" s="1"/>
      <c r="W854" s="1"/>
      <c r="X854" s="1"/>
      <c r="Y854" s="1"/>
      <c r="Z854" s="1"/>
    </row>
    <row r="855" spans="1:26" ht="14.25" customHeight="1" x14ac:dyDescent="0.25">
      <c r="A855" s="15"/>
      <c r="B855" s="1"/>
      <c r="C855" s="1"/>
      <c r="D855" s="1"/>
      <c r="H855" s="1"/>
      <c r="I855" s="1"/>
      <c r="J855" s="1"/>
      <c r="L855" s="1"/>
      <c r="M855" s="1"/>
      <c r="N855" s="1"/>
      <c r="O855" s="1"/>
      <c r="P855" s="1"/>
      <c r="Q855" s="1"/>
      <c r="R855" s="1"/>
      <c r="S855" s="1"/>
      <c r="T855" s="1"/>
      <c r="U855" s="1"/>
      <c r="V855" s="1"/>
      <c r="W855" s="1"/>
      <c r="X855" s="1"/>
      <c r="Y855" s="1"/>
      <c r="Z855" s="1"/>
    </row>
    <row r="856" spans="1:26" ht="14.25" customHeight="1" x14ac:dyDescent="0.25">
      <c r="A856" s="15"/>
      <c r="B856" s="1"/>
      <c r="C856" s="1"/>
      <c r="D856" s="1"/>
      <c r="H856" s="1"/>
      <c r="I856" s="1"/>
      <c r="J856" s="1"/>
      <c r="L856" s="1"/>
      <c r="M856" s="1"/>
      <c r="N856" s="1"/>
      <c r="O856" s="1"/>
      <c r="P856" s="1"/>
      <c r="Q856" s="1"/>
      <c r="R856" s="1"/>
      <c r="S856" s="1"/>
      <c r="T856" s="1"/>
      <c r="U856" s="1"/>
      <c r="V856" s="1"/>
      <c r="W856" s="1"/>
      <c r="X856" s="1"/>
      <c r="Y856" s="1"/>
      <c r="Z856" s="1"/>
    </row>
    <row r="857" spans="1:26" ht="14.25" customHeight="1" x14ac:dyDescent="0.25">
      <c r="A857" s="15"/>
      <c r="B857" s="1"/>
      <c r="C857" s="1"/>
      <c r="D857" s="1"/>
      <c r="H857" s="1"/>
      <c r="I857" s="1"/>
      <c r="J857" s="1"/>
      <c r="L857" s="1"/>
      <c r="M857" s="1"/>
      <c r="N857" s="1"/>
      <c r="O857" s="1"/>
      <c r="P857" s="1"/>
      <c r="Q857" s="1"/>
      <c r="R857" s="1"/>
      <c r="S857" s="1"/>
      <c r="T857" s="1"/>
      <c r="U857" s="1"/>
      <c r="V857" s="1"/>
      <c r="W857" s="1"/>
      <c r="X857" s="1"/>
      <c r="Y857" s="1"/>
      <c r="Z857" s="1"/>
    </row>
    <row r="858" spans="1:26" ht="14.25" customHeight="1" x14ac:dyDescent="0.25">
      <c r="A858" s="15"/>
      <c r="B858" s="1"/>
      <c r="C858" s="1"/>
      <c r="D858" s="1"/>
      <c r="H858" s="1"/>
      <c r="I858" s="1"/>
      <c r="J858" s="1"/>
      <c r="L858" s="1"/>
      <c r="M858" s="1"/>
      <c r="N858" s="1"/>
      <c r="O858" s="1"/>
      <c r="P858" s="1"/>
      <c r="Q858" s="1"/>
      <c r="R858" s="1"/>
      <c r="S858" s="1"/>
      <c r="T858" s="1"/>
      <c r="U858" s="1"/>
      <c r="V858" s="1"/>
      <c r="W858" s="1"/>
      <c r="X858" s="1"/>
      <c r="Y858" s="1"/>
      <c r="Z858" s="1"/>
    </row>
    <row r="859" spans="1:26" ht="14.25" customHeight="1" x14ac:dyDescent="0.25">
      <c r="A859" s="15"/>
      <c r="B859" s="1"/>
      <c r="C859" s="1"/>
      <c r="D859" s="1"/>
      <c r="H859" s="1"/>
      <c r="I859" s="1"/>
      <c r="J859" s="1"/>
      <c r="L859" s="1"/>
      <c r="M859" s="1"/>
      <c r="N859" s="1"/>
      <c r="O859" s="1"/>
      <c r="P859" s="1"/>
      <c r="Q859" s="1"/>
      <c r="R859" s="1"/>
      <c r="S859" s="1"/>
      <c r="T859" s="1"/>
      <c r="U859" s="1"/>
      <c r="V859" s="1"/>
      <c r="W859" s="1"/>
      <c r="X859" s="1"/>
      <c r="Y859" s="1"/>
      <c r="Z859" s="1"/>
    </row>
    <row r="860" spans="1:26" ht="14.25" customHeight="1" x14ac:dyDescent="0.25">
      <c r="A860" s="15"/>
      <c r="B860" s="1"/>
      <c r="C860" s="1"/>
      <c r="D860" s="1"/>
      <c r="H860" s="1"/>
      <c r="I860" s="1"/>
      <c r="J860" s="1"/>
      <c r="L860" s="1"/>
      <c r="M860" s="1"/>
      <c r="N860" s="1"/>
      <c r="O860" s="1"/>
      <c r="P860" s="1"/>
      <c r="Q860" s="1"/>
      <c r="R860" s="1"/>
      <c r="S860" s="1"/>
      <c r="T860" s="1"/>
      <c r="U860" s="1"/>
      <c r="V860" s="1"/>
      <c r="W860" s="1"/>
      <c r="X860" s="1"/>
      <c r="Y860" s="1"/>
      <c r="Z860" s="1"/>
    </row>
    <row r="861" spans="1:26" ht="14.25" customHeight="1" x14ac:dyDescent="0.25">
      <c r="A861" s="15"/>
      <c r="B861" s="1"/>
      <c r="C861" s="1"/>
      <c r="D861" s="1"/>
      <c r="H861" s="1"/>
      <c r="I861" s="1"/>
      <c r="J861" s="1"/>
      <c r="L861" s="1"/>
      <c r="M861" s="1"/>
      <c r="N861" s="1"/>
      <c r="O861" s="1"/>
      <c r="P861" s="1"/>
      <c r="Q861" s="1"/>
      <c r="R861" s="1"/>
      <c r="S861" s="1"/>
      <c r="T861" s="1"/>
      <c r="U861" s="1"/>
      <c r="V861" s="1"/>
      <c r="W861" s="1"/>
      <c r="X861" s="1"/>
      <c r="Y861" s="1"/>
      <c r="Z861" s="1"/>
    </row>
    <row r="862" spans="1:26" ht="14.25" customHeight="1" x14ac:dyDescent="0.25">
      <c r="A862" s="15"/>
      <c r="B862" s="1"/>
      <c r="C862" s="1"/>
      <c r="D862" s="1"/>
      <c r="H862" s="1"/>
      <c r="I862" s="1"/>
      <c r="J862" s="1"/>
      <c r="L862" s="1"/>
      <c r="M862" s="1"/>
      <c r="N862" s="1"/>
      <c r="O862" s="1"/>
      <c r="P862" s="1"/>
      <c r="Q862" s="1"/>
      <c r="R862" s="1"/>
      <c r="S862" s="1"/>
      <c r="T862" s="1"/>
      <c r="U862" s="1"/>
      <c r="V862" s="1"/>
      <c r="W862" s="1"/>
      <c r="X862" s="1"/>
      <c r="Y862" s="1"/>
      <c r="Z862" s="1"/>
    </row>
    <row r="863" spans="1:26" ht="14.25" customHeight="1" x14ac:dyDescent="0.25">
      <c r="A863" s="15"/>
      <c r="B863" s="1"/>
      <c r="C863" s="1"/>
      <c r="D863" s="1"/>
      <c r="H863" s="1"/>
      <c r="I863" s="1"/>
      <c r="J863" s="1"/>
      <c r="L863" s="1"/>
      <c r="M863" s="1"/>
      <c r="N863" s="1"/>
      <c r="O863" s="1"/>
      <c r="P863" s="1"/>
      <c r="Q863" s="1"/>
      <c r="R863" s="1"/>
      <c r="S863" s="1"/>
      <c r="T863" s="1"/>
      <c r="U863" s="1"/>
      <c r="V863" s="1"/>
      <c r="W863" s="1"/>
      <c r="X863" s="1"/>
      <c r="Y863" s="1"/>
      <c r="Z863" s="1"/>
    </row>
    <row r="864" spans="1:26" ht="14.25" customHeight="1" x14ac:dyDescent="0.25">
      <c r="A864" s="15"/>
      <c r="B864" s="1"/>
      <c r="C864" s="1"/>
      <c r="D864" s="1"/>
      <c r="H864" s="1"/>
      <c r="I864" s="1"/>
      <c r="J864" s="1"/>
      <c r="L864" s="1"/>
      <c r="M864" s="1"/>
      <c r="N864" s="1"/>
      <c r="O864" s="1"/>
      <c r="P864" s="1"/>
      <c r="Q864" s="1"/>
      <c r="R864" s="1"/>
      <c r="S864" s="1"/>
      <c r="T864" s="1"/>
      <c r="U864" s="1"/>
      <c r="V864" s="1"/>
      <c r="W864" s="1"/>
      <c r="X864" s="1"/>
      <c r="Y864" s="1"/>
      <c r="Z864" s="1"/>
    </row>
    <row r="865" spans="1:26" ht="14.25" customHeight="1" x14ac:dyDescent="0.25">
      <c r="A865" s="15"/>
      <c r="B865" s="1"/>
      <c r="C865" s="1"/>
      <c r="D865" s="1"/>
      <c r="H865" s="1"/>
      <c r="I865" s="1"/>
      <c r="J865" s="1"/>
      <c r="L865" s="1"/>
      <c r="M865" s="1"/>
      <c r="N865" s="1"/>
      <c r="O865" s="1"/>
      <c r="P865" s="1"/>
      <c r="Q865" s="1"/>
      <c r="R865" s="1"/>
      <c r="S865" s="1"/>
      <c r="T865" s="1"/>
      <c r="U865" s="1"/>
      <c r="V865" s="1"/>
      <c r="W865" s="1"/>
      <c r="X865" s="1"/>
      <c r="Y865" s="1"/>
      <c r="Z865" s="1"/>
    </row>
    <row r="866" spans="1:26" ht="14.25" customHeight="1" x14ac:dyDescent="0.25">
      <c r="A866" s="15"/>
      <c r="B866" s="1"/>
      <c r="C866" s="1"/>
      <c r="D866" s="1"/>
      <c r="H866" s="1"/>
      <c r="I866" s="1"/>
      <c r="J866" s="1"/>
      <c r="L866" s="1"/>
      <c r="M866" s="1"/>
      <c r="N866" s="1"/>
      <c r="O866" s="1"/>
      <c r="P866" s="1"/>
      <c r="Q866" s="1"/>
      <c r="R866" s="1"/>
      <c r="S866" s="1"/>
      <c r="T866" s="1"/>
      <c r="U866" s="1"/>
      <c r="V866" s="1"/>
      <c r="W866" s="1"/>
      <c r="X866" s="1"/>
      <c r="Y866" s="1"/>
      <c r="Z866" s="1"/>
    </row>
    <row r="867" spans="1:26" ht="14.25" customHeight="1" x14ac:dyDescent="0.25">
      <c r="A867" s="15"/>
      <c r="B867" s="1"/>
      <c r="C867" s="1"/>
      <c r="D867" s="1"/>
      <c r="H867" s="1"/>
      <c r="I867" s="1"/>
      <c r="J867" s="1"/>
      <c r="L867" s="1"/>
      <c r="M867" s="1"/>
      <c r="N867" s="1"/>
      <c r="O867" s="1"/>
      <c r="P867" s="1"/>
      <c r="Q867" s="1"/>
      <c r="R867" s="1"/>
      <c r="S867" s="1"/>
      <c r="T867" s="1"/>
      <c r="U867" s="1"/>
      <c r="V867" s="1"/>
      <c r="W867" s="1"/>
      <c r="X867" s="1"/>
      <c r="Y867" s="1"/>
      <c r="Z867" s="1"/>
    </row>
    <row r="868" spans="1:26" ht="14.25" customHeight="1" x14ac:dyDescent="0.25">
      <c r="A868" s="15"/>
      <c r="B868" s="1"/>
      <c r="C868" s="1"/>
      <c r="D868" s="1"/>
      <c r="H868" s="1"/>
      <c r="I868" s="1"/>
      <c r="J868" s="1"/>
      <c r="L868" s="1"/>
      <c r="M868" s="1"/>
      <c r="N868" s="1"/>
      <c r="O868" s="1"/>
      <c r="P868" s="1"/>
      <c r="Q868" s="1"/>
      <c r="R868" s="1"/>
      <c r="S868" s="1"/>
      <c r="T868" s="1"/>
      <c r="U868" s="1"/>
      <c r="V868" s="1"/>
      <c r="W868" s="1"/>
      <c r="X868" s="1"/>
      <c r="Y868" s="1"/>
      <c r="Z868" s="1"/>
    </row>
    <row r="869" spans="1:26" ht="14.25" customHeight="1" x14ac:dyDescent="0.25">
      <c r="A869" s="15"/>
      <c r="B869" s="1"/>
      <c r="C869" s="1"/>
      <c r="D869" s="1"/>
      <c r="H869" s="1"/>
      <c r="I869" s="1"/>
      <c r="J869" s="1"/>
      <c r="L869" s="1"/>
      <c r="M869" s="1"/>
      <c r="N869" s="1"/>
      <c r="O869" s="1"/>
      <c r="P869" s="1"/>
      <c r="Q869" s="1"/>
      <c r="R869" s="1"/>
      <c r="S869" s="1"/>
      <c r="T869" s="1"/>
      <c r="U869" s="1"/>
      <c r="V869" s="1"/>
      <c r="W869" s="1"/>
      <c r="X869" s="1"/>
      <c r="Y869" s="1"/>
      <c r="Z869" s="1"/>
    </row>
    <row r="870" spans="1:26" ht="14.25" customHeight="1" x14ac:dyDescent="0.25">
      <c r="A870" s="15"/>
      <c r="B870" s="1"/>
      <c r="C870" s="1"/>
      <c r="D870" s="1"/>
      <c r="H870" s="1"/>
      <c r="I870" s="1"/>
      <c r="J870" s="1"/>
      <c r="L870" s="1"/>
      <c r="M870" s="1"/>
      <c r="N870" s="1"/>
      <c r="O870" s="1"/>
      <c r="P870" s="1"/>
      <c r="Q870" s="1"/>
      <c r="R870" s="1"/>
      <c r="S870" s="1"/>
      <c r="T870" s="1"/>
      <c r="U870" s="1"/>
      <c r="V870" s="1"/>
      <c r="W870" s="1"/>
      <c r="X870" s="1"/>
      <c r="Y870" s="1"/>
      <c r="Z870" s="1"/>
    </row>
    <row r="871" spans="1:26" ht="14.25" customHeight="1" x14ac:dyDescent="0.25">
      <c r="A871" s="15"/>
      <c r="B871" s="1"/>
      <c r="C871" s="1"/>
      <c r="D871" s="1"/>
      <c r="H871" s="1"/>
      <c r="I871" s="1"/>
      <c r="J871" s="1"/>
      <c r="L871" s="1"/>
      <c r="M871" s="1"/>
      <c r="N871" s="1"/>
      <c r="O871" s="1"/>
      <c r="P871" s="1"/>
      <c r="Q871" s="1"/>
      <c r="R871" s="1"/>
      <c r="S871" s="1"/>
      <c r="T871" s="1"/>
      <c r="U871" s="1"/>
      <c r="V871" s="1"/>
      <c r="W871" s="1"/>
      <c r="X871" s="1"/>
      <c r="Y871" s="1"/>
      <c r="Z871" s="1"/>
    </row>
    <row r="872" spans="1:26" ht="14.25" customHeight="1" x14ac:dyDescent="0.25">
      <c r="A872" s="15"/>
      <c r="B872" s="1"/>
      <c r="C872" s="1"/>
      <c r="D872" s="1"/>
      <c r="H872" s="1"/>
      <c r="I872" s="1"/>
      <c r="J872" s="1"/>
      <c r="L872" s="1"/>
      <c r="M872" s="1"/>
      <c r="N872" s="1"/>
      <c r="O872" s="1"/>
      <c r="P872" s="1"/>
      <c r="Q872" s="1"/>
      <c r="R872" s="1"/>
      <c r="S872" s="1"/>
      <c r="T872" s="1"/>
      <c r="U872" s="1"/>
      <c r="V872" s="1"/>
      <c r="W872" s="1"/>
      <c r="X872" s="1"/>
      <c r="Y872" s="1"/>
      <c r="Z872" s="1"/>
    </row>
    <row r="873" spans="1:26" ht="14.25" customHeight="1" x14ac:dyDescent="0.25">
      <c r="A873" s="15"/>
      <c r="B873" s="1"/>
      <c r="C873" s="1"/>
      <c r="D873" s="1"/>
      <c r="H873" s="1"/>
      <c r="I873" s="1"/>
      <c r="J873" s="1"/>
      <c r="L873" s="1"/>
      <c r="M873" s="1"/>
      <c r="N873" s="1"/>
      <c r="O873" s="1"/>
      <c r="P873" s="1"/>
      <c r="Q873" s="1"/>
      <c r="R873" s="1"/>
      <c r="S873" s="1"/>
      <c r="T873" s="1"/>
      <c r="U873" s="1"/>
      <c r="V873" s="1"/>
      <c r="W873" s="1"/>
      <c r="X873" s="1"/>
      <c r="Y873" s="1"/>
      <c r="Z873" s="1"/>
    </row>
    <row r="874" spans="1:26" ht="14.25" customHeight="1" x14ac:dyDescent="0.25">
      <c r="A874" s="15"/>
      <c r="B874" s="1"/>
      <c r="C874" s="1"/>
      <c r="D874" s="1"/>
      <c r="H874" s="1"/>
      <c r="I874" s="1"/>
      <c r="J874" s="1"/>
      <c r="L874" s="1"/>
      <c r="M874" s="1"/>
      <c r="N874" s="1"/>
      <c r="O874" s="1"/>
      <c r="P874" s="1"/>
      <c r="Q874" s="1"/>
      <c r="R874" s="1"/>
      <c r="S874" s="1"/>
      <c r="T874" s="1"/>
      <c r="U874" s="1"/>
      <c r="V874" s="1"/>
      <c r="W874" s="1"/>
      <c r="X874" s="1"/>
      <c r="Y874" s="1"/>
      <c r="Z874" s="1"/>
    </row>
    <row r="875" spans="1:26" ht="14.25" customHeight="1" x14ac:dyDescent="0.25">
      <c r="A875" s="15"/>
      <c r="B875" s="1"/>
      <c r="C875" s="1"/>
      <c r="D875" s="1"/>
      <c r="H875" s="1"/>
      <c r="I875" s="1"/>
      <c r="J875" s="1"/>
      <c r="L875" s="1"/>
      <c r="M875" s="1"/>
      <c r="N875" s="1"/>
      <c r="O875" s="1"/>
      <c r="P875" s="1"/>
      <c r="Q875" s="1"/>
      <c r="R875" s="1"/>
      <c r="S875" s="1"/>
      <c r="T875" s="1"/>
      <c r="U875" s="1"/>
      <c r="V875" s="1"/>
      <c r="W875" s="1"/>
      <c r="X875" s="1"/>
      <c r="Y875" s="1"/>
      <c r="Z875" s="1"/>
    </row>
    <row r="876" spans="1:26" ht="14.25" customHeight="1" x14ac:dyDescent="0.25">
      <c r="A876" s="15"/>
      <c r="B876" s="1"/>
      <c r="C876" s="1"/>
      <c r="D876" s="1"/>
      <c r="H876" s="1"/>
      <c r="I876" s="1"/>
      <c r="J876" s="1"/>
      <c r="L876" s="1"/>
      <c r="M876" s="1"/>
      <c r="N876" s="1"/>
      <c r="O876" s="1"/>
      <c r="P876" s="1"/>
      <c r="Q876" s="1"/>
      <c r="R876" s="1"/>
      <c r="S876" s="1"/>
      <c r="T876" s="1"/>
      <c r="U876" s="1"/>
      <c r="V876" s="1"/>
      <c r="W876" s="1"/>
      <c r="X876" s="1"/>
      <c r="Y876" s="1"/>
      <c r="Z876" s="1"/>
    </row>
    <row r="877" spans="1:26" ht="14.25" customHeight="1" x14ac:dyDescent="0.25">
      <c r="A877" s="15"/>
      <c r="B877" s="1"/>
      <c r="C877" s="1"/>
      <c r="D877" s="1"/>
      <c r="H877" s="1"/>
      <c r="I877" s="1"/>
      <c r="J877" s="1"/>
      <c r="L877" s="1"/>
      <c r="M877" s="1"/>
      <c r="N877" s="1"/>
      <c r="O877" s="1"/>
      <c r="P877" s="1"/>
      <c r="Q877" s="1"/>
      <c r="R877" s="1"/>
      <c r="S877" s="1"/>
      <c r="T877" s="1"/>
      <c r="U877" s="1"/>
      <c r="V877" s="1"/>
      <c r="W877" s="1"/>
      <c r="X877" s="1"/>
      <c r="Y877" s="1"/>
      <c r="Z877" s="1"/>
    </row>
    <row r="878" spans="1:26" ht="14.25" customHeight="1" x14ac:dyDescent="0.25">
      <c r="A878" s="15"/>
      <c r="B878" s="1"/>
      <c r="C878" s="1"/>
      <c r="D878" s="1"/>
      <c r="H878" s="1"/>
      <c r="I878" s="1"/>
      <c r="J878" s="1"/>
      <c r="L878" s="1"/>
      <c r="M878" s="1"/>
      <c r="N878" s="1"/>
      <c r="O878" s="1"/>
      <c r="P878" s="1"/>
      <c r="Q878" s="1"/>
      <c r="R878" s="1"/>
      <c r="S878" s="1"/>
      <c r="T878" s="1"/>
      <c r="U878" s="1"/>
      <c r="V878" s="1"/>
      <c r="W878" s="1"/>
      <c r="X878" s="1"/>
      <c r="Y878" s="1"/>
      <c r="Z878" s="1"/>
    </row>
    <row r="879" spans="1:26" ht="14.25" customHeight="1" x14ac:dyDescent="0.25">
      <c r="A879" s="15"/>
      <c r="B879" s="1"/>
      <c r="C879" s="1"/>
      <c r="D879" s="1"/>
      <c r="H879" s="1"/>
      <c r="I879" s="1"/>
      <c r="J879" s="1"/>
      <c r="L879" s="1"/>
      <c r="M879" s="1"/>
      <c r="N879" s="1"/>
      <c r="O879" s="1"/>
      <c r="P879" s="1"/>
      <c r="Q879" s="1"/>
      <c r="R879" s="1"/>
      <c r="S879" s="1"/>
      <c r="T879" s="1"/>
      <c r="U879" s="1"/>
      <c r="V879" s="1"/>
      <c r="W879" s="1"/>
      <c r="X879" s="1"/>
      <c r="Y879" s="1"/>
      <c r="Z879" s="1"/>
    </row>
    <row r="880" spans="1:26" ht="14.25" customHeight="1" x14ac:dyDescent="0.25">
      <c r="A880" s="15"/>
      <c r="B880" s="1"/>
      <c r="C880" s="1"/>
      <c r="D880" s="1"/>
      <c r="H880" s="1"/>
      <c r="I880" s="1"/>
      <c r="J880" s="1"/>
      <c r="L880" s="1"/>
      <c r="M880" s="1"/>
      <c r="N880" s="1"/>
      <c r="O880" s="1"/>
      <c r="P880" s="1"/>
      <c r="Q880" s="1"/>
      <c r="R880" s="1"/>
      <c r="S880" s="1"/>
      <c r="T880" s="1"/>
      <c r="U880" s="1"/>
      <c r="V880" s="1"/>
      <c r="W880" s="1"/>
      <c r="X880" s="1"/>
      <c r="Y880" s="1"/>
      <c r="Z880" s="1"/>
    </row>
    <row r="881" spans="1:26" ht="14.25" customHeight="1" x14ac:dyDescent="0.25">
      <c r="A881" s="15"/>
      <c r="B881" s="1"/>
      <c r="C881" s="1"/>
      <c r="D881" s="1"/>
      <c r="H881" s="1"/>
      <c r="I881" s="1"/>
      <c r="J881" s="1"/>
      <c r="L881" s="1"/>
      <c r="M881" s="1"/>
      <c r="N881" s="1"/>
      <c r="O881" s="1"/>
      <c r="P881" s="1"/>
      <c r="Q881" s="1"/>
      <c r="R881" s="1"/>
      <c r="S881" s="1"/>
      <c r="T881" s="1"/>
      <c r="U881" s="1"/>
      <c r="V881" s="1"/>
      <c r="W881" s="1"/>
      <c r="X881" s="1"/>
      <c r="Y881" s="1"/>
      <c r="Z881" s="1"/>
    </row>
    <row r="882" spans="1:26" ht="14.25" customHeight="1" x14ac:dyDescent="0.25">
      <c r="A882" s="15"/>
      <c r="B882" s="1"/>
      <c r="C882" s="1"/>
      <c r="D882" s="1"/>
      <c r="H882" s="1"/>
      <c r="I882" s="1"/>
      <c r="J882" s="1"/>
      <c r="L882" s="1"/>
      <c r="M882" s="1"/>
      <c r="N882" s="1"/>
      <c r="O882" s="1"/>
      <c r="P882" s="1"/>
      <c r="Q882" s="1"/>
      <c r="R882" s="1"/>
      <c r="S882" s="1"/>
      <c r="T882" s="1"/>
      <c r="U882" s="1"/>
      <c r="V882" s="1"/>
      <c r="W882" s="1"/>
      <c r="X882" s="1"/>
      <c r="Y882" s="1"/>
      <c r="Z882" s="1"/>
    </row>
    <row r="883" spans="1:26" ht="14.25" customHeight="1" x14ac:dyDescent="0.25">
      <c r="A883" s="15"/>
      <c r="B883" s="1"/>
      <c r="C883" s="1"/>
      <c r="D883" s="1"/>
      <c r="H883" s="1"/>
      <c r="I883" s="1"/>
      <c r="J883" s="1"/>
      <c r="L883" s="1"/>
      <c r="M883" s="1"/>
      <c r="N883" s="1"/>
      <c r="O883" s="1"/>
      <c r="P883" s="1"/>
      <c r="Q883" s="1"/>
      <c r="R883" s="1"/>
      <c r="S883" s="1"/>
      <c r="T883" s="1"/>
      <c r="U883" s="1"/>
      <c r="V883" s="1"/>
      <c r="W883" s="1"/>
      <c r="X883" s="1"/>
      <c r="Y883" s="1"/>
      <c r="Z883" s="1"/>
    </row>
    <row r="884" spans="1:26" ht="14.25" customHeight="1" x14ac:dyDescent="0.25">
      <c r="A884" s="15"/>
      <c r="B884" s="1"/>
      <c r="C884" s="1"/>
      <c r="D884" s="1"/>
      <c r="H884" s="1"/>
      <c r="I884" s="1"/>
      <c r="J884" s="1"/>
      <c r="L884" s="1"/>
      <c r="M884" s="1"/>
      <c r="N884" s="1"/>
      <c r="O884" s="1"/>
      <c r="P884" s="1"/>
      <c r="Q884" s="1"/>
      <c r="R884" s="1"/>
      <c r="S884" s="1"/>
      <c r="T884" s="1"/>
      <c r="U884" s="1"/>
      <c r="V884" s="1"/>
      <c r="W884" s="1"/>
      <c r="X884" s="1"/>
      <c r="Y884" s="1"/>
      <c r="Z884" s="1"/>
    </row>
    <row r="885" spans="1:26" ht="14.25" customHeight="1" x14ac:dyDescent="0.25">
      <c r="A885" s="15"/>
      <c r="B885" s="1"/>
      <c r="C885" s="1"/>
      <c r="D885" s="1"/>
      <c r="H885" s="1"/>
      <c r="I885" s="1"/>
      <c r="J885" s="1"/>
      <c r="L885" s="1"/>
      <c r="M885" s="1"/>
      <c r="N885" s="1"/>
      <c r="O885" s="1"/>
      <c r="P885" s="1"/>
      <c r="Q885" s="1"/>
      <c r="R885" s="1"/>
      <c r="S885" s="1"/>
      <c r="T885" s="1"/>
      <c r="U885" s="1"/>
      <c r="V885" s="1"/>
      <c r="W885" s="1"/>
      <c r="X885" s="1"/>
      <c r="Y885" s="1"/>
      <c r="Z885" s="1"/>
    </row>
    <row r="886" spans="1:26" ht="14.25" customHeight="1" x14ac:dyDescent="0.25">
      <c r="A886" s="15"/>
      <c r="B886" s="1"/>
      <c r="C886" s="1"/>
      <c r="D886" s="1"/>
      <c r="H886" s="1"/>
      <c r="I886" s="1"/>
      <c r="J886" s="1"/>
      <c r="L886" s="1"/>
      <c r="M886" s="1"/>
      <c r="N886" s="1"/>
      <c r="O886" s="1"/>
      <c r="P886" s="1"/>
      <c r="Q886" s="1"/>
      <c r="R886" s="1"/>
      <c r="S886" s="1"/>
      <c r="T886" s="1"/>
      <c r="U886" s="1"/>
      <c r="V886" s="1"/>
      <c r="W886" s="1"/>
      <c r="X886" s="1"/>
      <c r="Y886" s="1"/>
      <c r="Z886" s="1"/>
    </row>
    <row r="887" spans="1:26" ht="14.25" customHeight="1" x14ac:dyDescent="0.25">
      <c r="A887" s="15"/>
      <c r="B887" s="1"/>
      <c r="C887" s="1"/>
      <c r="D887" s="1"/>
      <c r="H887" s="1"/>
      <c r="I887" s="1"/>
      <c r="J887" s="1"/>
      <c r="L887" s="1"/>
      <c r="M887" s="1"/>
      <c r="N887" s="1"/>
      <c r="O887" s="1"/>
      <c r="P887" s="1"/>
      <c r="Q887" s="1"/>
      <c r="R887" s="1"/>
      <c r="S887" s="1"/>
      <c r="T887" s="1"/>
      <c r="U887" s="1"/>
      <c r="V887" s="1"/>
      <c r="W887" s="1"/>
      <c r="X887" s="1"/>
      <c r="Y887" s="1"/>
      <c r="Z887" s="1"/>
    </row>
    <row r="888" spans="1:26" ht="14.25" customHeight="1" x14ac:dyDescent="0.25">
      <c r="A888" s="15"/>
      <c r="B888" s="1"/>
      <c r="C888" s="1"/>
      <c r="D888" s="1"/>
      <c r="H888" s="1"/>
      <c r="I888" s="1"/>
      <c r="J888" s="1"/>
      <c r="L888" s="1"/>
      <c r="M888" s="1"/>
      <c r="N888" s="1"/>
      <c r="O888" s="1"/>
      <c r="P888" s="1"/>
      <c r="Q888" s="1"/>
      <c r="R888" s="1"/>
      <c r="S888" s="1"/>
      <c r="T888" s="1"/>
      <c r="U888" s="1"/>
      <c r="V888" s="1"/>
      <c r="W888" s="1"/>
      <c r="X888" s="1"/>
      <c r="Y888" s="1"/>
      <c r="Z888" s="1"/>
    </row>
    <row r="889" spans="1:26" ht="14.25" customHeight="1" x14ac:dyDescent="0.25">
      <c r="A889" s="15"/>
      <c r="B889" s="1"/>
      <c r="C889" s="1"/>
      <c r="D889" s="1"/>
      <c r="H889" s="1"/>
      <c r="I889" s="1"/>
      <c r="J889" s="1"/>
      <c r="L889" s="1"/>
      <c r="M889" s="1"/>
      <c r="N889" s="1"/>
      <c r="O889" s="1"/>
      <c r="P889" s="1"/>
      <c r="Q889" s="1"/>
      <c r="R889" s="1"/>
      <c r="S889" s="1"/>
      <c r="T889" s="1"/>
      <c r="U889" s="1"/>
      <c r="V889" s="1"/>
      <c r="W889" s="1"/>
      <c r="X889" s="1"/>
      <c r="Y889" s="1"/>
      <c r="Z889" s="1"/>
    </row>
    <row r="890" spans="1:26" ht="14.25" customHeight="1" x14ac:dyDescent="0.25">
      <c r="A890" s="15"/>
      <c r="B890" s="1"/>
      <c r="C890" s="1"/>
      <c r="D890" s="1"/>
      <c r="H890" s="1"/>
      <c r="I890" s="1"/>
      <c r="J890" s="1"/>
      <c r="L890" s="1"/>
      <c r="M890" s="1"/>
      <c r="N890" s="1"/>
      <c r="O890" s="1"/>
      <c r="P890" s="1"/>
      <c r="Q890" s="1"/>
      <c r="R890" s="1"/>
      <c r="S890" s="1"/>
      <c r="T890" s="1"/>
      <c r="U890" s="1"/>
      <c r="V890" s="1"/>
      <c r="W890" s="1"/>
      <c r="X890" s="1"/>
      <c r="Y890" s="1"/>
      <c r="Z890" s="1"/>
    </row>
    <row r="891" spans="1:26" ht="14.25" customHeight="1" x14ac:dyDescent="0.25">
      <c r="A891" s="15"/>
      <c r="B891" s="1"/>
      <c r="C891" s="1"/>
      <c r="D891" s="1"/>
      <c r="H891" s="1"/>
      <c r="I891" s="1"/>
      <c r="J891" s="1"/>
      <c r="L891" s="1"/>
      <c r="M891" s="1"/>
      <c r="N891" s="1"/>
      <c r="O891" s="1"/>
      <c r="P891" s="1"/>
      <c r="Q891" s="1"/>
      <c r="R891" s="1"/>
      <c r="S891" s="1"/>
      <c r="T891" s="1"/>
      <c r="U891" s="1"/>
      <c r="V891" s="1"/>
      <c r="W891" s="1"/>
      <c r="X891" s="1"/>
      <c r="Y891" s="1"/>
      <c r="Z891" s="1"/>
    </row>
    <row r="892" spans="1:26" ht="14.25" customHeight="1" x14ac:dyDescent="0.25">
      <c r="A892" s="15"/>
      <c r="B892" s="1"/>
      <c r="C892" s="1"/>
      <c r="D892" s="1"/>
      <c r="H892" s="1"/>
      <c r="I892" s="1"/>
      <c r="J892" s="1"/>
      <c r="L892" s="1"/>
      <c r="M892" s="1"/>
      <c r="N892" s="1"/>
      <c r="O892" s="1"/>
      <c r="P892" s="1"/>
      <c r="Q892" s="1"/>
      <c r="R892" s="1"/>
      <c r="S892" s="1"/>
      <c r="T892" s="1"/>
      <c r="U892" s="1"/>
      <c r="V892" s="1"/>
      <c r="W892" s="1"/>
      <c r="X892" s="1"/>
      <c r="Y892" s="1"/>
      <c r="Z892" s="1"/>
    </row>
    <row r="893" spans="1:26" ht="14.25" customHeight="1" x14ac:dyDescent="0.25">
      <c r="A893" s="15"/>
      <c r="B893" s="1"/>
      <c r="C893" s="1"/>
      <c r="D893" s="1"/>
      <c r="H893" s="1"/>
      <c r="I893" s="1"/>
      <c r="J893" s="1"/>
      <c r="L893" s="1"/>
      <c r="M893" s="1"/>
      <c r="N893" s="1"/>
      <c r="O893" s="1"/>
      <c r="P893" s="1"/>
      <c r="Q893" s="1"/>
      <c r="R893" s="1"/>
      <c r="S893" s="1"/>
      <c r="T893" s="1"/>
      <c r="U893" s="1"/>
      <c r="V893" s="1"/>
      <c r="W893" s="1"/>
      <c r="X893" s="1"/>
      <c r="Y893" s="1"/>
      <c r="Z893" s="1"/>
    </row>
    <row r="894" spans="1:26" ht="14.25" customHeight="1" x14ac:dyDescent="0.25">
      <c r="A894" s="15"/>
      <c r="B894" s="1"/>
      <c r="C894" s="1"/>
      <c r="D894" s="1"/>
      <c r="H894" s="1"/>
      <c r="I894" s="1"/>
      <c r="J894" s="1"/>
      <c r="L894" s="1"/>
      <c r="M894" s="1"/>
      <c r="N894" s="1"/>
      <c r="O894" s="1"/>
      <c r="P894" s="1"/>
      <c r="Q894" s="1"/>
      <c r="R894" s="1"/>
      <c r="S894" s="1"/>
      <c r="T894" s="1"/>
      <c r="U894" s="1"/>
      <c r="V894" s="1"/>
      <c r="W894" s="1"/>
      <c r="X894" s="1"/>
      <c r="Y894" s="1"/>
      <c r="Z894" s="1"/>
    </row>
    <row r="895" spans="1:26" ht="14.25" customHeight="1" x14ac:dyDescent="0.25">
      <c r="A895" s="15"/>
      <c r="B895" s="1"/>
      <c r="C895" s="1"/>
      <c r="D895" s="1"/>
      <c r="H895" s="1"/>
      <c r="I895" s="1"/>
      <c r="J895" s="1"/>
      <c r="L895" s="1"/>
      <c r="M895" s="1"/>
      <c r="N895" s="1"/>
      <c r="O895" s="1"/>
      <c r="P895" s="1"/>
      <c r="Q895" s="1"/>
      <c r="R895" s="1"/>
      <c r="S895" s="1"/>
      <c r="T895" s="1"/>
      <c r="U895" s="1"/>
      <c r="V895" s="1"/>
      <c r="W895" s="1"/>
      <c r="X895" s="1"/>
      <c r="Y895" s="1"/>
      <c r="Z895" s="1"/>
    </row>
    <row r="896" spans="1:26" ht="14.25" customHeight="1" x14ac:dyDescent="0.25">
      <c r="A896" s="15"/>
      <c r="B896" s="1"/>
      <c r="C896" s="1"/>
      <c r="D896" s="1"/>
      <c r="H896" s="1"/>
      <c r="I896" s="1"/>
      <c r="J896" s="1"/>
      <c r="L896" s="1"/>
      <c r="M896" s="1"/>
      <c r="N896" s="1"/>
      <c r="O896" s="1"/>
      <c r="P896" s="1"/>
      <c r="Q896" s="1"/>
      <c r="R896" s="1"/>
      <c r="S896" s="1"/>
      <c r="T896" s="1"/>
      <c r="U896" s="1"/>
      <c r="V896" s="1"/>
      <c r="W896" s="1"/>
      <c r="X896" s="1"/>
      <c r="Y896" s="1"/>
      <c r="Z896" s="1"/>
    </row>
    <row r="897" spans="1:26" ht="14.25" customHeight="1" x14ac:dyDescent="0.25">
      <c r="A897" s="15"/>
      <c r="B897" s="1"/>
      <c r="C897" s="1"/>
      <c r="D897" s="1"/>
      <c r="H897" s="1"/>
      <c r="I897" s="1"/>
      <c r="J897" s="1"/>
      <c r="L897" s="1"/>
      <c r="M897" s="1"/>
      <c r="N897" s="1"/>
      <c r="O897" s="1"/>
      <c r="P897" s="1"/>
      <c r="Q897" s="1"/>
      <c r="R897" s="1"/>
      <c r="S897" s="1"/>
      <c r="T897" s="1"/>
      <c r="U897" s="1"/>
      <c r="V897" s="1"/>
      <c r="W897" s="1"/>
      <c r="X897" s="1"/>
      <c r="Y897" s="1"/>
      <c r="Z897" s="1"/>
    </row>
    <row r="898" spans="1:26" ht="14.25" customHeight="1" x14ac:dyDescent="0.25">
      <c r="A898" s="15"/>
      <c r="B898" s="1"/>
      <c r="C898" s="1"/>
      <c r="D898" s="1"/>
      <c r="H898" s="1"/>
      <c r="I898" s="1"/>
      <c r="J898" s="1"/>
      <c r="L898" s="1"/>
      <c r="M898" s="1"/>
      <c r="N898" s="1"/>
      <c r="O898" s="1"/>
      <c r="P898" s="1"/>
      <c r="Q898" s="1"/>
      <c r="R898" s="1"/>
      <c r="S898" s="1"/>
      <c r="T898" s="1"/>
      <c r="U898" s="1"/>
      <c r="V898" s="1"/>
      <c r="W898" s="1"/>
      <c r="X898" s="1"/>
      <c r="Y898" s="1"/>
      <c r="Z898" s="1"/>
    </row>
    <row r="899" spans="1:26" ht="14.25" customHeight="1" x14ac:dyDescent="0.25">
      <c r="A899" s="15"/>
      <c r="B899" s="1"/>
      <c r="C899" s="1"/>
      <c r="D899" s="1"/>
      <c r="H899" s="1"/>
      <c r="I899" s="1"/>
      <c r="J899" s="1"/>
      <c r="L899" s="1"/>
      <c r="M899" s="1"/>
      <c r="N899" s="1"/>
      <c r="O899" s="1"/>
      <c r="P899" s="1"/>
      <c r="Q899" s="1"/>
      <c r="R899" s="1"/>
      <c r="S899" s="1"/>
      <c r="T899" s="1"/>
      <c r="U899" s="1"/>
      <c r="V899" s="1"/>
      <c r="W899" s="1"/>
      <c r="X899" s="1"/>
      <c r="Y899" s="1"/>
      <c r="Z899" s="1"/>
    </row>
    <row r="900" spans="1:26" ht="14.25" customHeight="1" x14ac:dyDescent="0.25">
      <c r="A900" s="15"/>
      <c r="B900" s="1"/>
      <c r="C900" s="1"/>
      <c r="D900" s="1"/>
      <c r="H900" s="1"/>
      <c r="I900" s="1"/>
      <c r="J900" s="1"/>
      <c r="L900" s="1"/>
      <c r="M900" s="1"/>
      <c r="N900" s="1"/>
      <c r="O900" s="1"/>
      <c r="P900" s="1"/>
      <c r="Q900" s="1"/>
      <c r="R900" s="1"/>
      <c r="S900" s="1"/>
      <c r="T900" s="1"/>
      <c r="U900" s="1"/>
      <c r="V900" s="1"/>
      <c r="W900" s="1"/>
      <c r="X900" s="1"/>
      <c r="Y900" s="1"/>
      <c r="Z900" s="1"/>
    </row>
    <row r="901" spans="1:26" ht="14.25" customHeight="1" x14ac:dyDescent="0.25">
      <c r="A901" s="15"/>
      <c r="B901" s="1"/>
      <c r="C901" s="1"/>
      <c r="D901" s="1"/>
      <c r="H901" s="1"/>
      <c r="I901" s="1"/>
      <c r="J901" s="1"/>
      <c r="L901" s="1"/>
      <c r="M901" s="1"/>
      <c r="N901" s="1"/>
      <c r="O901" s="1"/>
      <c r="P901" s="1"/>
      <c r="Q901" s="1"/>
      <c r="R901" s="1"/>
      <c r="S901" s="1"/>
      <c r="T901" s="1"/>
      <c r="U901" s="1"/>
      <c r="V901" s="1"/>
      <c r="W901" s="1"/>
      <c r="X901" s="1"/>
      <c r="Y901" s="1"/>
      <c r="Z901" s="1"/>
    </row>
    <row r="902" spans="1:26" ht="14.25" customHeight="1" x14ac:dyDescent="0.25">
      <c r="A902" s="15"/>
      <c r="B902" s="1"/>
      <c r="C902" s="1"/>
      <c r="D902" s="1"/>
      <c r="H902" s="1"/>
      <c r="I902" s="1"/>
      <c r="J902" s="1"/>
      <c r="L902" s="1"/>
      <c r="M902" s="1"/>
      <c r="N902" s="1"/>
      <c r="O902" s="1"/>
      <c r="P902" s="1"/>
      <c r="Q902" s="1"/>
      <c r="R902" s="1"/>
      <c r="S902" s="1"/>
      <c r="T902" s="1"/>
      <c r="U902" s="1"/>
      <c r="V902" s="1"/>
      <c r="W902" s="1"/>
      <c r="X902" s="1"/>
      <c r="Y902" s="1"/>
      <c r="Z902" s="1"/>
    </row>
    <row r="903" spans="1:26" ht="14.25" customHeight="1" x14ac:dyDescent="0.25">
      <c r="A903" s="15"/>
      <c r="B903" s="1"/>
      <c r="C903" s="1"/>
      <c r="D903" s="1"/>
      <c r="H903" s="1"/>
      <c r="I903" s="1"/>
      <c r="J903" s="1"/>
      <c r="L903" s="1"/>
      <c r="M903" s="1"/>
      <c r="N903" s="1"/>
      <c r="O903" s="1"/>
      <c r="P903" s="1"/>
      <c r="Q903" s="1"/>
      <c r="R903" s="1"/>
      <c r="S903" s="1"/>
      <c r="T903" s="1"/>
      <c r="U903" s="1"/>
      <c r="V903" s="1"/>
      <c r="W903" s="1"/>
      <c r="X903" s="1"/>
      <c r="Y903" s="1"/>
      <c r="Z903" s="1"/>
    </row>
    <row r="904" spans="1:26" ht="14.25" customHeight="1" x14ac:dyDescent="0.25">
      <c r="A904" s="15"/>
      <c r="B904" s="1"/>
      <c r="C904" s="1"/>
      <c r="D904" s="1"/>
      <c r="H904" s="1"/>
      <c r="I904" s="1"/>
      <c r="J904" s="1"/>
      <c r="L904" s="1"/>
      <c r="M904" s="1"/>
      <c r="N904" s="1"/>
      <c r="O904" s="1"/>
      <c r="P904" s="1"/>
      <c r="Q904" s="1"/>
      <c r="R904" s="1"/>
      <c r="S904" s="1"/>
      <c r="T904" s="1"/>
      <c r="U904" s="1"/>
      <c r="V904" s="1"/>
      <c r="W904" s="1"/>
      <c r="X904" s="1"/>
      <c r="Y904" s="1"/>
      <c r="Z904" s="1"/>
    </row>
    <row r="905" spans="1:26" ht="14.25" customHeight="1" x14ac:dyDescent="0.25">
      <c r="A905" s="15"/>
      <c r="B905" s="1"/>
      <c r="C905" s="1"/>
      <c r="D905" s="1"/>
      <c r="H905" s="1"/>
      <c r="I905" s="1"/>
      <c r="J905" s="1"/>
      <c r="L905" s="1"/>
      <c r="M905" s="1"/>
      <c r="N905" s="1"/>
      <c r="O905" s="1"/>
      <c r="P905" s="1"/>
      <c r="Q905" s="1"/>
      <c r="R905" s="1"/>
      <c r="S905" s="1"/>
      <c r="T905" s="1"/>
      <c r="U905" s="1"/>
      <c r="V905" s="1"/>
      <c r="W905" s="1"/>
      <c r="X905" s="1"/>
      <c r="Y905" s="1"/>
      <c r="Z905" s="1"/>
    </row>
    <row r="906" spans="1:26" ht="14.25" customHeight="1" x14ac:dyDescent="0.25">
      <c r="A906" s="15"/>
      <c r="B906" s="1"/>
      <c r="C906" s="1"/>
      <c r="D906" s="1"/>
      <c r="H906" s="1"/>
      <c r="I906" s="1"/>
      <c r="J906" s="1"/>
      <c r="L906" s="1"/>
      <c r="M906" s="1"/>
      <c r="N906" s="1"/>
      <c r="O906" s="1"/>
      <c r="P906" s="1"/>
      <c r="Q906" s="1"/>
      <c r="R906" s="1"/>
      <c r="S906" s="1"/>
      <c r="T906" s="1"/>
      <c r="U906" s="1"/>
      <c r="V906" s="1"/>
      <c r="W906" s="1"/>
      <c r="X906" s="1"/>
      <c r="Y906" s="1"/>
      <c r="Z906" s="1"/>
    </row>
    <row r="907" spans="1:26" ht="14.25" customHeight="1" x14ac:dyDescent="0.25">
      <c r="A907" s="15"/>
      <c r="B907" s="1"/>
      <c r="C907" s="1"/>
      <c r="D907" s="1"/>
      <c r="H907" s="1"/>
      <c r="I907" s="1"/>
      <c r="J907" s="1"/>
      <c r="L907" s="1"/>
      <c r="M907" s="1"/>
      <c r="N907" s="1"/>
      <c r="O907" s="1"/>
      <c r="P907" s="1"/>
      <c r="Q907" s="1"/>
      <c r="R907" s="1"/>
      <c r="S907" s="1"/>
      <c r="T907" s="1"/>
      <c r="U907" s="1"/>
      <c r="V907" s="1"/>
      <c r="W907" s="1"/>
      <c r="X907" s="1"/>
      <c r="Y907" s="1"/>
      <c r="Z907" s="1"/>
    </row>
    <row r="908" spans="1:26" ht="14.25" customHeight="1" x14ac:dyDescent="0.25">
      <c r="A908" s="15"/>
      <c r="B908" s="1"/>
      <c r="C908" s="1"/>
      <c r="D908" s="1"/>
      <c r="H908" s="1"/>
      <c r="I908" s="1"/>
      <c r="J908" s="1"/>
      <c r="L908" s="1"/>
      <c r="M908" s="1"/>
      <c r="N908" s="1"/>
      <c r="O908" s="1"/>
      <c r="P908" s="1"/>
      <c r="Q908" s="1"/>
      <c r="R908" s="1"/>
      <c r="S908" s="1"/>
      <c r="T908" s="1"/>
      <c r="U908" s="1"/>
      <c r="V908" s="1"/>
      <c r="W908" s="1"/>
      <c r="X908" s="1"/>
      <c r="Y908" s="1"/>
      <c r="Z908" s="1"/>
    </row>
    <row r="909" spans="1:26" ht="14.25" customHeight="1" x14ac:dyDescent="0.25">
      <c r="A909" s="15"/>
      <c r="B909" s="1"/>
      <c r="C909" s="1"/>
      <c r="D909" s="1"/>
      <c r="H909" s="1"/>
      <c r="I909" s="1"/>
      <c r="J909" s="1"/>
      <c r="L909" s="1"/>
      <c r="M909" s="1"/>
      <c r="N909" s="1"/>
      <c r="O909" s="1"/>
      <c r="P909" s="1"/>
      <c r="Q909" s="1"/>
      <c r="R909" s="1"/>
      <c r="S909" s="1"/>
      <c r="T909" s="1"/>
      <c r="U909" s="1"/>
      <c r="V909" s="1"/>
      <c r="W909" s="1"/>
      <c r="X909" s="1"/>
      <c r="Y909" s="1"/>
      <c r="Z909" s="1"/>
    </row>
    <row r="910" spans="1:26" ht="14.25" customHeight="1" x14ac:dyDescent="0.25">
      <c r="A910" s="15"/>
      <c r="B910" s="1"/>
      <c r="C910" s="1"/>
      <c r="D910" s="1"/>
      <c r="H910" s="1"/>
      <c r="I910" s="1"/>
      <c r="J910" s="1"/>
      <c r="L910" s="1"/>
      <c r="M910" s="1"/>
      <c r="N910" s="1"/>
      <c r="O910" s="1"/>
      <c r="P910" s="1"/>
      <c r="Q910" s="1"/>
      <c r="R910" s="1"/>
      <c r="S910" s="1"/>
      <c r="T910" s="1"/>
      <c r="U910" s="1"/>
      <c r="V910" s="1"/>
      <c r="W910" s="1"/>
      <c r="X910" s="1"/>
      <c r="Y910" s="1"/>
      <c r="Z910" s="1"/>
    </row>
    <row r="911" spans="1:26" ht="14.25" customHeight="1" x14ac:dyDescent="0.25">
      <c r="A911" s="15"/>
      <c r="B911" s="1"/>
      <c r="C911" s="1"/>
      <c r="D911" s="1"/>
      <c r="H911" s="1"/>
      <c r="I911" s="1"/>
      <c r="J911" s="1"/>
      <c r="L911" s="1"/>
      <c r="M911" s="1"/>
      <c r="N911" s="1"/>
      <c r="O911" s="1"/>
      <c r="P911" s="1"/>
      <c r="Q911" s="1"/>
      <c r="R911" s="1"/>
      <c r="S911" s="1"/>
      <c r="T911" s="1"/>
      <c r="U911" s="1"/>
      <c r="V911" s="1"/>
      <c r="W911" s="1"/>
      <c r="X911" s="1"/>
      <c r="Y911" s="1"/>
      <c r="Z911" s="1"/>
    </row>
    <row r="912" spans="1:26" ht="14.25" customHeight="1" x14ac:dyDescent="0.25">
      <c r="A912" s="15"/>
      <c r="B912" s="1"/>
      <c r="C912" s="1"/>
      <c r="D912" s="1"/>
      <c r="H912" s="1"/>
      <c r="I912" s="1"/>
      <c r="J912" s="1"/>
      <c r="L912" s="1"/>
      <c r="M912" s="1"/>
      <c r="N912" s="1"/>
      <c r="O912" s="1"/>
      <c r="P912" s="1"/>
      <c r="Q912" s="1"/>
      <c r="R912" s="1"/>
      <c r="S912" s="1"/>
      <c r="T912" s="1"/>
      <c r="U912" s="1"/>
      <c r="V912" s="1"/>
      <c r="W912" s="1"/>
      <c r="X912" s="1"/>
      <c r="Y912" s="1"/>
      <c r="Z912" s="1"/>
    </row>
    <row r="913" spans="1:26" ht="14.25" customHeight="1" x14ac:dyDescent="0.25">
      <c r="A913" s="15"/>
      <c r="B913" s="1"/>
      <c r="C913" s="1"/>
      <c r="D913" s="1"/>
      <c r="H913" s="1"/>
      <c r="I913" s="1"/>
      <c r="J913" s="1"/>
      <c r="L913" s="1"/>
      <c r="M913" s="1"/>
      <c r="N913" s="1"/>
      <c r="O913" s="1"/>
      <c r="P913" s="1"/>
      <c r="Q913" s="1"/>
      <c r="R913" s="1"/>
      <c r="S913" s="1"/>
      <c r="T913" s="1"/>
      <c r="U913" s="1"/>
      <c r="V913" s="1"/>
      <c r="W913" s="1"/>
      <c r="X913" s="1"/>
      <c r="Y913" s="1"/>
      <c r="Z913" s="1"/>
    </row>
    <row r="914" spans="1:26" ht="14.25" customHeight="1" x14ac:dyDescent="0.25">
      <c r="A914" s="15"/>
      <c r="B914" s="1"/>
      <c r="C914" s="1"/>
      <c r="D914" s="1"/>
      <c r="H914" s="1"/>
      <c r="I914" s="1"/>
      <c r="J914" s="1"/>
      <c r="L914" s="1"/>
      <c r="M914" s="1"/>
      <c r="N914" s="1"/>
      <c r="O914" s="1"/>
      <c r="P914" s="1"/>
      <c r="Q914" s="1"/>
      <c r="R914" s="1"/>
      <c r="S914" s="1"/>
      <c r="T914" s="1"/>
      <c r="U914" s="1"/>
      <c r="V914" s="1"/>
      <c r="W914" s="1"/>
      <c r="X914" s="1"/>
      <c r="Y914" s="1"/>
      <c r="Z914" s="1"/>
    </row>
    <row r="915" spans="1:26" ht="14.25" customHeight="1" x14ac:dyDescent="0.25">
      <c r="A915" s="15"/>
      <c r="B915" s="1"/>
      <c r="C915" s="1"/>
      <c r="D915" s="1"/>
      <c r="H915" s="1"/>
      <c r="I915" s="1"/>
      <c r="J915" s="1"/>
      <c r="L915" s="1"/>
      <c r="M915" s="1"/>
      <c r="N915" s="1"/>
      <c r="O915" s="1"/>
      <c r="P915" s="1"/>
      <c r="Q915" s="1"/>
      <c r="R915" s="1"/>
      <c r="S915" s="1"/>
      <c r="T915" s="1"/>
      <c r="U915" s="1"/>
      <c r="V915" s="1"/>
      <c r="W915" s="1"/>
      <c r="X915" s="1"/>
      <c r="Y915" s="1"/>
      <c r="Z915" s="1"/>
    </row>
    <row r="916" spans="1:26" ht="14.25" customHeight="1" x14ac:dyDescent="0.25">
      <c r="A916" s="15"/>
      <c r="B916" s="1"/>
      <c r="C916" s="1"/>
      <c r="D916" s="1"/>
      <c r="H916" s="1"/>
      <c r="I916" s="1"/>
      <c r="J916" s="1"/>
      <c r="L916" s="1"/>
      <c r="M916" s="1"/>
      <c r="N916" s="1"/>
      <c r="O916" s="1"/>
      <c r="P916" s="1"/>
      <c r="Q916" s="1"/>
      <c r="R916" s="1"/>
      <c r="S916" s="1"/>
      <c r="T916" s="1"/>
      <c r="U916" s="1"/>
      <c r="V916" s="1"/>
      <c r="W916" s="1"/>
      <c r="X916" s="1"/>
      <c r="Y916" s="1"/>
      <c r="Z916" s="1"/>
    </row>
    <row r="917" spans="1:26" ht="14.25" customHeight="1" x14ac:dyDescent="0.25">
      <c r="A917" s="15"/>
      <c r="B917" s="1"/>
      <c r="C917" s="1"/>
      <c r="D917" s="1"/>
      <c r="H917" s="1"/>
      <c r="I917" s="1"/>
      <c r="J917" s="1"/>
      <c r="L917" s="1"/>
      <c r="M917" s="1"/>
      <c r="N917" s="1"/>
      <c r="O917" s="1"/>
      <c r="P917" s="1"/>
      <c r="Q917" s="1"/>
      <c r="R917" s="1"/>
      <c r="S917" s="1"/>
      <c r="T917" s="1"/>
      <c r="U917" s="1"/>
      <c r="V917" s="1"/>
      <c r="W917" s="1"/>
      <c r="X917" s="1"/>
      <c r="Y917" s="1"/>
      <c r="Z917" s="1"/>
    </row>
    <row r="918" spans="1:26" ht="14.25" customHeight="1" x14ac:dyDescent="0.25">
      <c r="A918" s="15"/>
      <c r="B918" s="1"/>
      <c r="C918" s="1"/>
      <c r="D918" s="1"/>
      <c r="H918" s="1"/>
      <c r="I918" s="1"/>
      <c r="J918" s="1"/>
      <c r="L918" s="1"/>
      <c r="M918" s="1"/>
      <c r="N918" s="1"/>
      <c r="O918" s="1"/>
      <c r="P918" s="1"/>
      <c r="Q918" s="1"/>
      <c r="R918" s="1"/>
      <c r="S918" s="1"/>
      <c r="T918" s="1"/>
      <c r="U918" s="1"/>
      <c r="V918" s="1"/>
      <c r="W918" s="1"/>
      <c r="X918" s="1"/>
      <c r="Y918" s="1"/>
      <c r="Z918" s="1"/>
    </row>
    <row r="919" spans="1:26" ht="14.25" customHeight="1" x14ac:dyDescent="0.25">
      <c r="A919" s="15"/>
      <c r="B919" s="1"/>
      <c r="C919" s="1"/>
      <c r="D919" s="1"/>
      <c r="H919" s="1"/>
      <c r="I919" s="1"/>
      <c r="J919" s="1"/>
      <c r="L919" s="1"/>
      <c r="M919" s="1"/>
      <c r="N919" s="1"/>
      <c r="O919" s="1"/>
      <c r="P919" s="1"/>
      <c r="Q919" s="1"/>
      <c r="R919" s="1"/>
      <c r="S919" s="1"/>
      <c r="T919" s="1"/>
      <c r="U919" s="1"/>
      <c r="V919" s="1"/>
      <c r="W919" s="1"/>
      <c r="X919" s="1"/>
      <c r="Y919" s="1"/>
      <c r="Z919" s="1"/>
    </row>
    <row r="920" spans="1:26" ht="14.25" customHeight="1" x14ac:dyDescent="0.25">
      <c r="A920" s="15"/>
      <c r="B920" s="1"/>
      <c r="C920" s="1"/>
      <c r="D920" s="1"/>
      <c r="H920" s="1"/>
      <c r="I920" s="1"/>
      <c r="J920" s="1"/>
      <c r="L920" s="1"/>
      <c r="M920" s="1"/>
      <c r="N920" s="1"/>
      <c r="O920" s="1"/>
      <c r="P920" s="1"/>
      <c r="Q920" s="1"/>
      <c r="R920" s="1"/>
      <c r="S920" s="1"/>
      <c r="T920" s="1"/>
      <c r="U920" s="1"/>
      <c r="V920" s="1"/>
      <c r="W920" s="1"/>
      <c r="X920" s="1"/>
      <c r="Y920" s="1"/>
      <c r="Z920" s="1"/>
    </row>
    <row r="921" spans="1:26" ht="14.25" customHeight="1" x14ac:dyDescent="0.25">
      <c r="A921" s="15"/>
      <c r="B921" s="1"/>
      <c r="C921" s="1"/>
      <c r="D921" s="1"/>
      <c r="H921" s="1"/>
      <c r="I921" s="1"/>
      <c r="J921" s="1"/>
      <c r="L921" s="1"/>
      <c r="M921" s="1"/>
      <c r="N921" s="1"/>
      <c r="O921" s="1"/>
      <c r="P921" s="1"/>
      <c r="Q921" s="1"/>
      <c r="R921" s="1"/>
      <c r="S921" s="1"/>
      <c r="T921" s="1"/>
      <c r="U921" s="1"/>
      <c r="V921" s="1"/>
      <c r="W921" s="1"/>
      <c r="X921" s="1"/>
      <c r="Y921" s="1"/>
      <c r="Z921" s="1"/>
    </row>
    <row r="922" spans="1:26" ht="14.25" customHeight="1" x14ac:dyDescent="0.25">
      <c r="A922" s="15"/>
      <c r="B922" s="1"/>
      <c r="C922" s="1"/>
      <c r="D922" s="1"/>
      <c r="H922" s="1"/>
      <c r="I922" s="1"/>
      <c r="J922" s="1"/>
      <c r="L922" s="1"/>
      <c r="M922" s="1"/>
      <c r="N922" s="1"/>
      <c r="O922" s="1"/>
      <c r="P922" s="1"/>
      <c r="Q922" s="1"/>
      <c r="R922" s="1"/>
      <c r="S922" s="1"/>
      <c r="T922" s="1"/>
      <c r="U922" s="1"/>
      <c r="V922" s="1"/>
      <c r="W922" s="1"/>
      <c r="X922" s="1"/>
      <c r="Y922" s="1"/>
      <c r="Z922" s="1"/>
    </row>
    <row r="923" spans="1:26" ht="14.25" customHeight="1" x14ac:dyDescent="0.25">
      <c r="A923" s="15"/>
      <c r="B923" s="1"/>
      <c r="C923" s="1"/>
      <c r="D923" s="1"/>
      <c r="H923" s="1"/>
      <c r="I923" s="1"/>
      <c r="J923" s="1"/>
      <c r="L923" s="1"/>
      <c r="M923" s="1"/>
      <c r="N923" s="1"/>
      <c r="O923" s="1"/>
      <c r="P923" s="1"/>
      <c r="Q923" s="1"/>
      <c r="R923" s="1"/>
      <c r="S923" s="1"/>
      <c r="T923" s="1"/>
      <c r="U923" s="1"/>
      <c r="V923" s="1"/>
      <c r="W923" s="1"/>
      <c r="X923" s="1"/>
      <c r="Y923" s="1"/>
      <c r="Z923" s="1"/>
    </row>
    <row r="924" spans="1:26" ht="14.25" customHeight="1" x14ac:dyDescent="0.25">
      <c r="A924" s="15"/>
      <c r="B924" s="1"/>
      <c r="C924" s="1"/>
      <c r="D924" s="1"/>
      <c r="H924" s="1"/>
      <c r="I924" s="1"/>
      <c r="J924" s="1"/>
      <c r="L924" s="1"/>
      <c r="M924" s="1"/>
      <c r="N924" s="1"/>
      <c r="O924" s="1"/>
      <c r="P924" s="1"/>
      <c r="Q924" s="1"/>
      <c r="R924" s="1"/>
      <c r="S924" s="1"/>
      <c r="T924" s="1"/>
      <c r="U924" s="1"/>
      <c r="V924" s="1"/>
      <c r="W924" s="1"/>
      <c r="X924" s="1"/>
      <c r="Y924" s="1"/>
      <c r="Z924" s="1"/>
    </row>
    <row r="925" spans="1:26" ht="14.25" customHeight="1" x14ac:dyDescent="0.25">
      <c r="A925" s="15"/>
      <c r="B925" s="1"/>
      <c r="C925" s="1"/>
      <c r="D925" s="1"/>
      <c r="H925" s="1"/>
      <c r="I925" s="1"/>
      <c r="J925" s="1"/>
      <c r="L925" s="1"/>
      <c r="M925" s="1"/>
      <c r="N925" s="1"/>
      <c r="O925" s="1"/>
      <c r="P925" s="1"/>
      <c r="Q925" s="1"/>
      <c r="R925" s="1"/>
      <c r="S925" s="1"/>
      <c r="T925" s="1"/>
      <c r="U925" s="1"/>
      <c r="V925" s="1"/>
      <c r="W925" s="1"/>
      <c r="X925" s="1"/>
      <c r="Y925" s="1"/>
      <c r="Z925" s="1"/>
    </row>
    <row r="926" spans="1:26" ht="14.25" customHeight="1" x14ac:dyDescent="0.25">
      <c r="A926" s="15"/>
      <c r="B926" s="1"/>
      <c r="C926" s="1"/>
      <c r="D926" s="1"/>
      <c r="H926" s="1"/>
      <c r="I926" s="1"/>
      <c r="J926" s="1"/>
      <c r="L926" s="1"/>
      <c r="M926" s="1"/>
      <c r="N926" s="1"/>
      <c r="O926" s="1"/>
      <c r="P926" s="1"/>
      <c r="Q926" s="1"/>
      <c r="R926" s="1"/>
      <c r="S926" s="1"/>
      <c r="T926" s="1"/>
      <c r="U926" s="1"/>
      <c r="V926" s="1"/>
      <c r="W926" s="1"/>
      <c r="X926" s="1"/>
      <c r="Y926" s="1"/>
      <c r="Z926" s="1"/>
    </row>
    <row r="927" spans="1:26" ht="14.25" customHeight="1" x14ac:dyDescent="0.25">
      <c r="A927" s="15"/>
      <c r="B927" s="1"/>
      <c r="C927" s="1"/>
      <c r="D927" s="1"/>
      <c r="H927" s="1"/>
      <c r="I927" s="1"/>
      <c r="J927" s="1"/>
      <c r="L927" s="1"/>
      <c r="M927" s="1"/>
      <c r="N927" s="1"/>
      <c r="O927" s="1"/>
      <c r="P927" s="1"/>
      <c r="Q927" s="1"/>
      <c r="R927" s="1"/>
      <c r="S927" s="1"/>
      <c r="T927" s="1"/>
      <c r="U927" s="1"/>
      <c r="V927" s="1"/>
      <c r="W927" s="1"/>
      <c r="X927" s="1"/>
      <c r="Y927" s="1"/>
      <c r="Z927" s="1"/>
    </row>
    <row r="928" spans="1:26" ht="14.25" customHeight="1" x14ac:dyDescent="0.25">
      <c r="A928" s="15"/>
      <c r="B928" s="1"/>
      <c r="C928" s="1"/>
      <c r="D928" s="1"/>
      <c r="H928" s="1"/>
      <c r="I928" s="1"/>
      <c r="J928" s="1"/>
      <c r="L928" s="1"/>
      <c r="M928" s="1"/>
      <c r="N928" s="1"/>
      <c r="O928" s="1"/>
      <c r="P928" s="1"/>
      <c r="Q928" s="1"/>
      <c r="R928" s="1"/>
      <c r="S928" s="1"/>
      <c r="T928" s="1"/>
      <c r="U928" s="1"/>
      <c r="V928" s="1"/>
      <c r="W928" s="1"/>
      <c r="X928" s="1"/>
      <c r="Y928" s="1"/>
      <c r="Z928" s="1"/>
    </row>
    <row r="929" spans="1:26" ht="14.25" customHeight="1" x14ac:dyDescent="0.25">
      <c r="A929" s="15"/>
      <c r="B929" s="1"/>
      <c r="C929" s="1"/>
      <c r="D929" s="1"/>
      <c r="H929" s="1"/>
      <c r="I929" s="1"/>
      <c r="J929" s="1"/>
      <c r="L929" s="1"/>
      <c r="M929" s="1"/>
      <c r="N929" s="1"/>
      <c r="O929" s="1"/>
      <c r="P929" s="1"/>
      <c r="Q929" s="1"/>
      <c r="R929" s="1"/>
      <c r="S929" s="1"/>
      <c r="T929" s="1"/>
      <c r="U929" s="1"/>
      <c r="V929" s="1"/>
      <c r="W929" s="1"/>
      <c r="X929" s="1"/>
      <c r="Y929" s="1"/>
      <c r="Z929" s="1"/>
    </row>
    <row r="930" spans="1:26" ht="14.25" customHeight="1" x14ac:dyDescent="0.25">
      <c r="A930" s="15"/>
      <c r="B930" s="1"/>
      <c r="C930" s="1"/>
      <c r="D930" s="1"/>
      <c r="H930" s="1"/>
      <c r="I930" s="1"/>
      <c r="J930" s="1"/>
      <c r="L930" s="1"/>
      <c r="M930" s="1"/>
      <c r="N930" s="1"/>
      <c r="O930" s="1"/>
      <c r="P930" s="1"/>
      <c r="Q930" s="1"/>
      <c r="R930" s="1"/>
      <c r="S930" s="1"/>
      <c r="T930" s="1"/>
      <c r="U930" s="1"/>
      <c r="V930" s="1"/>
      <c r="W930" s="1"/>
      <c r="X930" s="1"/>
      <c r="Y930" s="1"/>
      <c r="Z930" s="1"/>
    </row>
    <row r="931" spans="1:26" ht="14.25" customHeight="1" x14ac:dyDescent="0.25">
      <c r="A931" s="15"/>
      <c r="B931" s="1"/>
      <c r="C931" s="1"/>
      <c r="D931" s="1"/>
      <c r="H931" s="1"/>
      <c r="I931" s="1"/>
      <c r="J931" s="1"/>
      <c r="L931" s="1"/>
      <c r="M931" s="1"/>
      <c r="N931" s="1"/>
      <c r="O931" s="1"/>
      <c r="P931" s="1"/>
      <c r="Q931" s="1"/>
      <c r="R931" s="1"/>
      <c r="S931" s="1"/>
      <c r="T931" s="1"/>
      <c r="U931" s="1"/>
      <c r="V931" s="1"/>
      <c r="W931" s="1"/>
      <c r="X931" s="1"/>
      <c r="Y931" s="1"/>
      <c r="Z931" s="1"/>
    </row>
    <row r="932" spans="1:26" ht="14.25" customHeight="1" x14ac:dyDescent="0.25">
      <c r="A932" s="15"/>
      <c r="B932" s="1"/>
      <c r="C932" s="1"/>
      <c r="D932" s="1"/>
      <c r="H932" s="1"/>
      <c r="I932" s="1"/>
      <c r="J932" s="1"/>
      <c r="L932" s="1"/>
      <c r="M932" s="1"/>
      <c r="N932" s="1"/>
      <c r="O932" s="1"/>
      <c r="P932" s="1"/>
      <c r="Q932" s="1"/>
      <c r="R932" s="1"/>
      <c r="S932" s="1"/>
      <c r="T932" s="1"/>
      <c r="U932" s="1"/>
      <c r="V932" s="1"/>
      <c r="W932" s="1"/>
      <c r="X932" s="1"/>
      <c r="Y932" s="1"/>
      <c r="Z932" s="1"/>
    </row>
    <row r="933" spans="1:26" ht="14.25" customHeight="1" x14ac:dyDescent="0.25">
      <c r="A933" s="15"/>
      <c r="B933" s="1"/>
      <c r="C933" s="1"/>
      <c r="D933" s="1"/>
      <c r="H933" s="1"/>
      <c r="I933" s="1"/>
      <c r="J933" s="1"/>
      <c r="L933" s="1"/>
      <c r="M933" s="1"/>
      <c r="N933" s="1"/>
      <c r="O933" s="1"/>
      <c r="P933" s="1"/>
      <c r="Q933" s="1"/>
      <c r="R933" s="1"/>
      <c r="S933" s="1"/>
      <c r="T933" s="1"/>
      <c r="U933" s="1"/>
      <c r="V933" s="1"/>
      <c r="W933" s="1"/>
      <c r="X933" s="1"/>
      <c r="Y933" s="1"/>
      <c r="Z933" s="1"/>
    </row>
    <row r="934" spans="1:26" ht="14.25" customHeight="1" x14ac:dyDescent="0.25">
      <c r="A934" s="15"/>
      <c r="B934" s="1"/>
      <c r="C934" s="1"/>
      <c r="D934" s="1"/>
      <c r="H934" s="1"/>
      <c r="I934" s="1"/>
      <c r="J934" s="1"/>
      <c r="L934" s="1"/>
      <c r="M934" s="1"/>
      <c r="N934" s="1"/>
      <c r="O934" s="1"/>
      <c r="P934" s="1"/>
      <c r="Q934" s="1"/>
      <c r="R934" s="1"/>
      <c r="S934" s="1"/>
      <c r="T934" s="1"/>
      <c r="U934" s="1"/>
      <c r="V934" s="1"/>
      <c r="W934" s="1"/>
      <c r="X934" s="1"/>
      <c r="Y934" s="1"/>
      <c r="Z934" s="1"/>
    </row>
    <row r="935" spans="1:26" ht="14.25" customHeight="1" x14ac:dyDescent="0.25">
      <c r="A935" s="15"/>
      <c r="B935" s="1"/>
      <c r="C935" s="1"/>
      <c r="D935" s="1"/>
      <c r="H935" s="1"/>
      <c r="I935" s="1"/>
      <c r="J935" s="1"/>
      <c r="L935" s="1"/>
      <c r="M935" s="1"/>
      <c r="N935" s="1"/>
      <c r="O935" s="1"/>
      <c r="P935" s="1"/>
      <c r="Q935" s="1"/>
      <c r="R935" s="1"/>
      <c r="S935" s="1"/>
      <c r="T935" s="1"/>
      <c r="U935" s="1"/>
      <c r="V935" s="1"/>
      <c r="W935" s="1"/>
      <c r="X935" s="1"/>
      <c r="Y935" s="1"/>
      <c r="Z935" s="1"/>
    </row>
    <row r="936" spans="1:26" ht="14.25" customHeight="1" x14ac:dyDescent="0.25">
      <c r="A936" s="15"/>
      <c r="B936" s="1"/>
      <c r="C936" s="1"/>
      <c r="D936" s="1"/>
      <c r="H936" s="1"/>
      <c r="I936" s="1"/>
      <c r="J936" s="1"/>
      <c r="L936" s="1"/>
      <c r="M936" s="1"/>
      <c r="N936" s="1"/>
      <c r="O936" s="1"/>
      <c r="P936" s="1"/>
      <c r="Q936" s="1"/>
      <c r="R936" s="1"/>
      <c r="S936" s="1"/>
      <c r="T936" s="1"/>
      <c r="U936" s="1"/>
      <c r="V936" s="1"/>
      <c r="W936" s="1"/>
      <c r="X936" s="1"/>
      <c r="Y936" s="1"/>
      <c r="Z936" s="1"/>
    </row>
    <row r="937" spans="1:26" ht="14.25" customHeight="1" x14ac:dyDescent="0.25">
      <c r="A937" s="15"/>
      <c r="B937" s="1"/>
      <c r="C937" s="1"/>
      <c r="D937" s="1"/>
      <c r="H937" s="1"/>
      <c r="I937" s="1"/>
      <c r="J937" s="1"/>
      <c r="L937" s="1"/>
      <c r="M937" s="1"/>
      <c r="N937" s="1"/>
      <c r="O937" s="1"/>
      <c r="P937" s="1"/>
      <c r="Q937" s="1"/>
      <c r="R937" s="1"/>
      <c r="S937" s="1"/>
      <c r="T937" s="1"/>
      <c r="U937" s="1"/>
      <c r="V937" s="1"/>
      <c r="W937" s="1"/>
      <c r="X937" s="1"/>
      <c r="Y937" s="1"/>
      <c r="Z937" s="1"/>
    </row>
    <row r="938" spans="1:26" ht="14.25" customHeight="1" x14ac:dyDescent="0.25">
      <c r="A938" s="15"/>
      <c r="B938" s="1"/>
      <c r="C938" s="1"/>
      <c r="D938" s="1"/>
      <c r="H938" s="1"/>
      <c r="I938" s="1"/>
      <c r="J938" s="1"/>
      <c r="L938" s="1"/>
      <c r="M938" s="1"/>
      <c r="N938" s="1"/>
      <c r="O938" s="1"/>
      <c r="P938" s="1"/>
      <c r="Q938" s="1"/>
      <c r="R938" s="1"/>
      <c r="S938" s="1"/>
      <c r="T938" s="1"/>
      <c r="U938" s="1"/>
      <c r="V938" s="1"/>
      <c r="W938" s="1"/>
      <c r="X938" s="1"/>
      <c r="Y938" s="1"/>
      <c r="Z938" s="1"/>
    </row>
    <row r="939" spans="1:26" ht="14.25" customHeight="1" x14ac:dyDescent="0.25">
      <c r="A939" s="15"/>
      <c r="B939" s="1"/>
      <c r="C939" s="1"/>
      <c r="D939" s="1"/>
      <c r="H939" s="1"/>
      <c r="I939" s="1"/>
      <c r="J939" s="1"/>
      <c r="L939" s="1"/>
      <c r="M939" s="1"/>
      <c r="N939" s="1"/>
      <c r="O939" s="1"/>
      <c r="P939" s="1"/>
      <c r="Q939" s="1"/>
      <c r="R939" s="1"/>
      <c r="S939" s="1"/>
      <c r="T939" s="1"/>
      <c r="U939" s="1"/>
      <c r="V939" s="1"/>
      <c r="W939" s="1"/>
      <c r="X939" s="1"/>
      <c r="Y939" s="1"/>
      <c r="Z939" s="1"/>
    </row>
    <row r="940" spans="1:26" ht="14.25" customHeight="1" x14ac:dyDescent="0.25">
      <c r="A940" s="15"/>
      <c r="B940" s="1"/>
      <c r="C940" s="1"/>
      <c r="D940" s="1"/>
      <c r="H940" s="1"/>
      <c r="I940" s="1"/>
      <c r="J940" s="1"/>
      <c r="L940" s="1"/>
      <c r="M940" s="1"/>
      <c r="N940" s="1"/>
      <c r="O940" s="1"/>
      <c r="P940" s="1"/>
      <c r="Q940" s="1"/>
      <c r="R940" s="1"/>
      <c r="S940" s="1"/>
      <c r="T940" s="1"/>
      <c r="U940" s="1"/>
      <c r="V940" s="1"/>
      <c r="W940" s="1"/>
      <c r="X940" s="1"/>
      <c r="Y940" s="1"/>
      <c r="Z940" s="1"/>
    </row>
    <row r="941" spans="1:26" ht="14.25" customHeight="1" x14ac:dyDescent="0.25">
      <c r="A941" s="15"/>
      <c r="B941" s="1"/>
      <c r="C941" s="1"/>
      <c r="D941" s="1"/>
      <c r="H941" s="1"/>
      <c r="I941" s="1"/>
      <c r="J941" s="1"/>
      <c r="L941" s="1"/>
      <c r="M941" s="1"/>
      <c r="N941" s="1"/>
      <c r="O941" s="1"/>
      <c r="P941" s="1"/>
      <c r="Q941" s="1"/>
      <c r="R941" s="1"/>
      <c r="S941" s="1"/>
      <c r="T941" s="1"/>
      <c r="U941" s="1"/>
      <c r="V941" s="1"/>
      <c r="W941" s="1"/>
      <c r="X941" s="1"/>
      <c r="Y941" s="1"/>
      <c r="Z941" s="1"/>
    </row>
    <row r="942" spans="1:26" ht="14.25" customHeight="1" x14ac:dyDescent="0.25">
      <c r="A942" s="15"/>
      <c r="B942" s="1"/>
      <c r="C942" s="1"/>
      <c r="D942" s="1"/>
      <c r="H942" s="1"/>
      <c r="I942" s="1"/>
      <c r="J942" s="1"/>
      <c r="L942" s="1"/>
      <c r="M942" s="1"/>
      <c r="N942" s="1"/>
      <c r="O942" s="1"/>
      <c r="P942" s="1"/>
      <c r="Q942" s="1"/>
      <c r="R942" s="1"/>
      <c r="S942" s="1"/>
      <c r="T942" s="1"/>
      <c r="U942" s="1"/>
      <c r="V942" s="1"/>
      <c r="W942" s="1"/>
      <c r="X942" s="1"/>
      <c r="Y942" s="1"/>
      <c r="Z942" s="1"/>
    </row>
    <row r="943" spans="1:26" ht="14.25" customHeight="1" x14ac:dyDescent="0.25">
      <c r="A943" s="15"/>
      <c r="B943" s="1"/>
      <c r="C943" s="1"/>
      <c r="D943" s="1"/>
      <c r="H943" s="1"/>
      <c r="I943" s="1"/>
      <c r="J943" s="1"/>
      <c r="L943" s="1"/>
      <c r="M943" s="1"/>
      <c r="N943" s="1"/>
      <c r="O943" s="1"/>
      <c r="P943" s="1"/>
      <c r="Q943" s="1"/>
      <c r="R943" s="1"/>
      <c r="S943" s="1"/>
      <c r="T943" s="1"/>
      <c r="U943" s="1"/>
      <c r="V943" s="1"/>
      <c r="W943" s="1"/>
      <c r="X943" s="1"/>
      <c r="Y943" s="1"/>
      <c r="Z943" s="1"/>
    </row>
    <row r="944" spans="1:26" ht="14.25" customHeight="1" x14ac:dyDescent="0.25">
      <c r="A944" s="15"/>
      <c r="B944" s="1"/>
      <c r="C944" s="1"/>
      <c r="D944" s="1"/>
      <c r="H944" s="1"/>
      <c r="I944" s="1"/>
      <c r="J944" s="1"/>
      <c r="L944" s="1"/>
      <c r="M944" s="1"/>
      <c r="N944" s="1"/>
      <c r="O944" s="1"/>
      <c r="P944" s="1"/>
      <c r="Q944" s="1"/>
      <c r="R944" s="1"/>
      <c r="S944" s="1"/>
      <c r="T944" s="1"/>
      <c r="U944" s="1"/>
      <c r="V944" s="1"/>
      <c r="W944" s="1"/>
      <c r="X944" s="1"/>
      <c r="Y944" s="1"/>
      <c r="Z944" s="1"/>
    </row>
    <row r="945" spans="1:26" ht="14.25" customHeight="1" x14ac:dyDescent="0.25">
      <c r="A945" s="15"/>
      <c r="B945" s="1"/>
      <c r="C945" s="1"/>
      <c r="D945" s="1"/>
      <c r="H945" s="1"/>
      <c r="I945" s="1"/>
      <c r="J945" s="1"/>
      <c r="L945" s="1"/>
      <c r="M945" s="1"/>
      <c r="N945" s="1"/>
      <c r="O945" s="1"/>
      <c r="P945" s="1"/>
      <c r="Q945" s="1"/>
      <c r="R945" s="1"/>
      <c r="S945" s="1"/>
      <c r="T945" s="1"/>
      <c r="U945" s="1"/>
      <c r="V945" s="1"/>
      <c r="W945" s="1"/>
      <c r="X945" s="1"/>
      <c r="Y945" s="1"/>
      <c r="Z945" s="1"/>
    </row>
    <row r="946" spans="1:26" ht="14.25" customHeight="1" x14ac:dyDescent="0.25">
      <c r="A946" s="15"/>
      <c r="B946" s="1"/>
      <c r="C946" s="1"/>
      <c r="D946" s="1"/>
      <c r="H946" s="1"/>
      <c r="I946" s="1"/>
      <c r="J946" s="1"/>
      <c r="L946" s="1"/>
      <c r="M946" s="1"/>
      <c r="N946" s="1"/>
      <c r="O946" s="1"/>
      <c r="P946" s="1"/>
      <c r="Q946" s="1"/>
      <c r="R946" s="1"/>
      <c r="S946" s="1"/>
      <c r="T946" s="1"/>
      <c r="U946" s="1"/>
      <c r="V946" s="1"/>
      <c r="W946" s="1"/>
      <c r="X946" s="1"/>
      <c r="Y946" s="1"/>
      <c r="Z946" s="1"/>
    </row>
    <row r="947" spans="1:26" ht="14.25" customHeight="1" x14ac:dyDescent="0.25">
      <c r="A947" s="15"/>
      <c r="B947" s="1"/>
      <c r="C947" s="1"/>
      <c r="D947" s="1"/>
      <c r="H947" s="1"/>
      <c r="I947" s="1"/>
      <c r="J947" s="1"/>
      <c r="L947" s="1"/>
      <c r="M947" s="1"/>
      <c r="N947" s="1"/>
      <c r="O947" s="1"/>
      <c r="P947" s="1"/>
      <c r="Q947" s="1"/>
      <c r="R947" s="1"/>
      <c r="S947" s="1"/>
      <c r="T947" s="1"/>
      <c r="U947" s="1"/>
      <c r="V947" s="1"/>
      <c r="W947" s="1"/>
      <c r="X947" s="1"/>
      <c r="Y947" s="1"/>
      <c r="Z947" s="1"/>
    </row>
    <row r="948" spans="1:26" ht="14.25" customHeight="1" x14ac:dyDescent="0.25">
      <c r="A948" s="15"/>
      <c r="B948" s="1"/>
      <c r="C948" s="1"/>
      <c r="D948" s="1"/>
      <c r="H948" s="1"/>
      <c r="I948" s="1"/>
      <c r="J948" s="1"/>
      <c r="L948" s="1"/>
      <c r="M948" s="1"/>
      <c r="N948" s="1"/>
      <c r="O948" s="1"/>
      <c r="P948" s="1"/>
      <c r="Q948" s="1"/>
      <c r="R948" s="1"/>
      <c r="S948" s="1"/>
      <c r="T948" s="1"/>
      <c r="U948" s="1"/>
      <c r="V948" s="1"/>
      <c r="W948" s="1"/>
      <c r="X948" s="1"/>
      <c r="Y948" s="1"/>
      <c r="Z948" s="1"/>
    </row>
    <row r="949" spans="1:26" ht="14.25" customHeight="1" x14ac:dyDescent="0.25">
      <c r="A949" s="15"/>
      <c r="B949" s="1"/>
      <c r="C949" s="1"/>
      <c r="D949" s="1"/>
      <c r="H949" s="1"/>
      <c r="I949" s="1"/>
      <c r="J949" s="1"/>
      <c r="L949" s="1"/>
      <c r="M949" s="1"/>
      <c r="N949" s="1"/>
      <c r="O949" s="1"/>
      <c r="P949" s="1"/>
      <c r="Q949" s="1"/>
      <c r="R949" s="1"/>
      <c r="S949" s="1"/>
      <c r="T949" s="1"/>
      <c r="U949" s="1"/>
      <c r="V949" s="1"/>
      <c r="W949" s="1"/>
      <c r="X949" s="1"/>
      <c r="Y949" s="1"/>
      <c r="Z949" s="1"/>
    </row>
    <row r="950" spans="1:26" ht="14.25" customHeight="1" x14ac:dyDescent="0.25">
      <c r="A950" s="15"/>
      <c r="B950" s="1"/>
      <c r="C950" s="1"/>
      <c r="D950" s="1"/>
      <c r="H950" s="1"/>
      <c r="I950" s="1"/>
      <c r="J950" s="1"/>
      <c r="L950" s="1"/>
      <c r="M950" s="1"/>
      <c r="N950" s="1"/>
      <c r="O950" s="1"/>
      <c r="P950" s="1"/>
      <c r="Q950" s="1"/>
      <c r="R950" s="1"/>
      <c r="S950" s="1"/>
      <c r="T950" s="1"/>
      <c r="U950" s="1"/>
      <c r="V950" s="1"/>
      <c r="W950" s="1"/>
      <c r="X950" s="1"/>
      <c r="Y950" s="1"/>
      <c r="Z950" s="1"/>
    </row>
    <row r="951" spans="1:26" ht="14.25" customHeight="1" x14ac:dyDescent="0.25">
      <c r="A951" s="15"/>
      <c r="B951" s="1"/>
      <c r="C951" s="1"/>
      <c r="D951" s="1"/>
      <c r="H951" s="1"/>
      <c r="I951" s="1"/>
      <c r="J951" s="1"/>
      <c r="L951" s="1"/>
      <c r="M951" s="1"/>
      <c r="N951" s="1"/>
      <c r="O951" s="1"/>
      <c r="P951" s="1"/>
      <c r="Q951" s="1"/>
      <c r="R951" s="1"/>
      <c r="S951" s="1"/>
      <c r="T951" s="1"/>
      <c r="U951" s="1"/>
      <c r="V951" s="1"/>
      <c r="W951" s="1"/>
      <c r="X951" s="1"/>
      <c r="Y951" s="1"/>
      <c r="Z951" s="1"/>
    </row>
    <row r="952" spans="1:26" ht="14.25" customHeight="1" x14ac:dyDescent="0.25">
      <c r="A952" s="15"/>
      <c r="B952" s="1"/>
      <c r="C952" s="1"/>
      <c r="D952" s="1"/>
      <c r="H952" s="1"/>
      <c r="I952" s="1"/>
      <c r="J952" s="1"/>
      <c r="L952" s="1"/>
      <c r="M952" s="1"/>
      <c r="N952" s="1"/>
      <c r="O952" s="1"/>
      <c r="P952" s="1"/>
      <c r="Q952" s="1"/>
      <c r="R952" s="1"/>
      <c r="S952" s="1"/>
      <c r="T952" s="1"/>
      <c r="U952" s="1"/>
      <c r="V952" s="1"/>
      <c r="W952" s="1"/>
      <c r="X952" s="1"/>
      <c r="Y952" s="1"/>
      <c r="Z952" s="1"/>
    </row>
    <row r="953" spans="1:26" ht="14.25" customHeight="1" x14ac:dyDescent="0.25">
      <c r="A953" s="15"/>
      <c r="B953" s="1"/>
      <c r="C953" s="1"/>
      <c r="D953" s="1"/>
      <c r="H953" s="1"/>
      <c r="I953" s="1"/>
      <c r="J953" s="1"/>
      <c r="L953" s="1"/>
      <c r="M953" s="1"/>
      <c r="N953" s="1"/>
      <c r="O953" s="1"/>
      <c r="P953" s="1"/>
      <c r="Q953" s="1"/>
      <c r="R953" s="1"/>
      <c r="S953" s="1"/>
      <c r="T953" s="1"/>
      <c r="U953" s="1"/>
      <c r="V953" s="1"/>
      <c r="W953" s="1"/>
      <c r="X953" s="1"/>
      <c r="Y953" s="1"/>
      <c r="Z953" s="1"/>
    </row>
    <row r="954" spans="1:26" ht="14.25" customHeight="1" x14ac:dyDescent="0.25">
      <c r="A954" s="15"/>
      <c r="B954" s="1"/>
      <c r="C954" s="1"/>
      <c r="D954" s="1"/>
      <c r="H954" s="1"/>
      <c r="I954" s="1"/>
      <c r="J954" s="1"/>
      <c r="L954" s="1"/>
      <c r="M954" s="1"/>
      <c r="N954" s="1"/>
      <c r="O954" s="1"/>
      <c r="P954" s="1"/>
      <c r="Q954" s="1"/>
      <c r="R954" s="1"/>
      <c r="S954" s="1"/>
      <c r="T954" s="1"/>
      <c r="U954" s="1"/>
      <c r="V954" s="1"/>
      <c r="W954" s="1"/>
      <c r="X954" s="1"/>
      <c r="Y954" s="1"/>
      <c r="Z954" s="1"/>
    </row>
    <row r="955" spans="1:26" ht="14.25" customHeight="1" x14ac:dyDescent="0.25">
      <c r="A955" s="15"/>
      <c r="B955" s="1"/>
      <c r="C955" s="1"/>
      <c r="D955" s="1"/>
      <c r="H955" s="1"/>
      <c r="I955" s="1"/>
      <c r="J955" s="1"/>
      <c r="L955" s="1"/>
      <c r="M955" s="1"/>
      <c r="N955" s="1"/>
      <c r="O955" s="1"/>
      <c r="P955" s="1"/>
      <c r="Q955" s="1"/>
      <c r="R955" s="1"/>
      <c r="S955" s="1"/>
      <c r="T955" s="1"/>
      <c r="U955" s="1"/>
      <c r="V955" s="1"/>
      <c r="W955" s="1"/>
      <c r="X955" s="1"/>
      <c r="Y955" s="1"/>
      <c r="Z955" s="1"/>
    </row>
    <row r="956" spans="1:26" ht="14.25" customHeight="1" x14ac:dyDescent="0.25">
      <c r="A956" s="15"/>
      <c r="B956" s="1"/>
      <c r="C956" s="1"/>
      <c r="D956" s="1"/>
      <c r="H956" s="1"/>
      <c r="I956" s="1"/>
      <c r="J956" s="1"/>
      <c r="L956" s="1"/>
      <c r="M956" s="1"/>
      <c r="N956" s="1"/>
      <c r="O956" s="1"/>
      <c r="P956" s="1"/>
      <c r="Q956" s="1"/>
      <c r="R956" s="1"/>
      <c r="S956" s="1"/>
      <c r="T956" s="1"/>
      <c r="U956" s="1"/>
      <c r="V956" s="1"/>
      <c r="W956" s="1"/>
      <c r="X956" s="1"/>
      <c r="Y956" s="1"/>
      <c r="Z956" s="1"/>
    </row>
    <row r="957" spans="1:26" ht="14.25" customHeight="1" x14ac:dyDescent="0.25">
      <c r="A957" s="15"/>
      <c r="B957" s="1"/>
      <c r="C957" s="1"/>
      <c r="D957" s="1"/>
      <c r="H957" s="1"/>
      <c r="I957" s="1"/>
      <c r="J957" s="1"/>
      <c r="L957" s="1"/>
      <c r="M957" s="1"/>
      <c r="N957" s="1"/>
      <c r="O957" s="1"/>
      <c r="P957" s="1"/>
      <c r="Q957" s="1"/>
      <c r="R957" s="1"/>
      <c r="S957" s="1"/>
      <c r="T957" s="1"/>
      <c r="U957" s="1"/>
      <c r="V957" s="1"/>
      <c r="W957" s="1"/>
      <c r="X957" s="1"/>
      <c r="Y957" s="1"/>
      <c r="Z957" s="1"/>
    </row>
    <row r="958" spans="1:26" ht="14.25" customHeight="1" x14ac:dyDescent="0.25">
      <c r="A958" s="15"/>
      <c r="B958" s="1"/>
      <c r="C958" s="1"/>
      <c r="D958" s="1"/>
      <c r="H958" s="1"/>
      <c r="I958" s="1"/>
      <c r="J958" s="1"/>
      <c r="L958" s="1"/>
      <c r="M958" s="1"/>
      <c r="N958" s="1"/>
      <c r="O958" s="1"/>
      <c r="P958" s="1"/>
      <c r="Q958" s="1"/>
      <c r="R958" s="1"/>
      <c r="S958" s="1"/>
      <c r="T958" s="1"/>
      <c r="U958" s="1"/>
      <c r="V958" s="1"/>
      <c r="W958" s="1"/>
      <c r="X958" s="1"/>
      <c r="Y958" s="1"/>
      <c r="Z958" s="1"/>
    </row>
    <row r="959" spans="1:26" ht="14.25" customHeight="1" x14ac:dyDescent="0.25">
      <c r="A959" s="15"/>
      <c r="B959" s="1"/>
      <c r="C959" s="1"/>
      <c r="D959" s="1"/>
      <c r="H959" s="1"/>
      <c r="I959" s="1"/>
      <c r="J959" s="1"/>
      <c r="L959" s="1"/>
      <c r="M959" s="1"/>
      <c r="N959" s="1"/>
      <c r="O959" s="1"/>
      <c r="P959" s="1"/>
      <c r="Q959" s="1"/>
      <c r="R959" s="1"/>
      <c r="S959" s="1"/>
      <c r="T959" s="1"/>
      <c r="U959" s="1"/>
      <c r="V959" s="1"/>
      <c r="W959" s="1"/>
      <c r="X959" s="1"/>
      <c r="Y959" s="1"/>
      <c r="Z959" s="1"/>
    </row>
    <row r="960" spans="1:26" ht="14.25" customHeight="1" x14ac:dyDescent="0.25">
      <c r="A960" s="15"/>
      <c r="B960" s="1"/>
      <c r="C960" s="1"/>
      <c r="D960" s="1"/>
      <c r="H960" s="1"/>
      <c r="I960" s="1"/>
      <c r="J960" s="1"/>
      <c r="L960" s="1"/>
      <c r="M960" s="1"/>
      <c r="N960" s="1"/>
      <c r="O960" s="1"/>
      <c r="P960" s="1"/>
      <c r="Q960" s="1"/>
      <c r="R960" s="1"/>
      <c r="S960" s="1"/>
      <c r="T960" s="1"/>
      <c r="U960" s="1"/>
      <c r="V960" s="1"/>
      <c r="W960" s="1"/>
      <c r="X960" s="1"/>
      <c r="Y960" s="1"/>
      <c r="Z960" s="1"/>
    </row>
    <row r="961" spans="1:26" ht="14.25" customHeight="1" x14ac:dyDescent="0.25">
      <c r="A961" s="15"/>
      <c r="B961" s="1"/>
      <c r="C961" s="1"/>
      <c r="D961" s="1"/>
      <c r="H961" s="1"/>
      <c r="I961" s="1"/>
      <c r="J961" s="1"/>
      <c r="L961" s="1"/>
      <c r="M961" s="1"/>
      <c r="N961" s="1"/>
      <c r="O961" s="1"/>
      <c r="P961" s="1"/>
      <c r="Q961" s="1"/>
      <c r="R961" s="1"/>
      <c r="S961" s="1"/>
      <c r="T961" s="1"/>
      <c r="U961" s="1"/>
      <c r="V961" s="1"/>
      <c r="W961" s="1"/>
      <c r="X961" s="1"/>
      <c r="Y961" s="1"/>
      <c r="Z961" s="1"/>
    </row>
    <row r="962" spans="1:26" ht="14.25" customHeight="1" x14ac:dyDescent="0.25">
      <c r="A962" s="15"/>
      <c r="B962" s="1"/>
      <c r="C962" s="1"/>
      <c r="D962" s="1"/>
      <c r="H962" s="1"/>
      <c r="I962" s="1"/>
      <c r="J962" s="1"/>
      <c r="L962" s="1"/>
      <c r="M962" s="1"/>
      <c r="N962" s="1"/>
      <c r="O962" s="1"/>
      <c r="P962" s="1"/>
      <c r="Q962" s="1"/>
      <c r="R962" s="1"/>
      <c r="S962" s="1"/>
      <c r="T962" s="1"/>
      <c r="U962" s="1"/>
      <c r="V962" s="1"/>
      <c r="W962" s="1"/>
      <c r="X962" s="1"/>
      <c r="Y962" s="1"/>
      <c r="Z962" s="1"/>
    </row>
    <row r="963" spans="1:26" ht="14.25" customHeight="1" x14ac:dyDescent="0.25">
      <c r="A963" s="15"/>
      <c r="B963" s="1"/>
      <c r="C963" s="1"/>
      <c r="D963" s="1"/>
      <c r="H963" s="1"/>
      <c r="I963" s="1"/>
      <c r="J963" s="1"/>
      <c r="L963" s="1"/>
      <c r="M963" s="1"/>
      <c r="N963" s="1"/>
      <c r="O963" s="1"/>
      <c r="P963" s="1"/>
      <c r="Q963" s="1"/>
      <c r="R963" s="1"/>
      <c r="S963" s="1"/>
      <c r="T963" s="1"/>
      <c r="U963" s="1"/>
      <c r="V963" s="1"/>
      <c r="W963" s="1"/>
      <c r="X963" s="1"/>
      <c r="Y963" s="1"/>
      <c r="Z963" s="1"/>
    </row>
    <row r="964" spans="1:26" ht="14.25" customHeight="1" x14ac:dyDescent="0.25">
      <c r="A964" s="15"/>
      <c r="B964" s="1"/>
      <c r="C964" s="1"/>
      <c r="D964" s="1"/>
      <c r="H964" s="1"/>
      <c r="I964" s="1"/>
      <c r="J964" s="1"/>
      <c r="L964" s="1"/>
      <c r="M964" s="1"/>
      <c r="N964" s="1"/>
      <c r="O964" s="1"/>
      <c r="P964" s="1"/>
      <c r="Q964" s="1"/>
      <c r="R964" s="1"/>
      <c r="S964" s="1"/>
      <c r="T964" s="1"/>
      <c r="U964" s="1"/>
      <c r="V964" s="1"/>
      <c r="W964" s="1"/>
      <c r="X964" s="1"/>
      <c r="Y964" s="1"/>
      <c r="Z964" s="1"/>
    </row>
    <row r="965" spans="1:26" ht="14.25" customHeight="1" x14ac:dyDescent="0.25">
      <c r="A965" s="15"/>
      <c r="B965" s="1"/>
      <c r="C965" s="1"/>
      <c r="D965" s="1"/>
      <c r="H965" s="1"/>
      <c r="I965" s="1"/>
      <c r="J965" s="1"/>
      <c r="L965" s="1"/>
      <c r="M965" s="1"/>
      <c r="N965" s="1"/>
      <c r="O965" s="1"/>
      <c r="P965" s="1"/>
      <c r="Q965" s="1"/>
      <c r="R965" s="1"/>
      <c r="S965" s="1"/>
      <c r="T965" s="1"/>
      <c r="U965" s="1"/>
      <c r="V965" s="1"/>
      <c r="W965" s="1"/>
      <c r="X965" s="1"/>
      <c r="Y965" s="1"/>
      <c r="Z965" s="1"/>
    </row>
    <row r="966" spans="1:26" ht="14.25" customHeight="1" x14ac:dyDescent="0.25">
      <c r="A966" s="15"/>
      <c r="B966" s="1"/>
      <c r="C966" s="1"/>
      <c r="D966" s="1"/>
      <c r="H966" s="1"/>
      <c r="I966" s="1"/>
      <c r="J966" s="1"/>
      <c r="L966" s="1"/>
      <c r="M966" s="1"/>
      <c r="N966" s="1"/>
      <c r="O966" s="1"/>
      <c r="P966" s="1"/>
      <c r="Q966" s="1"/>
      <c r="R966" s="1"/>
      <c r="S966" s="1"/>
      <c r="T966" s="1"/>
      <c r="U966" s="1"/>
      <c r="V966" s="1"/>
      <c r="W966" s="1"/>
      <c r="X966" s="1"/>
      <c r="Y966" s="1"/>
      <c r="Z966" s="1"/>
    </row>
    <row r="967" spans="1:26" ht="14.25" customHeight="1" x14ac:dyDescent="0.25">
      <c r="A967" s="15"/>
      <c r="B967" s="1"/>
      <c r="C967" s="1"/>
      <c r="D967" s="1"/>
      <c r="H967" s="1"/>
      <c r="I967" s="1"/>
      <c r="J967" s="1"/>
      <c r="L967" s="1"/>
      <c r="M967" s="1"/>
      <c r="N967" s="1"/>
      <c r="O967" s="1"/>
      <c r="P967" s="1"/>
      <c r="Q967" s="1"/>
      <c r="R967" s="1"/>
      <c r="S967" s="1"/>
      <c r="T967" s="1"/>
      <c r="U967" s="1"/>
      <c r="V967" s="1"/>
      <c r="W967" s="1"/>
      <c r="X967" s="1"/>
      <c r="Y967" s="1"/>
      <c r="Z967" s="1"/>
    </row>
    <row r="968" spans="1:26" ht="14.25" customHeight="1" x14ac:dyDescent="0.25">
      <c r="A968" s="15"/>
      <c r="B968" s="1"/>
      <c r="C968" s="1"/>
      <c r="D968" s="1"/>
      <c r="H968" s="1"/>
      <c r="I968" s="1"/>
      <c r="J968" s="1"/>
      <c r="L968" s="1"/>
      <c r="M968" s="1"/>
      <c r="N968" s="1"/>
      <c r="O968" s="1"/>
      <c r="P968" s="1"/>
      <c r="Q968" s="1"/>
      <c r="R968" s="1"/>
      <c r="S968" s="1"/>
      <c r="T968" s="1"/>
      <c r="U968" s="1"/>
      <c r="V968" s="1"/>
      <c r="W968" s="1"/>
      <c r="X968" s="1"/>
      <c r="Y968" s="1"/>
      <c r="Z968" s="1"/>
    </row>
    <row r="969" spans="1:26" ht="14.25" customHeight="1" x14ac:dyDescent="0.25">
      <c r="A969" s="15"/>
      <c r="B969" s="1"/>
      <c r="C969" s="1"/>
      <c r="D969" s="1"/>
      <c r="H969" s="1"/>
      <c r="I969" s="1"/>
      <c r="J969" s="1"/>
      <c r="L969" s="1"/>
      <c r="M969" s="1"/>
      <c r="N969" s="1"/>
      <c r="O969" s="1"/>
      <c r="P969" s="1"/>
      <c r="Q969" s="1"/>
      <c r="R969" s="1"/>
      <c r="S969" s="1"/>
      <c r="T969" s="1"/>
      <c r="U969" s="1"/>
      <c r="V969" s="1"/>
      <c r="W969" s="1"/>
      <c r="X969" s="1"/>
      <c r="Y969" s="1"/>
      <c r="Z969" s="1"/>
    </row>
    <row r="970" spans="1:26" ht="14.25" customHeight="1" x14ac:dyDescent="0.25">
      <c r="A970" s="15"/>
      <c r="B970" s="1"/>
      <c r="C970" s="1"/>
      <c r="D970" s="1"/>
      <c r="H970" s="1"/>
      <c r="I970" s="1"/>
      <c r="J970" s="1"/>
      <c r="L970" s="1"/>
      <c r="M970" s="1"/>
      <c r="N970" s="1"/>
      <c r="O970" s="1"/>
      <c r="P970" s="1"/>
      <c r="Q970" s="1"/>
      <c r="R970" s="1"/>
      <c r="S970" s="1"/>
      <c r="T970" s="1"/>
      <c r="U970" s="1"/>
      <c r="V970" s="1"/>
      <c r="W970" s="1"/>
      <c r="X970" s="1"/>
      <c r="Y970" s="1"/>
      <c r="Z970" s="1"/>
    </row>
    <row r="971" spans="1:26" ht="14.25" customHeight="1" x14ac:dyDescent="0.25">
      <c r="A971" s="15"/>
      <c r="B971" s="1"/>
      <c r="C971" s="1"/>
      <c r="D971" s="1"/>
      <c r="H971" s="1"/>
      <c r="I971" s="1"/>
      <c r="J971" s="1"/>
      <c r="L971" s="1"/>
      <c r="M971" s="1"/>
      <c r="N971" s="1"/>
      <c r="O971" s="1"/>
      <c r="P971" s="1"/>
      <c r="Q971" s="1"/>
      <c r="R971" s="1"/>
      <c r="S971" s="1"/>
      <c r="T971" s="1"/>
      <c r="U971" s="1"/>
      <c r="V971" s="1"/>
      <c r="W971" s="1"/>
      <c r="X971" s="1"/>
      <c r="Y971" s="1"/>
      <c r="Z971" s="1"/>
    </row>
    <row r="972" spans="1:26" ht="14.25" customHeight="1" x14ac:dyDescent="0.25">
      <c r="A972" s="15"/>
      <c r="B972" s="1"/>
      <c r="C972" s="1"/>
      <c r="D972" s="1"/>
      <c r="H972" s="1"/>
      <c r="I972" s="1"/>
      <c r="J972" s="1"/>
      <c r="L972" s="1"/>
      <c r="M972" s="1"/>
      <c r="N972" s="1"/>
      <c r="O972" s="1"/>
      <c r="P972" s="1"/>
      <c r="Q972" s="1"/>
      <c r="R972" s="1"/>
      <c r="S972" s="1"/>
      <c r="T972" s="1"/>
      <c r="U972" s="1"/>
      <c r="V972" s="1"/>
      <c r="W972" s="1"/>
      <c r="X972" s="1"/>
      <c r="Y972" s="1"/>
      <c r="Z972" s="1"/>
    </row>
    <row r="973" spans="1:26" ht="14.25" customHeight="1" x14ac:dyDescent="0.25">
      <c r="A973" s="15"/>
      <c r="B973" s="1"/>
      <c r="C973" s="1"/>
      <c r="D973" s="1"/>
      <c r="H973" s="1"/>
      <c r="I973" s="1"/>
      <c r="J973" s="1"/>
      <c r="L973" s="1"/>
      <c r="M973" s="1"/>
      <c r="N973" s="1"/>
      <c r="O973" s="1"/>
      <c r="P973" s="1"/>
      <c r="Q973" s="1"/>
      <c r="R973" s="1"/>
      <c r="S973" s="1"/>
      <c r="T973" s="1"/>
      <c r="U973" s="1"/>
      <c r="V973" s="1"/>
      <c r="W973" s="1"/>
      <c r="X973" s="1"/>
      <c r="Y973" s="1"/>
      <c r="Z973" s="1"/>
    </row>
    <row r="974" spans="1:26" ht="14.25" customHeight="1" x14ac:dyDescent="0.25">
      <c r="A974" s="15"/>
      <c r="B974" s="1"/>
      <c r="C974" s="1"/>
      <c r="D974" s="1"/>
      <c r="H974" s="1"/>
      <c r="I974" s="1"/>
      <c r="J974" s="1"/>
      <c r="L974" s="1"/>
      <c r="M974" s="1"/>
      <c r="N974" s="1"/>
      <c r="O974" s="1"/>
      <c r="P974" s="1"/>
      <c r="Q974" s="1"/>
      <c r="R974" s="1"/>
      <c r="S974" s="1"/>
      <c r="T974" s="1"/>
      <c r="U974" s="1"/>
      <c r="V974" s="1"/>
      <c r="W974" s="1"/>
      <c r="X974" s="1"/>
      <c r="Y974" s="1"/>
      <c r="Z974" s="1"/>
    </row>
    <row r="975" spans="1:26" ht="14.25" customHeight="1" x14ac:dyDescent="0.25">
      <c r="A975" s="15"/>
      <c r="B975" s="1"/>
      <c r="C975" s="1"/>
      <c r="D975" s="1"/>
      <c r="H975" s="1"/>
      <c r="I975" s="1"/>
      <c r="J975" s="1"/>
      <c r="L975" s="1"/>
      <c r="M975" s="1"/>
      <c r="N975" s="1"/>
      <c r="O975" s="1"/>
      <c r="P975" s="1"/>
      <c r="Q975" s="1"/>
      <c r="R975" s="1"/>
      <c r="S975" s="1"/>
      <c r="T975" s="1"/>
      <c r="U975" s="1"/>
      <c r="V975" s="1"/>
      <c r="W975" s="1"/>
      <c r="X975" s="1"/>
      <c r="Y975" s="1"/>
      <c r="Z975" s="1"/>
    </row>
    <row r="976" spans="1:26" ht="14.25" customHeight="1" x14ac:dyDescent="0.25">
      <c r="A976" s="15"/>
      <c r="B976" s="1"/>
      <c r="C976" s="1"/>
      <c r="D976" s="1"/>
      <c r="H976" s="1"/>
      <c r="I976" s="1"/>
      <c r="J976" s="1"/>
      <c r="L976" s="1"/>
      <c r="M976" s="1"/>
      <c r="N976" s="1"/>
      <c r="O976" s="1"/>
      <c r="P976" s="1"/>
      <c r="Q976" s="1"/>
      <c r="R976" s="1"/>
      <c r="S976" s="1"/>
      <c r="T976" s="1"/>
      <c r="U976" s="1"/>
      <c r="V976" s="1"/>
      <c r="W976" s="1"/>
      <c r="X976" s="1"/>
      <c r="Y976" s="1"/>
      <c r="Z976" s="1"/>
    </row>
    <row r="977" spans="1:26" ht="14.25" customHeight="1" x14ac:dyDescent="0.25">
      <c r="A977" s="15"/>
      <c r="B977" s="1"/>
      <c r="C977" s="1"/>
      <c r="D977" s="1"/>
      <c r="H977" s="1"/>
      <c r="I977" s="1"/>
      <c r="J977" s="1"/>
      <c r="L977" s="1"/>
      <c r="M977" s="1"/>
      <c r="N977" s="1"/>
      <c r="O977" s="1"/>
      <c r="P977" s="1"/>
      <c r="Q977" s="1"/>
      <c r="R977" s="1"/>
      <c r="S977" s="1"/>
      <c r="T977" s="1"/>
      <c r="U977" s="1"/>
      <c r="V977" s="1"/>
      <c r="W977" s="1"/>
      <c r="X977" s="1"/>
      <c r="Y977" s="1"/>
      <c r="Z977" s="1"/>
    </row>
    <row r="978" spans="1:26" ht="14.25" customHeight="1" x14ac:dyDescent="0.25">
      <c r="A978" s="15"/>
      <c r="B978" s="1"/>
      <c r="C978" s="1"/>
      <c r="D978" s="1"/>
      <c r="H978" s="1"/>
      <c r="I978" s="1"/>
      <c r="J978" s="1"/>
      <c r="L978" s="1"/>
      <c r="M978" s="1"/>
      <c r="N978" s="1"/>
      <c r="O978" s="1"/>
      <c r="P978" s="1"/>
      <c r="Q978" s="1"/>
      <c r="R978" s="1"/>
      <c r="S978" s="1"/>
      <c r="T978" s="1"/>
      <c r="U978" s="1"/>
      <c r="V978" s="1"/>
      <c r="W978" s="1"/>
      <c r="X978" s="1"/>
      <c r="Y978" s="1"/>
      <c r="Z978" s="1"/>
    </row>
    <row r="979" spans="1:26" ht="14.25" customHeight="1" x14ac:dyDescent="0.25">
      <c r="A979" s="15"/>
      <c r="B979" s="1"/>
      <c r="C979" s="1"/>
      <c r="D979" s="1"/>
      <c r="H979" s="1"/>
      <c r="I979" s="1"/>
      <c r="J979" s="1"/>
      <c r="L979" s="1"/>
      <c r="M979" s="1"/>
      <c r="N979" s="1"/>
      <c r="O979" s="1"/>
      <c r="P979" s="1"/>
      <c r="Q979" s="1"/>
      <c r="R979" s="1"/>
      <c r="S979" s="1"/>
      <c r="T979" s="1"/>
      <c r="U979" s="1"/>
      <c r="V979" s="1"/>
      <c r="W979" s="1"/>
      <c r="X979" s="1"/>
      <c r="Y979" s="1"/>
      <c r="Z979" s="1"/>
    </row>
    <row r="980" spans="1:26" ht="14.25" customHeight="1" x14ac:dyDescent="0.25">
      <c r="A980" s="15"/>
      <c r="B980" s="1"/>
      <c r="C980" s="1"/>
      <c r="D980" s="1"/>
      <c r="H980" s="1"/>
      <c r="I980" s="1"/>
      <c r="J980" s="1"/>
      <c r="L980" s="1"/>
      <c r="M980" s="1"/>
      <c r="N980" s="1"/>
      <c r="O980" s="1"/>
      <c r="P980" s="1"/>
      <c r="Q980" s="1"/>
      <c r="R980" s="1"/>
      <c r="S980" s="1"/>
      <c r="T980" s="1"/>
      <c r="U980" s="1"/>
      <c r="V980" s="1"/>
      <c r="W980" s="1"/>
      <c r="X980" s="1"/>
      <c r="Y980" s="1"/>
      <c r="Z980" s="1"/>
    </row>
    <row r="981" spans="1:26" ht="14.25" customHeight="1" x14ac:dyDescent="0.25">
      <c r="A981" s="15"/>
      <c r="B981" s="1"/>
      <c r="C981" s="1"/>
      <c r="D981" s="1"/>
      <c r="H981" s="1"/>
      <c r="I981" s="1"/>
      <c r="J981" s="1"/>
      <c r="L981" s="1"/>
      <c r="M981" s="1"/>
      <c r="N981" s="1"/>
      <c r="O981" s="1"/>
      <c r="P981" s="1"/>
      <c r="Q981" s="1"/>
      <c r="R981" s="1"/>
      <c r="S981" s="1"/>
      <c r="T981" s="1"/>
      <c r="U981" s="1"/>
      <c r="V981" s="1"/>
      <c r="W981" s="1"/>
      <c r="X981" s="1"/>
      <c r="Y981" s="1"/>
      <c r="Z981" s="1"/>
    </row>
    <row r="982" spans="1:26" ht="14.25" customHeight="1" x14ac:dyDescent="0.25">
      <c r="A982" s="15"/>
      <c r="B982" s="1"/>
      <c r="C982" s="1"/>
      <c r="D982" s="1"/>
      <c r="H982" s="1"/>
      <c r="I982" s="1"/>
      <c r="J982" s="1"/>
      <c r="L982" s="1"/>
      <c r="M982" s="1"/>
      <c r="N982" s="1"/>
      <c r="O982" s="1"/>
      <c r="P982" s="1"/>
      <c r="Q982" s="1"/>
      <c r="R982" s="1"/>
      <c r="S982" s="1"/>
      <c r="T982" s="1"/>
      <c r="U982" s="1"/>
      <c r="V982" s="1"/>
      <c r="W982" s="1"/>
      <c r="X982" s="1"/>
      <c r="Y982" s="1"/>
      <c r="Z982" s="1"/>
    </row>
    <row r="983" spans="1:26" ht="14.25" customHeight="1" x14ac:dyDescent="0.25">
      <c r="A983" s="15"/>
      <c r="B983" s="1"/>
      <c r="C983" s="1"/>
      <c r="D983" s="1"/>
      <c r="H983" s="1"/>
      <c r="I983" s="1"/>
      <c r="J983" s="1"/>
      <c r="L983" s="1"/>
      <c r="M983" s="1"/>
      <c r="N983" s="1"/>
      <c r="O983" s="1"/>
      <c r="P983" s="1"/>
      <c r="Q983" s="1"/>
      <c r="R983" s="1"/>
      <c r="S983" s="1"/>
      <c r="T983" s="1"/>
      <c r="U983" s="1"/>
      <c r="V983" s="1"/>
      <c r="W983" s="1"/>
      <c r="X983" s="1"/>
      <c r="Y983" s="1"/>
      <c r="Z983" s="1"/>
    </row>
    <row r="984" spans="1:26" ht="14.25" customHeight="1" x14ac:dyDescent="0.25">
      <c r="A984" s="15"/>
      <c r="B984" s="1"/>
      <c r="C984" s="1"/>
      <c r="D984" s="1"/>
      <c r="H984" s="1"/>
      <c r="I984" s="1"/>
      <c r="J984" s="1"/>
      <c r="L984" s="1"/>
      <c r="M984" s="1"/>
      <c r="N984" s="1"/>
      <c r="O984" s="1"/>
      <c r="P984" s="1"/>
      <c r="Q984" s="1"/>
      <c r="R984" s="1"/>
      <c r="S984" s="1"/>
      <c r="T984" s="1"/>
      <c r="U984" s="1"/>
      <c r="V984" s="1"/>
      <c r="W984" s="1"/>
      <c r="X984" s="1"/>
      <c r="Y984" s="1"/>
      <c r="Z984" s="1"/>
    </row>
    <row r="985" spans="1:26" ht="14.25" customHeight="1" x14ac:dyDescent="0.25">
      <c r="A985" s="15"/>
      <c r="B985" s="1"/>
      <c r="C985" s="1"/>
      <c r="D985" s="1"/>
      <c r="H985" s="1"/>
      <c r="I985" s="1"/>
      <c r="J985" s="1"/>
      <c r="L985" s="1"/>
      <c r="M985" s="1"/>
      <c r="N985" s="1"/>
      <c r="O985" s="1"/>
      <c r="P985" s="1"/>
      <c r="Q985" s="1"/>
      <c r="R985" s="1"/>
      <c r="S985" s="1"/>
      <c r="T985" s="1"/>
      <c r="U985" s="1"/>
      <c r="V985" s="1"/>
      <c r="W985" s="1"/>
      <c r="X985" s="1"/>
      <c r="Y985" s="1"/>
      <c r="Z985" s="1"/>
    </row>
    <row r="986" spans="1:26" ht="14.25" customHeight="1" x14ac:dyDescent="0.25">
      <c r="A986" s="15"/>
      <c r="B986" s="1"/>
      <c r="C986" s="1"/>
      <c r="D986" s="1"/>
      <c r="H986" s="1"/>
      <c r="I986" s="1"/>
      <c r="J986" s="1"/>
      <c r="L986" s="1"/>
      <c r="M986" s="1"/>
      <c r="N986" s="1"/>
      <c r="O986" s="1"/>
      <c r="P986" s="1"/>
      <c r="Q986" s="1"/>
      <c r="R986" s="1"/>
      <c r="S986" s="1"/>
      <c r="T986" s="1"/>
      <c r="U986" s="1"/>
      <c r="V986" s="1"/>
      <c r="W986" s="1"/>
      <c r="X986" s="1"/>
      <c r="Y986" s="1"/>
      <c r="Z986" s="1"/>
    </row>
    <row r="987" spans="1:26" ht="14.25" customHeight="1" x14ac:dyDescent="0.25">
      <c r="A987" s="15"/>
      <c r="B987" s="1"/>
      <c r="C987" s="1"/>
      <c r="D987" s="1"/>
      <c r="H987" s="1"/>
      <c r="I987" s="1"/>
      <c r="J987" s="1"/>
      <c r="L987" s="1"/>
      <c r="M987" s="1"/>
      <c r="N987" s="1"/>
      <c r="O987" s="1"/>
      <c r="P987" s="1"/>
      <c r="Q987" s="1"/>
      <c r="R987" s="1"/>
      <c r="S987" s="1"/>
      <c r="T987" s="1"/>
      <c r="U987" s="1"/>
      <c r="V987" s="1"/>
      <c r="W987" s="1"/>
      <c r="X987" s="1"/>
      <c r="Y987" s="1"/>
      <c r="Z987" s="1"/>
    </row>
    <row r="988" spans="1:26" ht="14.25" customHeight="1" x14ac:dyDescent="0.25">
      <c r="A988" s="15"/>
      <c r="B988" s="1"/>
      <c r="C988" s="1"/>
      <c r="D988" s="1"/>
      <c r="H988" s="1"/>
      <c r="I988" s="1"/>
      <c r="J988" s="1"/>
      <c r="L988" s="1"/>
      <c r="M988" s="1"/>
      <c r="N988" s="1"/>
      <c r="O988" s="1"/>
      <c r="P988" s="1"/>
      <c r="Q988" s="1"/>
      <c r="R988" s="1"/>
      <c r="S988" s="1"/>
      <c r="T988" s="1"/>
      <c r="U988" s="1"/>
      <c r="V988" s="1"/>
      <c r="W988" s="1"/>
      <c r="X988" s="1"/>
      <c r="Y988" s="1"/>
      <c r="Z988" s="1"/>
    </row>
    <row r="989" spans="1:26" ht="14.25" customHeight="1" x14ac:dyDescent="0.25">
      <c r="A989" s="15"/>
      <c r="B989" s="1"/>
      <c r="C989" s="1"/>
      <c r="D989" s="1"/>
      <c r="H989" s="1"/>
      <c r="I989" s="1"/>
      <c r="J989" s="1"/>
      <c r="L989" s="1"/>
      <c r="M989" s="1"/>
      <c r="N989" s="1"/>
      <c r="O989" s="1"/>
      <c r="P989" s="1"/>
      <c r="Q989" s="1"/>
      <c r="R989" s="1"/>
      <c r="S989" s="1"/>
      <c r="T989" s="1"/>
      <c r="U989" s="1"/>
      <c r="V989" s="1"/>
      <c r="W989" s="1"/>
      <c r="X989" s="1"/>
      <c r="Y989" s="1"/>
      <c r="Z989" s="1"/>
    </row>
    <row r="990" spans="1:26" ht="14.25" customHeight="1" x14ac:dyDescent="0.25">
      <c r="A990" s="15"/>
      <c r="B990" s="1"/>
      <c r="C990" s="1"/>
      <c r="D990" s="1"/>
      <c r="H990" s="1"/>
      <c r="I990" s="1"/>
      <c r="J990" s="1"/>
      <c r="L990" s="1"/>
      <c r="M990" s="1"/>
      <c r="N990" s="1"/>
      <c r="O990" s="1"/>
      <c r="P990" s="1"/>
      <c r="Q990" s="1"/>
      <c r="R990" s="1"/>
      <c r="S990" s="1"/>
      <c r="T990" s="1"/>
      <c r="U990" s="1"/>
      <c r="V990" s="1"/>
      <c r="W990" s="1"/>
      <c r="X990" s="1"/>
      <c r="Y990" s="1"/>
      <c r="Z990" s="1"/>
    </row>
    <row r="991" spans="1:26" ht="14.25" customHeight="1" x14ac:dyDescent="0.25">
      <c r="A991" s="15"/>
      <c r="B991" s="1"/>
      <c r="C991" s="1"/>
      <c r="D991" s="1"/>
      <c r="H991" s="1"/>
      <c r="I991" s="1"/>
      <c r="J991" s="1"/>
      <c r="L991" s="1"/>
      <c r="M991" s="1"/>
      <c r="N991" s="1"/>
      <c r="O991" s="1"/>
      <c r="P991" s="1"/>
      <c r="Q991" s="1"/>
      <c r="R991" s="1"/>
      <c r="S991" s="1"/>
      <c r="T991" s="1"/>
      <c r="U991" s="1"/>
      <c r="V991" s="1"/>
      <c r="W991" s="1"/>
      <c r="X991" s="1"/>
      <c r="Y991" s="1"/>
      <c r="Z991" s="1"/>
    </row>
    <row r="992" spans="1:26" ht="14.25" customHeight="1" x14ac:dyDescent="0.25">
      <c r="A992" s="15"/>
      <c r="B992" s="1"/>
      <c r="C992" s="1"/>
      <c r="D992" s="1"/>
      <c r="H992" s="1"/>
      <c r="I992" s="1"/>
      <c r="J992" s="1"/>
      <c r="L992" s="1"/>
      <c r="M992" s="1"/>
      <c r="N992" s="1"/>
      <c r="O992" s="1"/>
      <c r="P992" s="1"/>
      <c r="Q992" s="1"/>
      <c r="R992" s="1"/>
      <c r="S992" s="1"/>
      <c r="T992" s="1"/>
      <c r="U992" s="1"/>
      <c r="V992" s="1"/>
      <c r="W992" s="1"/>
      <c r="X992" s="1"/>
      <c r="Y992" s="1"/>
      <c r="Z992" s="1"/>
    </row>
    <row r="993" spans="1:26" ht="14.25" customHeight="1" x14ac:dyDescent="0.25">
      <c r="A993" s="15"/>
      <c r="B993" s="1"/>
      <c r="C993" s="1"/>
      <c r="D993" s="1"/>
      <c r="H993" s="1"/>
      <c r="I993" s="1"/>
      <c r="J993" s="1"/>
      <c r="L993" s="1"/>
      <c r="M993" s="1"/>
      <c r="N993" s="1"/>
      <c r="O993" s="1"/>
      <c r="P993" s="1"/>
      <c r="Q993" s="1"/>
      <c r="R993" s="1"/>
      <c r="S993" s="1"/>
      <c r="T993" s="1"/>
      <c r="U993" s="1"/>
      <c r="V993" s="1"/>
      <c r="W993" s="1"/>
      <c r="X993" s="1"/>
      <c r="Y993" s="1"/>
      <c r="Z993" s="1"/>
    </row>
    <row r="994" spans="1:26" ht="14.25" customHeight="1" x14ac:dyDescent="0.25">
      <c r="A994" s="15"/>
      <c r="B994" s="1"/>
      <c r="C994" s="1"/>
      <c r="D994" s="1"/>
      <c r="H994" s="1"/>
      <c r="I994" s="1"/>
      <c r="J994" s="1"/>
      <c r="L994" s="1"/>
      <c r="M994" s="1"/>
      <c r="N994" s="1"/>
      <c r="O994" s="1"/>
      <c r="P994" s="1"/>
      <c r="Q994" s="1"/>
      <c r="R994" s="1"/>
      <c r="S994" s="1"/>
      <c r="T994" s="1"/>
      <c r="U994" s="1"/>
      <c r="V994" s="1"/>
      <c r="W994" s="1"/>
      <c r="X994" s="1"/>
      <c r="Y994" s="1"/>
      <c r="Z994" s="1"/>
    </row>
    <row r="995" spans="1:26" ht="14.25" customHeight="1" x14ac:dyDescent="0.25">
      <c r="A995" s="15"/>
      <c r="B995" s="1"/>
      <c r="C995" s="1"/>
      <c r="D995" s="1"/>
      <c r="H995" s="1"/>
      <c r="I995" s="1"/>
      <c r="J995" s="1"/>
      <c r="L995" s="1"/>
      <c r="M995" s="1"/>
      <c r="N995" s="1"/>
      <c r="O995" s="1"/>
      <c r="P995" s="1"/>
      <c r="Q995" s="1"/>
      <c r="R995" s="1"/>
      <c r="S995" s="1"/>
      <c r="T995" s="1"/>
      <c r="U995" s="1"/>
      <c r="V995" s="1"/>
      <c r="W995" s="1"/>
      <c r="X995" s="1"/>
      <c r="Y995" s="1"/>
      <c r="Z995" s="1"/>
    </row>
    <row r="996" spans="1:26" ht="14.25" customHeight="1" x14ac:dyDescent="0.25">
      <c r="A996" s="15"/>
      <c r="B996" s="1"/>
      <c r="C996" s="1"/>
      <c r="D996" s="1"/>
      <c r="H996" s="1"/>
      <c r="I996" s="1"/>
      <c r="J996" s="1"/>
      <c r="L996" s="1"/>
      <c r="M996" s="1"/>
      <c r="N996" s="1"/>
      <c r="O996" s="1"/>
      <c r="P996" s="1"/>
      <c r="Q996" s="1"/>
      <c r="R996" s="1"/>
      <c r="S996" s="1"/>
      <c r="T996" s="1"/>
      <c r="U996" s="1"/>
      <c r="V996" s="1"/>
      <c r="W996" s="1"/>
      <c r="X996" s="1"/>
      <c r="Y996" s="1"/>
      <c r="Z996" s="1"/>
    </row>
    <row r="997" spans="1:26" ht="14.25" customHeight="1" x14ac:dyDescent="0.25">
      <c r="A997" s="15"/>
      <c r="B997" s="1"/>
      <c r="C997" s="1"/>
      <c r="D997" s="1"/>
      <c r="H997" s="1"/>
      <c r="I997" s="1"/>
      <c r="J997" s="1"/>
      <c r="L997" s="1"/>
      <c r="M997" s="1"/>
      <c r="N997" s="1"/>
      <c r="O997" s="1"/>
      <c r="P997" s="1"/>
      <c r="Q997" s="1"/>
      <c r="R997" s="1"/>
      <c r="S997" s="1"/>
      <c r="T997" s="1"/>
      <c r="U997" s="1"/>
      <c r="V997" s="1"/>
      <c r="W997" s="1"/>
      <c r="X997" s="1"/>
      <c r="Y997" s="1"/>
      <c r="Z997" s="1"/>
    </row>
    <row r="998" spans="1:26" ht="14.25" customHeight="1" x14ac:dyDescent="0.25">
      <c r="A998" s="15"/>
      <c r="B998" s="1"/>
      <c r="C998" s="1"/>
      <c r="D998" s="1"/>
      <c r="H998" s="1"/>
      <c r="I998" s="1"/>
      <c r="J998" s="1"/>
      <c r="L998" s="1"/>
      <c r="M998" s="1"/>
      <c r="N998" s="1"/>
      <c r="O998" s="1"/>
      <c r="P998" s="1"/>
      <c r="Q998" s="1"/>
      <c r="R998" s="1"/>
      <c r="S998" s="1"/>
      <c r="T998" s="1"/>
      <c r="U998" s="1"/>
      <c r="V998" s="1"/>
      <c r="W998" s="1"/>
      <c r="X998" s="1"/>
      <c r="Y998" s="1"/>
      <c r="Z998" s="1"/>
    </row>
    <row r="999" spans="1:26" ht="14.25" customHeight="1" x14ac:dyDescent="0.25">
      <c r="A999" s="15"/>
      <c r="B999" s="1"/>
      <c r="C999" s="1"/>
      <c r="D999" s="1"/>
      <c r="H999" s="1"/>
      <c r="I999" s="1"/>
      <c r="J999" s="1"/>
      <c r="L999" s="1"/>
      <c r="M999" s="1"/>
      <c r="N999" s="1"/>
      <c r="O999" s="1"/>
      <c r="P999" s="1"/>
      <c r="Q999" s="1"/>
      <c r="R999" s="1"/>
      <c r="S999" s="1"/>
      <c r="T999" s="1"/>
      <c r="U999" s="1"/>
      <c r="V999" s="1"/>
      <c r="W999" s="1"/>
      <c r="X999" s="1"/>
      <c r="Y999" s="1"/>
      <c r="Z999" s="1"/>
    </row>
    <row r="1000" spans="1:26" ht="14.25" customHeight="1" x14ac:dyDescent="0.25">
      <c r="A1000" s="15"/>
      <c r="B1000" s="1"/>
      <c r="C1000" s="1"/>
      <c r="D1000" s="1"/>
      <c r="H1000" s="1"/>
      <c r="I1000" s="1"/>
      <c r="J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pavadinime - 70, maksimalus - 100." sqref="C7:C26" xr:uid="{00000000-0002-0000-0700-000000000000}">
      <formula1>AND(GTE(LEN(C7),MIN((0),(100))),LTE(LEN(C7),MAX((0),(100))))</formula1>
    </dataValidation>
  </dataValidations>
  <pageMargins left="0.70866141732283472" right="0.70866141732283472" top="0.74803149606299213" bottom="0.74803149606299213" header="0" footer="0"/>
  <pageSetup paperSize="9" pageOrder="overThenDown" orientation="landscape"/>
  <colBreaks count="1" manualBreakCount="1">
    <brk id="7" man="1"/>
  </colBreaks>
  <extLst>
    <ext xmlns:x14="http://schemas.microsoft.com/office/spreadsheetml/2009/9/main" uri="{CCE6A557-97BC-4b89-ADB6-D9C93CAAB3DF}">
      <x14:dataValidations xmlns:xm="http://schemas.microsoft.com/office/excel/2006/main" count="1">
        <x14:dataValidation type="list" allowBlank="1" showErrorMessage="1" xr:uid="{00000000-0002-0000-0700-000001000000}">
          <x14:formula1>
            <xm:f>Sąrašai!$A$8:$A$19</xm:f>
          </x14:formula1>
          <xm:sqref>D7:G26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zoomScale="88" zoomScaleNormal="88" workbookViewId="0">
      <selection activeCell="D45" sqref="D45"/>
    </sheetView>
  </sheetViews>
  <sheetFormatPr defaultColWidth="14.42578125" defaultRowHeight="15" customHeight="1" x14ac:dyDescent="0.25"/>
  <cols>
    <col min="1" max="1" width="8.7109375" customWidth="1"/>
    <col min="2" max="2" width="12.7109375" customWidth="1"/>
    <col min="3" max="3" width="70.7109375" customWidth="1"/>
    <col min="4" max="15" width="12.7109375" customWidth="1"/>
    <col min="16" max="26" width="9.140625" customWidth="1"/>
  </cols>
  <sheetData>
    <row r="1" spans="1:26" ht="14.25" customHeight="1" x14ac:dyDescent="0.3">
      <c r="A1" s="35" t="s">
        <v>607</v>
      </c>
      <c r="B1" s="35" t="s">
        <v>608</v>
      </c>
      <c r="C1" s="35"/>
      <c r="D1" s="216"/>
      <c r="E1" s="217"/>
      <c r="F1" s="35"/>
      <c r="G1" s="35"/>
      <c r="H1" s="35"/>
      <c r="I1" s="35"/>
      <c r="J1" s="35"/>
      <c r="K1" s="35"/>
      <c r="L1" s="35"/>
      <c r="M1" s="35"/>
      <c r="N1" s="35"/>
      <c r="O1" s="35"/>
      <c r="P1" s="35"/>
      <c r="Q1" s="35"/>
      <c r="R1" s="35"/>
      <c r="S1" s="35"/>
      <c r="T1" s="35"/>
      <c r="U1" s="35"/>
      <c r="V1" s="35"/>
      <c r="W1" s="35"/>
      <c r="X1" s="35"/>
      <c r="Y1" s="35"/>
      <c r="Z1" s="35"/>
    </row>
    <row r="2" spans="1:26" ht="14.25" customHeight="1" x14ac:dyDescent="0.25">
      <c r="D2" s="17"/>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B5" s="162">
        <v>1</v>
      </c>
      <c r="C5" s="163">
        <v>2</v>
      </c>
      <c r="D5" s="163">
        <v>3</v>
      </c>
      <c r="E5" s="163">
        <v>4</v>
      </c>
      <c r="F5" s="163">
        <v>5</v>
      </c>
      <c r="G5" s="163">
        <v>6</v>
      </c>
      <c r="H5" s="163">
        <v>7</v>
      </c>
      <c r="I5" s="163">
        <v>8</v>
      </c>
      <c r="J5" s="163">
        <v>9</v>
      </c>
      <c r="K5" s="163">
        <v>10</v>
      </c>
      <c r="L5" s="163">
        <v>11</v>
      </c>
      <c r="M5" s="163">
        <v>12</v>
      </c>
      <c r="N5" s="164">
        <v>13</v>
      </c>
      <c r="O5" s="218">
        <v>14</v>
      </c>
      <c r="P5" s="32"/>
      <c r="Q5" s="32"/>
      <c r="R5" s="32"/>
      <c r="S5" s="32"/>
      <c r="T5" s="32"/>
      <c r="U5" s="32"/>
      <c r="V5" s="32"/>
      <c r="W5" s="32"/>
      <c r="X5" s="32"/>
      <c r="Y5" s="32"/>
      <c r="Z5" s="32"/>
    </row>
    <row r="6" spans="1:26" ht="14.25" customHeight="1" x14ac:dyDescent="0.25">
      <c r="A6" s="16"/>
      <c r="B6" s="166" t="s">
        <v>532</v>
      </c>
      <c r="C6" s="219" t="s">
        <v>533</v>
      </c>
      <c r="D6" s="167" t="s">
        <v>609</v>
      </c>
      <c r="E6" s="167" t="s">
        <v>610</v>
      </c>
      <c r="F6" s="167" t="s">
        <v>611</v>
      </c>
      <c r="G6" s="167" t="s">
        <v>612</v>
      </c>
      <c r="H6" s="167" t="s">
        <v>613</v>
      </c>
      <c r="I6" s="167" t="s">
        <v>614</v>
      </c>
      <c r="J6" s="167" t="s">
        <v>615</v>
      </c>
      <c r="K6" s="167" t="s">
        <v>616</v>
      </c>
      <c r="L6" s="167" t="s">
        <v>617</v>
      </c>
      <c r="M6" s="167" t="s">
        <v>618</v>
      </c>
      <c r="N6" s="220" t="s">
        <v>619</v>
      </c>
      <c r="O6" s="218" t="s">
        <v>620</v>
      </c>
      <c r="P6" s="16"/>
      <c r="Q6" s="16"/>
      <c r="R6" s="16"/>
      <c r="S6" s="16"/>
      <c r="T6" s="16"/>
      <c r="U6" s="16"/>
      <c r="V6" s="16"/>
      <c r="W6" s="16"/>
      <c r="X6" s="16"/>
      <c r="Y6" s="16"/>
      <c r="Z6" s="16"/>
    </row>
    <row r="7" spans="1:26" ht="14.25" customHeight="1" x14ac:dyDescent="0.25">
      <c r="A7" s="38" t="s">
        <v>621</v>
      </c>
      <c r="B7" s="221" t="s">
        <v>541</v>
      </c>
      <c r="C7" s="222" t="str">
        <f>'7'!C7</f>
        <v>Palankių sąlygų verslumui skatinimas per viešųjų paslaugų plėtojimą</v>
      </c>
      <c r="D7" s="223">
        <f t="shared" ref="D7:D26" si="0">COUNTIFS($E7:$N7,"taip")</f>
        <v>2</v>
      </c>
      <c r="E7" s="224" t="s">
        <v>119</v>
      </c>
      <c r="F7" s="224" t="s">
        <v>182</v>
      </c>
      <c r="G7" s="224" t="s">
        <v>119</v>
      </c>
      <c r="H7" s="224" t="s">
        <v>182</v>
      </c>
      <c r="I7" s="224" t="s">
        <v>182</v>
      </c>
      <c r="J7" s="224" t="s">
        <v>182</v>
      </c>
      <c r="K7" s="224" t="s">
        <v>182</v>
      </c>
      <c r="L7" s="224" t="s">
        <v>182</v>
      </c>
      <c r="M7" s="224" t="s">
        <v>182</v>
      </c>
      <c r="N7" s="225" t="s">
        <v>182</v>
      </c>
      <c r="O7" s="226" t="str">
        <f t="shared" ref="O7:O26" si="1">IF(D7&lt;4,"Gerai","Per daug tikslų")</f>
        <v>Gerai</v>
      </c>
      <c r="P7" s="32"/>
      <c r="Q7" s="32"/>
      <c r="R7" s="32"/>
      <c r="S7" s="32"/>
      <c r="T7" s="32"/>
      <c r="U7" s="32"/>
      <c r="V7" s="32"/>
      <c r="W7" s="32"/>
      <c r="X7" s="32"/>
      <c r="Y7" s="32"/>
      <c r="Z7" s="32"/>
    </row>
    <row r="8" spans="1:26" ht="14.25" customHeight="1" x14ac:dyDescent="0.25">
      <c r="A8" s="38" t="s">
        <v>622</v>
      </c>
      <c r="B8" s="221" t="s">
        <v>546</v>
      </c>
      <c r="C8" s="222" t="str">
        <f>'7'!C8</f>
        <v>Privataus verslo stiprinimas VVG teritorijoje</v>
      </c>
      <c r="D8" s="223">
        <f t="shared" si="0"/>
        <v>3</v>
      </c>
      <c r="E8" s="224" t="s">
        <v>119</v>
      </c>
      <c r="F8" s="224" t="s">
        <v>182</v>
      </c>
      <c r="G8" s="224" t="s">
        <v>119</v>
      </c>
      <c r="H8" s="224" t="s">
        <v>182</v>
      </c>
      <c r="I8" s="224" t="s">
        <v>182</v>
      </c>
      <c r="J8" s="224" t="s">
        <v>182</v>
      </c>
      <c r="K8" s="224" t="s">
        <v>182</v>
      </c>
      <c r="L8" s="224" t="s">
        <v>182</v>
      </c>
      <c r="M8" s="224" t="s">
        <v>182</v>
      </c>
      <c r="N8" s="225" t="s">
        <v>119</v>
      </c>
      <c r="O8" s="226" t="str">
        <f t="shared" si="1"/>
        <v>Gerai</v>
      </c>
      <c r="P8" s="32"/>
      <c r="Q8" s="32"/>
      <c r="R8" s="32"/>
      <c r="S8" s="32"/>
      <c r="T8" s="32"/>
      <c r="U8" s="32"/>
      <c r="V8" s="32"/>
      <c r="W8" s="32"/>
      <c r="X8" s="32"/>
      <c r="Y8" s="32"/>
      <c r="Z8" s="32"/>
    </row>
    <row r="9" spans="1:26" ht="14.25" customHeight="1" x14ac:dyDescent="0.25">
      <c r="A9" s="38" t="s">
        <v>623</v>
      </c>
      <c r="B9" s="221" t="s">
        <v>551</v>
      </c>
      <c r="C9" s="222" t="str">
        <f>'7'!C9</f>
        <v>NVO socialinio verslo kūrimas ir plėtojimas</v>
      </c>
      <c r="D9" s="223">
        <f t="shared" si="0"/>
        <v>2</v>
      </c>
      <c r="E9" s="224" t="s">
        <v>119</v>
      </c>
      <c r="F9" s="224" t="s">
        <v>182</v>
      </c>
      <c r="G9" s="224" t="s">
        <v>119</v>
      </c>
      <c r="H9" s="224" t="s">
        <v>182</v>
      </c>
      <c r="I9" s="224" t="s">
        <v>182</v>
      </c>
      <c r="J9" s="224" t="s">
        <v>182</v>
      </c>
      <c r="K9" s="224" t="s">
        <v>182</v>
      </c>
      <c r="L9" s="224" t="s">
        <v>182</v>
      </c>
      <c r="M9" s="224" t="s">
        <v>182</v>
      </c>
      <c r="N9" s="225" t="s">
        <v>182</v>
      </c>
      <c r="O9" s="226" t="str">
        <f t="shared" si="1"/>
        <v>Gerai</v>
      </c>
      <c r="P9" s="32"/>
      <c r="Q9" s="32"/>
      <c r="R9" s="32"/>
      <c r="S9" s="32"/>
      <c r="T9" s="32"/>
      <c r="U9" s="32"/>
      <c r="V9" s="32"/>
      <c r="W9" s="32"/>
      <c r="X9" s="32"/>
      <c r="Y9" s="32"/>
      <c r="Z9" s="32"/>
    </row>
    <row r="10" spans="1:26" ht="14.25" customHeight="1" x14ac:dyDescent="0.25">
      <c r="A10" s="38" t="s">
        <v>624</v>
      </c>
      <c r="B10" s="221" t="s">
        <v>556</v>
      </c>
      <c r="C10" s="222">
        <f>'7'!C10</f>
        <v>0</v>
      </c>
      <c r="D10" s="223">
        <f t="shared" si="0"/>
        <v>0</v>
      </c>
      <c r="E10" s="224" t="s">
        <v>182</v>
      </c>
      <c r="F10" s="224" t="s">
        <v>182</v>
      </c>
      <c r="G10" s="224" t="s">
        <v>182</v>
      </c>
      <c r="H10" s="224" t="s">
        <v>182</v>
      </c>
      <c r="I10" s="224" t="s">
        <v>182</v>
      </c>
      <c r="J10" s="224" t="s">
        <v>182</v>
      </c>
      <c r="K10" s="224" t="s">
        <v>182</v>
      </c>
      <c r="L10" s="224" t="s">
        <v>182</v>
      </c>
      <c r="M10" s="224" t="s">
        <v>182</v>
      </c>
      <c r="N10" s="225" t="s">
        <v>182</v>
      </c>
      <c r="O10" s="226" t="str">
        <f t="shared" si="1"/>
        <v>Gerai</v>
      </c>
      <c r="P10" s="32"/>
      <c r="Q10" s="32"/>
      <c r="R10" s="32"/>
      <c r="S10" s="32"/>
      <c r="T10" s="32"/>
      <c r="U10" s="32"/>
      <c r="V10" s="32"/>
      <c r="W10" s="32"/>
      <c r="X10" s="32"/>
      <c r="Y10" s="32"/>
      <c r="Z10" s="32"/>
    </row>
    <row r="11" spans="1:26" ht="14.25" customHeight="1" x14ac:dyDescent="0.25">
      <c r="A11" s="38" t="s">
        <v>625</v>
      </c>
      <c r="B11" s="221" t="s">
        <v>559</v>
      </c>
      <c r="C11" s="222">
        <f>'7'!C11</f>
        <v>0</v>
      </c>
      <c r="D11" s="223">
        <f t="shared" si="0"/>
        <v>0</v>
      </c>
      <c r="E11" s="224" t="s">
        <v>182</v>
      </c>
      <c r="F11" s="224" t="s">
        <v>182</v>
      </c>
      <c r="G11" s="224" t="s">
        <v>182</v>
      </c>
      <c r="H11" s="224" t="s">
        <v>182</v>
      </c>
      <c r="I11" s="224" t="s">
        <v>182</v>
      </c>
      <c r="J11" s="224" t="s">
        <v>182</v>
      </c>
      <c r="K11" s="224" t="s">
        <v>182</v>
      </c>
      <c r="L11" s="224" t="s">
        <v>182</v>
      </c>
      <c r="M11" s="224" t="s">
        <v>182</v>
      </c>
      <c r="N11" s="225" t="s">
        <v>182</v>
      </c>
      <c r="O11" s="226" t="str">
        <f t="shared" si="1"/>
        <v>Gerai</v>
      </c>
      <c r="P11" s="32"/>
      <c r="Q11" s="32"/>
      <c r="R11" s="32"/>
      <c r="S11" s="32"/>
      <c r="T11" s="32"/>
      <c r="U11" s="32"/>
      <c r="V11" s="32"/>
      <c r="W11" s="32"/>
      <c r="X11" s="32"/>
      <c r="Y11" s="32"/>
      <c r="Z11" s="32"/>
    </row>
    <row r="12" spans="1:26" ht="14.25" customHeight="1" x14ac:dyDescent="0.25">
      <c r="A12" s="38" t="s">
        <v>626</v>
      </c>
      <c r="B12" s="221" t="s">
        <v>562</v>
      </c>
      <c r="C12" s="222">
        <f>'7'!C12</f>
        <v>0</v>
      </c>
      <c r="D12" s="223">
        <f t="shared" si="0"/>
        <v>0</v>
      </c>
      <c r="E12" s="224" t="s">
        <v>182</v>
      </c>
      <c r="F12" s="224" t="s">
        <v>182</v>
      </c>
      <c r="G12" s="224" t="s">
        <v>182</v>
      </c>
      <c r="H12" s="224" t="s">
        <v>182</v>
      </c>
      <c r="I12" s="224" t="s">
        <v>182</v>
      </c>
      <c r="J12" s="224" t="s">
        <v>182</v>
      </c>
      <c r="K12" s="224" t="s">
        <v>182</v>
      </c>
      <c r="L12" s="224" t="s">
        <v>182</v>
      </c>
      <c r="M12" s="224" t="s">
        <v>182</v>
      </c>
      <c r="N12" s="225" t="s">
        <v>182</v>
      </c>
      <c r="O12" s="226" t="str">
        <f t="shared" si="1"/>
        <v>Gerai</v>
      </c>
      <c r="P12" s="32"/>
      <c r="Q12" s="32"/>
      <c r="R12" s="32"/>
      <c r="S12" s="32"/>
      <c r="T12" s="32"/>
      <c r="U12" s="32"/>
      <c r="V12" s="32"/>
      <c r="W12" s="32"/>
      <c r="X12" s="32"/>
      <c r="Y12" s="32"/>
      <c r="Z12" s="32"/>
    </row>
    <row r="13" spans="1:26" ht="14.25" customHeight="1" x14ac:dyDescent="0.25">
      <c r="A13" s="38" t="s">
        <v>627</v>
      </c>
      <c r="B13" s="221" t="s">
        <v>565</v>
      </c>
      <c r="C13" s="222">
        <f>'7'!C13</f>
        <v>0</v>
      </c>
      <c r="D13" s="223">
        <f t="shared" si="0"/>
        <v>0</v>
      </c>
      <c r="E13" s="224" t="s">
        <v>182</v>
      </c>
      <c r="F13" s="224" t="s">
        <v>182</v>
      </c>
      <c r="G13" s="224" t="s">
        <v>182</v>
      </c>
      <c r="H13" s="224" t="s">
        <v>182</v>
      </c>
      <c r="I13" s="224" t="s">
        <v>182</v>
      </c>
      <c r="J13" s="224" t="s">
        <v>182</v>
      </c>
      <c r="K13" s="224" t="s">
        <v>182</v>
      </c>
      <c r="L13" s="224" t="s">
        <v>182</v>
      </c>
      <c r="M13" s="224" t="s">
        <v>182</v>
      </c>
      <c r="N13" s="225" t="s">
        <v>182</v>
      </c>
      <c r="O13" s="226" t="str">
        <f t="shared" si="1"/>
        <v>Gerai</v>
      </c>
      <c r="P13" s="32"/>
      <c r="Q13" s="32"/>
      <c r="R13" s="32"/>
      <c r="S13" s="32"/>
      <c r="T13" s="32"/>
      <c r="U13" s="32"/>
      <c r="V13" s="32"/>
      <c r="W13" s="32"/>
      <c r="X13" s="32"/>
      <c r="Y13" s="32"/>
      <c r="Z13" s="32"/>
    </row>
    <row r="14" spans="1:26" ht="14.25" customHeight="1" x14ac:dyDescent="0.25">
      <c r="A14" s="38" t="s">
        <v>628</v>
      </c>
      <c r="B14" s="221" t="s">
        <v>568</v>
      </c>
      <c r="C14" s="222">
        <f>'7'!C14</f>
        <v>0</v>
      </c>
      <c r="D14" s="223">
        <f t="shared" si="0"/>
        <v>0</v>
      </c>
      <c r="E14" s="224" t="s">
        <v>182</v>
      </c>
      <c r="F14" s="224" t="s">
        <v>182</v>
      </c>
      <c r="G14" s="224" t="s">
        <v>182</v>
      </c>
      <c r="H14" s="224" t="s">
        <v>182</v>
      </c>
      <c r="I14" s="224" t="s">
        <v>182</v>
      </c>
      <c r="J14" s="224" t="s">
        <v>182</v>
      </c>
      <c r="K14" s="224" t="s">
        <v>182</v>
      </c>
      <c r="L14" s="224" t="s">
        <v>182</v>
      </c>
      <c r="M14" s="224" t="s">
        <v>182</v>
      </c>
      <c r="N14" s="225" t="s">
        <v>182</v>
      </c>
      <c r="O14" s="226" t="str">
        <f t="shared" si="1"/>
        <v>Gerai</v>
      </c>
      <c r="P14" s="32"/>
      <c r="Q14" s="32"/>
      <c r="R14" s="32"/>
      <c r="S14" s="32"/>
      <c r="T14" s="32"/>
      <c r="U14" s="32"/>
      <c r="V14" s="32"/>
      <c r="W14" s="32"/>
      <c r="X14" s="32"/>
      <c r="Y14" s="32"/>
      <c r="Z14" s="32"/>
    </row>
    <row r="15" spans="1:26" ht="14.25" customHeight="1" x14ac:dyDescent="0.25">
      <c r="A15" s="38" t="s">
        <v>629</v>
      </c>
      <c r="B15" s="221" t="s">
        <v>571</v>
      </c>
      <c r="C15" s="222">
        <f>'7'!C15</f>
        <v>0</v>
      </c>
      <c r="D15" s="223">
        <f t="shared" si="0"/>
        <v>0</v>
      </c>
      <c r="E15" s="224" t="s">
        <v>182</v>
      </c>
      <c r="F15" s="224" t="s">
        <v>182</v>
      </c>
      <c r="G15" s="224" t="s">
        <v>182</v>
      </c>
      <c r="H15" s="224" t="s">
        <v>182</v>
      </c>
      <c r="I15" s="224" t="s">
        <v>182</v>
      </c>
      <c r="J15" s="224" t="s">
        <v>182</v>
      </c>
      <c r="K15" s="224" t="s">
        <v>182</v>
      </c>
      <c r="L15" s="224" t="s">
        <v>182</v>
      </c>
      <c r="M15" s="224" t="s">
        <v>182</v>
      </c>
      <c r="N15" s="225" t="s">
        <v>182</v>
      </c>
      <c r="O15" s="226" t="str">
        <f t="shared" si="1"/>
        <v>Gerai</v>
      </c>
      <c r="P15" s="32"/>
      <c r="Q15" s="32"/>
      <c r="R15" s="32"/>
      <c r="S15" s="32"/>
      <c r="T15" s="32"/>
      <c r="U15" s="32"/>
      <c r="V15" s="32"/>
      <c r="W15" s="32"/>
      <c r="X15" s="32"/>
      <c r="Y15" s="32"/>
      <c r="Z15" s="32"/>
    </row>
    <row r="16" spans="1:26" ht="14.25" customHeight="1" x14ac:dyDescent="0.25">
      <c r="A16" s="38" t="s">
        <v>630</v>
      </c>
      <c r="B16" s="221" t="s">
        <v>574</v>
      </c>
      <c r="C16" s="222">
        <f>'7'!C16</f>
        <v>0</v>
      </c>
      <c r="D16" s="223">
        <f t="shared" si="0"/>
        <v>0</v>
      </c>
      <c r="E16" s="224" t="s">
        <v>182</v>
      </c>
      <c r="F16" s="224" t="s">
        <v>182</v>
      </c>
      <c r="G16" s="224" t="s">
        <v>182</v>
      </c>
      <c r="H16" s="224" t="s">
        <v>182</v>
      </c>
      <c r="I16" s="224" t="s">
        <v>182</v>
      </c>
      <c r="J16" s="224" t="s">
        <v>182</v>
      </c>
      <c r="K16" s="224" t="s">
        <v>182</v>
      </c>
      <c r="L16" s="224" t="s">
        <v>182</v>
      </c>
      <c r="M16" s="224" t="s">
        <v>182</v>
      </c>
      <c r="N16" s="225" t="s">
        <v>182</v>
      </c>
      <c r="O16" s="226" t="str">
        <f t="shared" si="1"/>
        <v>Gerai</v>
      </c>
      <c r="P16" s="32"/>
      <c r="Q16" s="32"/>
      <c r="R16" s="32"/>
      <c r="S16" s="32"/>
      <c r="T16" s="32"/>
      <c r="U16" s="32"/>
      <c r="V16" s="32"/>
      <c r="W16" s="32"/>
      <c r="X16" s="32"/>
      <c r="Y16" s="32"/>
      <c r="Z16" s="32"/>
    </row>
    <row r="17" spans="1:26" ht="14.25" customHeight="1" x14ac:dyDescent="0.25">
      <c r="A17" s="38" t="s">
        <v>631</v>
      </c>
      <c r="B17" s="221" t="s">
        <v>576</v>
      </c>
      <c r="C17" s="222">
        <f>'7'!C17</f>
        <v>0</v>
      </c>
      <c r="D17" s="223">
        <f t="shared" si="0"/>
        <v>0</v>
      </c>
      <c r="E17" s="224" t="s">
        <v>182</v>
      </c>
      <c r="F17" s="224" t="s">
        <v>182</v>
      </c>
      <c r="G17" s="224" t="s">
        <v>182</v>
      </c>
      <c r="H17" s="224" t="s">
        <v>182</v>
      </c>
      <c r="I17" s="224" t="s">
        <v>182</v>
      </c>
      <c r="J17" s="224" t="s">
        <v>182</v>
      </c>
      <c r="K17" s="224" t="s">
        <v>182</v>
      </c>
      <c r="L17" s="224" t="s">
        <v>182</v>
      </c>
      <c r="M17" s="224" t="s">
        <v>182</v>
      </c>
      <c r="N17" s="225" t="s">
        <v>182</v>
      </c>
      <c r="O17" s="226" t="str">
        <f t="shared" si="1"/>
        <v>Gerai</v>
      </c>
      <c r="P17" s="32"/>
      <c r="Q17" s="32"/>
      <c r="R17" s="32"/>
      <c r="S17" s="32"/>
      <c r="T17" s="32"/>
      <c r="U17" s="32"/>
      <c r="V17" s="32"/>
      <c r="W17" s="32"/>
      <c r="X17" s="32"/>
      <c r="Y17" s="32"/>
      <c r="Z17" s="32"/>
    </row>
    <row r="18" spans="1:26" ht="14.25" customHeight="1" x14ac:dyDescent="0.25">
      <c r="A18" s="38" t="s">
        <v>632</v>
      </c>
      <c r="B18" s="221" t="s">
        <v>578</v>
      </c>
      <c r="C18" s="222">
        <f>'7'!C18</f>
        <v>0</v>
      </c>
      <c r="D18" s="223">
        <f t="shared" si="0"/>
        <v>0</v>
      </c>
      <c r="E18" s="224" t="s">
        <v>182</v>
      </c>
      <c r="F18" s="224" t="s">
        <v>182</v>
      </c>
      <c r="G18" s="224" t="s">
        <v>182</v>
      </c>
      <c r="H18" s="224" t="s">
        <v>182</v>
      </c>
      <c r="I18" s="224" t="s">
        <v>182</v>
      </c>
      <c r="J18" s="224" t="s">
        <v>182</v>
      </c>
      <c r="K18" s="224" t="s">
        <v>182</v>
      </c>
      <c r="L18" s="224" t="s">
        <v>182</v>
      </c>
      <c r="M18" s="224" t="s">
        <v>182</v>
      </c>
      <c r="N18" s="225" t="s">
        <v>182</v>
      </c>
      <c r="O18" s="226" t="str">
        <f t="shared" si="1"/>
        <v>Gerai</v>
      </c>
      <c r="P18" s="32"/>
      <c r="Q18" s="32"/>
      <c r="R18" s="32"/>
      <c r="S18" s="32"/>
      <c r="T18" s="32"/>
      <c r="U18" s="32"/>
      <c r="V18" s="32"/>
      <c r="W18" s="32"/>
      <c r="X18" s="32"/>
      <c r="Y18" s="32"/>
      <c r="Z18" s="32"/>
    </row>
    <row r="19" spans="1:26" ht="14.25" customHeight="1" x14ac:dyDescent="0.25">
      <c r="A19" s="38" t="s">
        <v>633</v>
      </c>
      <c r="B19" s="221" t="s">
        <v>580</v>
      </c>
      <c r="C19" s="222">
        <f>'7'!C19</f>
        <v>0</v>
      </c>
      <c r="D19" s="223">
        <f t="shared" si="0"/>
        <v>0</v>
      </c>
      <c r="E19" s="224" t="s">
        <v>182</v>
      </c>
      <c r="F19" s="224" t="s">
        <v>182</v>
      </c>
      <c r="G19" s="224" t="s">
        <v>182</v>
      </c>
      <c r="H19" s="224" t="s">
        <v>182</v>
      </c>
      <c r="I19" s="224" t="s">
        <v>182</v>
      </c>
      <c r="J19" s="224" t="s">
        <v>182</v>
      </c>
      <c r="K19" s="224" t="s">
        <v>182</v>
      </c>
      <c r="L19" s="224" t="s">
        <v>182</v>
      </c>
      <c r="M19" s="224" t="s">
        <v>182</v>
      </c>
      <c r="N19" s="225" t="s">
        <v>182</v>
      </c>
      <c r="O19" s="226" t="str">
        <f t="shared" si="1"/>
        <v>Gerai</v>
      </c>
      <c r="P19" s="32"/>
      <c r="Q19" s="32"/>
      <c r="R19" s="32"/>
      <c r="S19" s="32"/>
      <c r="T19" s="32"/>
      <c r="U19" s="32"/>
      <c r="V19" s="32"/>
      <c r="W19" s="32"/>
      <c r="X19" s="32"/>
      <c r="Y19" s="32"/>
      <c r="Z19" s="32"/>
    </row>
    <row r="20" spans="1:26" ht="14.25" customHeight="1" x14ac:dyDescent="0.25">
      <c r="A20" s="38" t="s">
        <v>634</v>
      </c>
      <c r="B20" s="221" t="s">
        <v>582</v>
      </c>
      <c r="C20" s="222">
        <f>'7'!C20</f>
        <v>0</v>
      </c>
      <c r="D20" s="223">
        <f t="shared" si="0"/>
        <v>0</v>
      </c>
      <c r="E20" s="224" t="s">
        <v>182</v>
      </c>
      <c r="F20" s="224" t="s">
        <v>182</v>
      </c>
      <c r="G20" s="224" t="s">
        <v>182</v>
      </c>
      <c r="H20" s="224" t="s">
        <v>182</v>
      </c>
      <c r="I20" s="224" t="s">
        <v>182</v>
      </c>
      <c r="J20" s="224" t="s">
        <v>182</v>
      </c>
      <c r="K20" s="224" t="s">
        <v>182</v>
      </c>
      <c r="L20" s="224" t="s">
        <v>182</v>
      </c>
      <c r="M20" s="224" t="s">
        <v>182</v>
      </c>
      <c r="N20" s="225" t="s">
        <v>182</v>
      </c>
      <c r="O20" s="226" t="str">
        <f t="shared" si="1"/>
        <v>Gerai</v>
      </c>
      <c r="P20" s="32"/>
      <c r="Q20" s="32"/>
      <c r="R20" s="32"/>
      <c r="S20" s="32"/>
      <c r="T20" s="32"/>
      <c r="U20" s="32"/>
      <c r="V20" s="32"/>
      <c r="W20" s="32"/>
      <c r="X20" s="32"/>
      <c r="Y20" s="32"/>
      <c r="Z20" s="32"/>
    </row>
    <row r="21" spans="1:26" ht="14.25" customHeight="1" x14ac:dyDescent="0.25">
      <c r="A21" s="38" t="s">
        <v>635</v>
      </c>
      <c r="B21" s="221" t="s">
        <v>584</v>
      </c>
      <c r="C21" s="222">
        <f>'7'!C21</f>
        <v>0</v>
      </c>
      <c r="D21" s="223">
        <f t="shared" si="0"/>
        <v>0</v>
      </c>
      <c r="E21" s="224" t="s">
        <v>182</v>
      </c>
      <c r="F21" s="224" t="s">
        <v>182</v>
      </c>
      <c r="G21" s="224" t="s">
        <v>182</v>
      </c>
      <c r="H21" s="224" t="s">
        <v>182</v>
      </c>
      <c r="I21" s="224" t="s">
        <v>182</v>
      </c>
      <c r="J21" s="224" t="s">
        <v>182</v>
      </c>
      <c r="K21" s="224" t="s">
        <v>182</v>
      </c>
      <c r="L21" s="224" t="s">
        <v>182</v>
      </c>
      <c r="M21" s="224" t="s">
        <v>182</v>
      </c>
      <c r="N21" s="225" t="s">
        <v>182</v>
      </c>
      <c r="O21" s="226" t="str">
        <f t="shared" si="1"/>
        <v>Gerai</v>
      </c>
      <c r="P21" s="32"/>
      <c r="Q21" s="32"/>
      <c r="R21" s="32"/>
      <c r="S21" s="32"/>
      <c r="T21" s="32"/>
      <c r="U21" s="32"/>
      <c r="V21" s="32"/>
      <c r="W21" s="32"/>
      <c r="X21" s="32"/>
      <c r="Y21" s="32"/>
      <c r="Z21" s="32"/>
    </row>
    <row r="22" spans="1:26" ht="14.25" customHeight="1" x14ac:dyDescent="0.25">
      <c r="A22" s="38" t="s">
        <v>636</v>
      </c>
      <c r="B22" s="221" t="s">
        <v>586</v>
      </c>
      <c r="C22" s="222">
        <f>'7'!C22</f>
        <v>0</v>
      </c>
      <c r="D22" s="223">
        <f t="shared" si="0"/>
        <v>0</v>
      </c>
      <c r="E22" s="224" t="s">
        <v>182</v>
      </c>
      <c r="F22" s="224" t="s">
        <v>182</v>
      </c>
      <c r="G22" s="224" t="s">
        <v>182</v>
      </c>
      <c r="H22" s="224" t="s">
        <v>182</v>
      </c>
      <c r="I22" s="224" t="s">
        <v>182</v>
      </c>
      <c r="J22" s="224" t="s">
        <v>182</v>
      </c>
      <c r="K22" s="224" t="s">
        <v>182</v>
      </c>
      <c r="L22" s="224" t="s">
        <v>182</v>
      </c>
      <c r="M22" s="224" t="s">
        <v>182</v>
      </c>
      <c r="N22" s="225" t="s">
        <v>182</v>
      </c>
      <c r="O22" s="226" t="str">
        <f t="shared" si="1"/>
        <v>Gerai</v>
      </c>
      <c r="P22" s="32"/>
      <c r="Q22" s="32"/>
      <c r="R22" s="32"/>
      <c r="S22" s="32"/>
      <c r="T22" s="32"/>
      <c r="U22" s="32"/>
      <c r="V22" s="32"/>
      <c r="W22" s="32"/>
      <c r="X22" s="32"/>
      <c r="Y22" s="32"/>
      <c r="Z22" s="32"/>
    </row>
    <row r="23" spans="1:26" ht="14.25" customHeight="1" x14ac:dyDescent="0.25">
      <c r="A23" s="38" t="s">
        <v>637</v>
      </c>
      <c r="B23" s="221" t="s">
        <v>588</v>
      </c>
      <c r="C23" s="222">
        <f>'7'!C23</f>
        <v>0</v>
      </c>
      <c r="D23" s="223">
        <f t="shared" si="0"/>
        <v>0</v>
      </c>
      <c r="E23" s="224" t="s">
        <v>182</v>
      </c>
      <c r="F23" s="224" t="s">
        <v>182</v>
      </c>
      <c r="G23" s="224" t="s">
        <v>182</v>
      </c>
      <c r="H23" s="224" t="s">
        <v>182</v>
      </c>
      <c r="I23" s="224" t="s">
        <v>182</v>
      </c>
      <c r="J23" s="224" t="s">
        <v>182</v>
      </c>
      <c r="K23" s="224" t="s">
        <v>182</v>
      </c>
      <c r="L23" s="224" t="s">
        <v>182</v>
      </c>
      <c r="M23" s="224" t="s">
        <v>182</v>
      </c>
      <c r="N23" s="225" t="s">
        <v>182</v>
      </c>
      <c r="O23" s="226" t="str">
        <f t="shared" si="1"/>
        <v>Gerai</v>
      </c>
      <c r="P23" s="32"/>
      <c r="Q23" s="32"/>
      <c r="R23" s="32"/>
      <c r="S23" s="32"/>
      <c r="T23" s="32"/>
      <c r="U23" s="32"/>
      <c r="V23" s="32"/>
      <c r="W23" s="32"/>
      <c r="X23" s="32"/>
      <c r="Y23" s="32"/>
      <c r="Z23" s="32"/>
    </row>
    <row r="24" spans="1:26" ht="14.25" customHeight="1" x14ac:dyDescent="0.25">
      <c r="A24" s="38" t="s">
        <v>638</v>
      </c>
      <c r="B24" s="221" t="s">
        <v>590</v>
      </c>
      <c r="C24" s="222">
        <f>'7'!C24</f>
        <v>0</v>
      </c>
      <c r="D24" s="223">
        <f t="shared" si="0"/>
        <v>0</v>
      </c>
      <c r="E24" s="224" t="s">
        <v>182</v>
      </c>
      <c r="F24" s="224" t="s">
        <v>182</v>
      </c>
      <c r="G24" s="224" t="s">
        <v>182</v>
      </c>
      <c r="H24" s="224" t="s">
        <v>182</v>
      </c>
      <c r="I24" s="224" t="s">
        <v>182</v>
      </c>
      <c r="J24" s="224" t="s">
        <v>182</v>
      </c>
      <c r="K24" s="224" t="s">
        <v>182</v>
      </c>
      <c r="L24" s="224" t="s">
        <v>182</v>
      </c>
      <c r="M24" s="224" t="s">
        <v>182</v>
      </c>
      <c r="N24" s="225" t="s">
        <v>182</v>
      </c>
      <c r="O24" s="226" t="str">
        <f t="shared" si="1"/>
        <v>Gerai</v>
      </c>
      <c r="P24" s="32"/>
      <c r="Q24" s="32"/>
      <c r="R24" s="32"/>
      <c r="S24" s="32"/>
      <c r="T24" s="32"/>
      <c r="U24" s="32"/>
      <c r="V24" s="32"/>
      <c r="W24" s="32"/>
      <c r="X24" s="32"/>
      <c r="Y24" s="32"/>
      <c r="Z24" s="32"/>
    </row>
    <row r="25" spans="1:26" ht="14.25" customHeight="1" x14ac:dyDescent="0.25">
      <c r="A25" s="38" t="s">
        <v>639</v>
      </c>
      <c r="B25" s="221" t="s">
        <v>592</v>
      </c>
      <c r="C25" s="222">
        <f>'7'!C25</f>
        <v>0</v>
      </c>
      <c r="D25" s="223">
        <f t="shared" si="0"/>
        <v>0</v>
      </c>
      <c r="E25" s="224" t="s">
        <v>182</v>
      </c>
      <c r="F25" s="224" t="s">
        <v>182</v>
      </c>
      <c r="G25" s="224" t="s">
        <v>182</v>
      </c>
      <c r="H25" s="224" t="s">
        <v>182</v>
      </c>
      <c r="I25" s="224" t="s">
        <v>182</v>
      </c>
      <c r="J25" s="224" t="s">
        <v>182</v>
      </c>
      <c r="K25" s="224" t="s">
        <v>182</v>
      </c>
      <c r="L25" s="224" t="s">
        <v>182</v>
      </c>
      <c r="M25" s="224" t="s">
        <v>182</v>
      </c>
      <c r="N25" s="225" t="s">
        <v>182</v>
      </c>
      <c r="O25" s="226" t="str">
        <f t="shared" si="1"/>
        <v>Gerai</v>
      </c>
      <c r="P25" s="32"/>
      <c r="Q25" s="32"/>
      <c r="R25" s="32"/>
      <c r="S25" s="32"/>
      <c r="T25" s="32"/>
      <c r="U25" s="32"/>
      <c r="V25" s="32"/>
      <c r="W25" s="32"/>
      <c r="X25" s="32"/>
      <c r="Y25" s="32"/>
      <c r="Z25" s="32"/>
    </row>
    <row r="26" spans="1:26" ht="14.25" customHeight="1" x14ac:dyDescent="0.25">
      <c r="A26" s="38" t="s">
        <v>640</v>
      </c>
      <c r="B26" s="227" t="s">
        <v>594</v>
      </c>
      <c r="C26" s="228">
        <f>'7'!C26</f>
        <v>0</v>
      </c>
      <c r="D26" s="229">
        <f t="shared" si="0"/>
        <v>0</v>
      </c>
      <c r="E26" s="230" t="s">
        <v>182</v>
      </c>
      <c r="F26" s="230" t="s">
        <v>182</v>
      </c>
      <c r="G26" s="230" t="s">
        <v>182</v>
      </c>
      <c r="H26" s="230" t="s">
        <v>182</v>
      </c>
      <c r="I26" s="230" t="s">
        <v>182</v>
      </c>
      <c r="J26" s="230" t="s">
        <v>182</v>
      </c>
      <c r="K26" s="230" t="s">
        <v>182</v>
      </c>
      <c r="L26" s="230" t="s">
        <v>182</v>
      </c>
      <c r="M26" s="230" t="s">
        <v>182</v>
      </c>
      <c r="N26" s="231" t="s">
        <v>182</v>
      </c>
      <c r="O26" s="232" t="str">
        <f t="shared" si="1"/>
        <v>Gerai</v>
      </c>
      <c r="P26" s="32"/>
      <c r="Q26" s="32"/>
      <c r="R26" s="32"/>
      <c r="S26" s="32"/>
      <c r="T26" s="32"/>
      <c r="U26" s="32"/>
      <c r="V26" s="32"/>
      <c r="W26" s="32"/>
      <c r="X26" s="32"/>
      <c r="Y26" s="32"/>
      <c r="Z26" s="32"/>
    </row>
    <row r="27" spans="1:26" ht="14.25" customHeight="1" x14ac:dyDescent="0.25">
      <c r="A27" s="32"/>
      <c r="B27" s="32"/>
      <c r="C27" s="32"/>
      <c r="D27" s="17"/>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C29" s="233" t="s">
        <v>641</v>
      </c>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1">
        <v>1</v>
      </c>
      <c r="C30" s="72" t="s">
        <v>642</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1">
        <v>2</v>
      </c>
      <c r="C31" s="110" t="s">
        <v>643</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1">
        <v>3</v>
      </c>
      <c r="C32" s="72" t="s">
        <v>644</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32"/>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0866141732283472" right="0.70866141732283472" top="0.74803149606299213" bottom="0.74803149606299213" header="0" footer="0"/>
  <pageSetup paperSize="9" pageOrder="overThenDown" orientation="landscape"/>
  <rowBreaks count="1" manualBreakCount="1">
    <brk id="27" man="1"/>
  </rowBreaks>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Sąrašai!$A$23:$A$24</xm:f>
          </x14:formula1>
          <xm:sqref>E7:N26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F10" sqref="F10"/>
    </sheetView>
  </sheetViews>
  <sheetFormatPr defaultColWidth="14.42578125" defaultRowHeight="15" customHeight="1" x14ac:dyDescent="0.25"/>
  <cols>
    <col min="1" max="1" width="8.7109375" customWidth="1"/>
    <col min="2" max="2" width="12.7109375" customWidth="1"/>
    <col min="3" max="3" width="70.7109375" customWidth="1"/>
    <col min="4" max="4" width="12.7109375" customWidth="1"/>
    <col min="5" max="24" width="15.7109375" customWidth="1"/>
    <col min="25" max="25" width="18.7109375" customWidth="1"/>
    <col min="26" max="26" width="9.140625" customWidth="1"/>
  </cols>
  <sheetData>
    <row r="1" spans="1:26" ht="14.25" customHeight="1" x14ac:dyDescent="0.3">
      <c r="A1" s="35" t="s">
        <v>645</v>
      </c>
      <c r="B1" s="35" t="s">
        <v>646</v>
      </c>
      <c r="C1" s="35"/>
      <c r="D1" s="216"/>
      <c r="E1" s="35"/>
      <c r="F1" s="35"/>
      <c r="G1" s="35"/>
      <c r="H1" s="35"/>
      <c r="I1" s="35"/>
      <c r="J1" s="35"/>
      <c r="K1" s="35"/>
      <c r="L1" s="35"/>
      <c r="M1" s="35"/>
      <c r="N1" s="35"/>
      <c r="O1" s="35"/>
      <c r="P1" s="35"/>
      <c r="Q1" s="35"/>
      <c r="R1" s="35"/>
      <c r="S1" s="35"/>
      <c r="T1" s="35"/>
      <c r="U1" s="35"/>
      <c r="V1" s="35"/>
      <c r="W1" s="35"/>
      <c r="X1" s="35"/>
      <c r="Y1" s="35"/>
      <c r="Z1" s="35"/>
    </row>
    <row r="2" spans="1:26" ht="14.25" customHeight="1" x14ac:dyDescent="0.25">
      <c r="D2" s="17"/>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234">
        <v>1</v>
      </c>
      <c r="C5" s="235">
        <v>2</v>
      </c>
      <c r="D5" s="234">
        <v>3</v>
      </c>
      <c r="E5" s="234">
        <v>4</v>
      </c>
      <c r="F5" s="234">
        <v>5</v>
      </c>
      <c r="G5" s="234">
        <v>6</v>
      </c>
      <c r="H5" s="234">
        <v>7</v>
      </c>
      <c r="I5" s="234">
        <v>8</v>
      </c>
      <c r="J5" s="234">
        <v>9</v>
      </c>
      <c r="K5" s="234">
        <v>10</v>
      </c>
      <c r="L5" s="234">
        <v>11</v>
      </c>
      <c r="M5" s="234">
        <v>12</v>
      </c>
      <c r="N5" s="234">
        <v>13</v>
      </c>
      <c r="O5" s="234">
        <v>14</v>
      </c>
      <c r="P5" s="234">
        <v>15</v>
      </c>
      <c r="Q5" s="234">
        <v>16</v>
      </c>
      <c r="R5" s="234">
        <v>17</v>
      </c>
      <c r="S5" s="234">
        <v>18</v>
      </c>
      <c r="T5" s="234">
        <v>19</v>
      </c>
      <c r="U5" s="234">
        <v>20</v>
      </c>
      <c r="V5" s="234">
        <v>21</v>
      </c>
      <c r="W5" s="234">
        <v>22</v>
      </c>
      <c r="X5" s="234">
        <v>23</v>
      </c>
      <c r="Y5" s="236">
        <v>24</v>
      </c>
      <c r="Z5" s="32"/>
    </row>
    <row r="6" spans="1:26" ht="14.25" customHeight="1" x14ac:dyDescent="0.25">
      <c r="A6" s="32"/>
      <c r="B6" s="602" t="s">
        <v>532</v>
      </c>
      <c r="C6" s="604" t="s">
        <v>533</v>
      </c>
      <c r="D6" s="602" t="s">
        <v>647</v>
      </c>
      <c r="E6" s="234" t="s">
        <v>156</v>
      </c>
      <c r="F6" s="234" t="s">
        <v>157</v>
      </c>
      <c r="G6" s="234" t="s">
        <v>158</v>
      </c>
      <c r="H6" s="234" t="s">
        <v>159</v>
      </c>
      <c r="I6" s="234" t="s">
        <v>160</v>
      </c>
      <c r="J6" s="234" t="s">
        <v>161</v>
      </c>
      <c r="K6" s="234" t="s">
        <v>162</v>
      </c>
      <c r="L6" s="234" t="s">
        <v>163</v>
      </c>
      <c r="M6" s="234" t="s">
        <v>164</v>
      </c>
      <c r="N6" s="234" t="s">
        <v>165</v>
      </c>
      <c r="O6" s="234" t="s">
        <v>166</v>
      </c>
      <c r="P6" s="234" t="s">
        <v>167</v>
      </c>
      <c r="Q6" s="234" t="s">
        <v>168</v>
      </c>
      <c r="R6" s="234" t="s">
        <v>169</v>
      </c>
      <c r="S6" s="234" t="s">
        <v>170</v>
      </c>
      <c r="T6" s="234" t="s">
        <v>171</v>
      </c>
      <c r="U6" s="234" t="s">
        <v>172</v>
      </c>
      <c r="V6" s="234" t="s">
        <v>173</v>
      </c>
      <c r="W6" s="234" t="s">
        <v>174</v>
      </c>
      <c r="X6" s="234" t="s">
        <v>175</v>
      </c>
      <c r="Y6" s="237"/>
      <c r="Z6" s="32"/>
    </row>
    <row r="7" spans="1:26" ht="120" customHeight="1" x14ac:dyDescent="0.25">
      <c r="A7" s="32"/>
      <c r="B7" s="603"/>
      <c r="C7" s="603"/>
      <c r="D7" s="603"/>
      <c r="E7" s="238" t="str">
        <f>'3'!C7</f>
        <v>g3 Skatinti verslų kūrimąsi kaime, žemės ūkio veiklos įvairinimą</v>
      </c>
      <c r="F7" s="238" t="str">
        <f>'3'!C8</f>
        <v>h1 Skatinti kaimo gyventojų ir kaimo bendruomenių verslo iniciatyvas</v>
      </c>
      <c r="G7" s="238" t="str">
        <f>'3'!C9</f>
        <v>h2 Didinti kaimo gyventojų užimtumą ir socialinę įtrauktį</v>
      </c>
      <c r="H7" s="238" t="str">
        <f>'3'!C10</f>
        <v>h4 Modernizuoti kaimo vietoves didinant gyvenimo sąlygų jose patrauklumą</v>
      </c>
      <c r="I7" s="238" t="str">
        <f>'3'!C11</f>
        <v>p1 Gerinti sąlygas atokiose teritorijose</v>
      </c>
      <c r="J7" s="238" t="str">
        <f>'3'!C12</f>
        <v>p2 Skatinti darbo vietas jauniems žmonėms</v>
      </c>
      <c r="K7" s="238">
        <f>'3'!C13</f>
        <v>0</v>
      </c>
      <c r="L7" s="238">
        <f>'3'!C14</f>
        <v>0</v>
      </c>
      <c r="M7" s="238">
        <f>'3'!C15</f>
        <v>0</v>
      </c>
      <c r="N7" s="238">
        <f>'3'!C16</f>
        <v>0</v>
      </c>
      <c r="O7" s="238">
        <f>'3'!C17</f>
        <v>0</v>
      </c>
      <c r="P7" s="238">
        <f>'3'!C18</f>
        <v>0</v>
      </c>
      <c r="Q7" s="238">
        <f>'3'!C19</f>
        <v>0</v>
      </c>
      <c r="R7" s="238">
        <f>'3'!C20</f>
        <v>0</v>
      </c>
      <c r="S7" s="238">
        <f>'3'!C21</f>
        <v>0</v>
      </c>
      <c r="T7" s="238">
        <f>'3'!C22</f>
        <v>0</v>
      </c>
      <c r="U7" s="238">
        <f>'3'!C23</f>
        <v>0</v>
      </c>
      <c r="V7" s="238">
        <f>'3'!C24</f>
        <v>0</v>
      </c>
      <c r="W7" s="238">
        <f>'3'!C25</f>
        <v>0</v>
      </c>
      <c r="X7" s="238">
        <f>'3'!C26</f>
        <v>0</v>
      </c>
      <c r="Y7" s="236" t="s">
        <v>620</v>
      </c>
      <c r="Z7" s="32"/>
    </row>
    <row r="8" spans="1:26" ht="14.25" customHeight="1" x14ac:dyDescent="0.25">
      <c r="A8" s="38" t="s">
        <v>648</v>
      </c>
      <c r="B8" s="239" t="s">
        <v>541</v>
      </c>
      <c r="C8" s="222" t="str">
        <f>'7'!C7</f>
        <v>Palankių sąlygų verslumui skatinimas per viešųjų paslaugų plėtojimą</v>
      </c>
      <c r="D8" s="223">
        <f t="shared" ref="D8:D27" si="0">COUNTIFS($E8:$X8,"taip")</f>
        <v>3</v>
      </c>
      <c r="E8" s="240" t="s">
        <v>182</v>
      </c>
      <c r="F8" s="240" t="s">
        <v>182</v>
      </c>
      <c r="G8" s="240" t="s">
        <v>119</v>
      </c>
      <c r="H8" s="240" t="s">
        <v>119</v>
      </c>
      <c r="I8" s="240" t="s">
        <v>119</v>
      </c>
      <c r="J8" s="240" t="s">
        <v>182</v>
      </c>
      <c r="K8" s="240" t="s">
        <v>182</v>
      </c>
      <c r="L8" s="240" t="s">
        <v>182</v>
      </c>
      <c r="M8" s="240" t="s">
        <v>182</v>
      </c>
      <c r="N8" s="240" t="s">
        <v>182</v>
      </c>
      <c r="O8" s="240" t="s">
        <v>182</v>
      </c>
      <c r="P8" s="240" t="s">
        <v>182</v>
      </c>
      <c r="Q8" s="240" t="s">
        <v>182</v>
      </c>
      <c r="R8" s="240" t="s">
        <v>182</v>
      </c>
      <c r="S8" s="240" t="s">
        <v>182</v>
      </c>
      <c r="T8" s="240" t="s">
        <v>182</v>
      </c>
      <c r="U8" s="240" t="s">
        <v>182</v>
      </c>
      <c r="V8" s="240" t="s">
        <v>182</v>
      </c>
      <c r="W8" s="240" t="s">
        <v>182</v>
      </c>
      <c r="X8" s="240" t="s">
        <v>182</v>
      </c>
      <c r="Y8" s="237" t="str">
        <f t="shared" ref="Y8:Y27" si="1">IF(D8&lt;4,"Gerai","Per daug poreikių")</f>
        <v>Gerai</v>
      </c>
      <c r="Z8" s="32"/>
    </row>
    <row r="9" spans="1:26" ht="14.25" customHeight="1" x14ac:dyDescent="0.25">
      <c r="A9" s="38" t="s">
        <v>649</v>
      </c>
      <c r="B9" s="239" t="s">
        <v>546</v>
      </c>
      <c r="C9" s="222" t="str">
        <f>'7'!C8</f>
        <v>Privataus verslo stiprinimas VVG teritorijoje</v>
      </c>
      <c r="D9" s="223">
        <f t="shared" si="0"/>
        <v>3</v>
      </c>
      <c r="E9" s="240" t="s">
        <v>119</v>
      </c>
      <c r="F9" s="240" t="s">
        <v>182</v>
      </c>
      <c r="G9" s="240" t="s">
        <v>119</v>
      </c>
      <c r="H9" s="240" t="s">
        <v>182</v>
      </c>
      <c r="I9" s="240" t="s">
        <v>182</v>
      </c>
      <c r="J9" s="240" t="s">
        <v>119</v>
      </c>
      <c r="K9" s="240" t="s">
        <v>182</v>
      </c>
      <c r="L9" s="240" t="s">
        <v>182</v>
      </c>
      <c r="M9" s="240" t="s">
        <v>182</v>
      </c>
      <c r="N9" s="240" t="s">
        <v>182</v>
      </c>
      <c r="O9" s="240" t="s">
        <v>182</v>
      </c>
      <c r="P9" s="240" t="s">
        <v>182</v>
      </c>
      <c r="Q9" s="240" t="s">
        <v>182</v>
      </c>
      <c r="R9" s="240" t="s">
        <v>182</v>
      </c>
      <c r="S9" s="240" t="s">
        <v>182</v>
      </c>
      <c r="T9" s="240" t="s">
        <v>182</v>
      </c>
      <c r="U9" s="240" t="s">
        <v>182</v>
      </c>
      <c r="V9" s="240" t="s">
        <v>182</v>
      </c>
      <c r="W9" s="240" t="s">
        <v>182</v>
      </c>
      <c r="X9" s="240" t="s">
        <v>182</v>
      </c>
      <c r="Y9" s="237" t="str">
        <f t="shared" si="1"/>
        <v>Gerai</v>
      </c>
      <c r="Z9" s="32"/>
    </row>
    <row r="10" spans="1:26" ht="14.25" customHeight="1" x14ac:dyDescent="0.25">
      <c r="A10" s="38" t="s">
        <v>650</v>
      </c>
      <c r="B10" s="239" t="s">
        <v>551</v>
      </c>
      <c r="C10" s="222" t="str">
        <f>'7'!C9</f>
        <v>NVO socialinio verslo kūrimas ir plėtojimas</v>
      </c>
      <c r="D10" s="223">
        <f t="shared" si="0"/>
        <v>3</v>
      </c>
      <c r="E10" s="240" t="s">
        <v>182</v>
      </c>
      <c r="F10" s="240" t="s">
        <v>119</v>
      </c>
      <c r="G10" s="240" t="s">
        <v>119</v>
      </c>
      <c r="H10" s="240" t="s">
        <v>182</v>
      </c>
      <c r="I10" s="240" t="s">
        <v>119</v>
      </c>
      <c r="J10" s="240" t="s">
        <v>182</v>
      </c>
      <c r="K10" s="240" t="s">
        <v>182</v>
      </c>
      <c r="L10" s="240" t="s">
        <v>182</v>
      </c>
      <c r="M10" s="240" t="s">
        <v>182</v>
      </c>
      <c r="N10" s="240" t="s">
        <v>182</v>
      </c>
      <c r="O10" s="240" t="s">
        <v>182</v>
      </c>
      <c r="P10" s="240" t="s">
        <v>182</v>
      </c>
      <c r="Q10" s="240" t="s">
        <v>182</v>
      </c>
      <c r="R10" s="240" t="s">
        <v>182</v>
      </c>
      <c r="S10" s="240" t="s">
        <v>182</v>
      </c>
      <c r="T10" s="240" t="s">
        <v>182</v>
      </c>
      <c r="U10" s="240" t="s">
        <v>182</v>
      </c>
      <c r="V10" s="240" t="s">
        <v>182</v>
      </c>
      <c r="W10" s="240" t="s">
        <v>182</v>
      </c>
      <c r="X10" s="240" t="s">
        <v>182</v>
      </c>
      <c r="Y10" s="237" t="str">
        <f t="shared" si="1"/>
        <v>Gerai</v>
      </c>
      <c r="Z10" s="32"/>
    </row>
    <row r="11" spans="1:26" ht="14.25" customHeight="1" x14ac:dyDescent="0.25">
      <c r="A11" s="38" t="s">
        <v>651</v>
      </c>
      <c r="B11" s="239" t="s">
        <v>556</v>
      </c>
      <c r="C11" s="222">
        <f>'7'!C10</f>
        <v>0</v>
      </c>
      <c r="D11" s="223">
        <f t="shared" si="0"/>
        <v>0</v>
      </c>
      <c r="E11" s="240" t="s">
        <v>182</v>
      </c>
      <c r="F11" s="240" t="s">
        <v>182</v>
      </c>
      <c r="G11" s="240" t="s">
        <v>182</v>
      </c>
      <c r="H11" s="240" t="s">
        <v>182</v>
      </c>
      <c r="I11" s="240" t="s">
        <v>182</v>
      </c>
      <c r="J11" s="240" t="s">
        <v>182</v>
      </c>
      <c r="K11" s="240" t="s">
        <v>182</v>
      </c>
      <c r="L11" s="240" t="s">
        <v>182</v>
      </c>
      <c r="M11" s="240" t="s">
        <v>182</v>
      </c>
      <c r="N11" s="240" t="s">
        <v>182</v>
      </c>
      <c r="O11" s="240" t="s">
        <v>182</v>
      </c>
      <c r="P11" s="240" t="s">
        <v>182</v>
      </c>
      <c r="Q11" s="240" t="s">
        <v>182</v>
      </c>
      <c r="R11" s="240" t="s">
        <v>182</v>
      </c>
      <c r="S11" s="240" t="s">
        <v>182</v>
      </c>
      <c r="T11" s="240" t="s">
        <v>182</v>
      </c>
      <c r="U11" s="240" t="s">
        <v>182</v>
      </c>
      <c r="V11" s="240" t="s">
        <v>182</v>
      </c>
      <c r="W11" s="240" t="s">
        <v>182</v>
      </c>
      <c r="X11" s="240" t="s">
        <v>182</v>
      </c>
      <c r="Y11" s="237" t="str">
        <f t="shared" si="1"/>
        <v>Gerai</v>
      </c>
      <c r="Z11" s="32"/>
    </row>
    <row r="12" spans="1:26" ht="14.25" customHeight="1" x14ac:dyDescent="0.25">
      <c r="A12" s="38" t="s">
        <v>652</v>
      </c>
      <c r="B12" s="239" t="s">
        <v>559</v>
      </c>
      <c r="C12" s="222">
        <f>'7'!C11</f>
        <v>0</v>
      </c>
      <c r="D12" s="223">
        <f t="shared" si="0"/>
        <v>0</v>
      </c>
      <c r="E12" s="240" t="s">
        <v>182</v>
      </c>
      <c r="F12" s="240" t="s">
        <v>182</v>
      </c>
      <c r="G12" s="240" t="s">
        <v>182</v>
      </c>
      <c r="H12" s="240" t="s">
        <v>182</v>
      </c>
      <c r="I12" s="240" t="s">
        <v>182</v>
      </c>
      <c r="J12" s="240" t="s">
        <v>182</v>
      </c>
      <c r="K12" s="240" t="s">
        <v>182</v>
      </c>
      <c r="L12" s="240" t="s">
        <v>182</v>
      </c>
      <c r="M12" s="240" t="s">
        <v>182</v>
      </c>
      <c r="N12" s="240" t="s">
        <v>182</v>
      </c>
      <c r="O12" s="240" t="s">
        <v>182</v>
      </c>
      <c r="P12" s="240" t="s">
        <v>182</v>
      </c>
      <c r="Q12" s="240" t="s">
        <v>182</v>
      </c>
      <c r="R12" s="240" t="s">
        <v>182</v>
      </c>
      <c r="S12" s="240" t="s">
        <v>182</v>
      </c>
      <c r="T12" s="240" t="s">
        <v>182</v>
      </c>
      <c r="U12" s="240" t="s">
        <v>182</v>
      </c>
      <c r="V12" s="240" t="s">
        <v>182</v>
      </c>
      <c r="W12" s="240" t="s">
        <v>182</v>
      </c>
      <c r="X12" s="240" t="s">
        <v>182</v>
      </c>
      <c r="Y12" s="237" t="str">
        <f t="shared" si="1"/>
        <v>Gerai</v>
      </c>
      <c r="Z12" s="32"/>
    </row>
    <row r="13" spans="1:26" ht="14.25" customHeight="1" x14ac:dyDescent="0.25">
      <c r="A13" s="38" t="s">
        <v>653</v>
      </c>
      <c r="B13" s="239" t="s">
        <v>562</v>
      </c>
      <c r="C13" s="222">
        <f>'7'!C12</f>
        <v>0</v>
      </c>
      <c r="D13" s="223">
        <f t="shared" si="0"/>
        <v>0</v>
      </c>
      <c r="E13" s="240" t="s">
        <v>182</v>
      </c>
      <c r="F13" s="240" t="s">
        <v>182</v>
      </c>
      <c r="G13" s="240" t="s">
        <v>182</v>
      </c>
      <c r="H13" s="240" t="s">
        <v>182</v>
      </c>
      <c r="I13" s="240" t="s">
        <v>182</v>
      </c>
      <c r="J13" s="240" t="s">
        <v>182</v>
      </c>
      <c r="K13" s="240" t="s">
        <v>182</v>
      </c>
      <c r="L13" s="240" t="s">
        <v>182</v>
      </c>
      <c r="M13" s="240" t="s">
        <v>182</v>
      </c>
      <c r="N13" s="240" t="s">
        <v>182</v>
      </c>
      <c r="O13" s="240" t="s">
        <v>182</v>
      </c>
      <c r="P13" s="240" t="s">
        <v>182</v>
      </c>
      <c r="Q13" s="240" t="s">
        <v>182</v>
      </c>
      <c r="R13" s="240" t="s">
        <v>182</v>
      </c>
      <c r="S13" s="240" t="s">
        <v>182</v>
      </c>
      <c r="T13" s="240" t="s">
        <v>182</v>
      </c>
      <c r="U13" s="240" t="s">
        <v>182</v>
      </c>
      <c r="V13" s="240" t="s">
        <v>182</v>
      </c>
      <c r="W13" s="240" t="s">
        <v>182</v>
      </c>
      <c r="X13" s="240" t="s">
        <v>182</v>
      </c>
      <c r="Y13" s="237" t="str">
        <f t="shared" si="1"/>
        <v>Gerai</v>
      </c>
      <c r="Z13" s="32"/>
    </row>
    <row r="14" spans="1:26" ht="14.25" customHeight="1" x14ac:dyDescent="0.25">
      <c r="A14" s="38" t="s">
        <v>654</v>
      </c>
      <c r="B14" s="239" t="s">
        <v>565</v>
      </c>
      <c r="C14" s="222">
        <f>'7'!C13</f>
        <v>0</v>
      </c>
      <c r="D14" s="223">
        <f t="shared" si="0"/>
        <v>0</v>
      </c>
      <c r="E14" s="240" t="s">
        <v>182</v>
      </c>
      <c r="F14" s="240" t="s">
        <v>182</v>
      </c>
      <c r="G14" s="240" t="s">
        <v>182</v>
      </c>
      <c r="H14" s="240" t="s">
        <v>182</v>
      </c>
      <c r="I14" s="240" t="s">
        <v>182</v>
      </c>
      <c r="J14" s="240" t="s">
        <v>182</v>
      </c>
      <c r="K14" s="240" t="s">
        <v>182</v>
      </c>
      <c r="L14" s="240" t="s">
        <v>182</v>
      </c>
      <c r="M14" s="240" t="s">
        <v>182</v>
      </c>
      <c r="N14" s="240" t="s">
        <v>182</v>
      </c>
      <c r="O14" s="240" t="s">
        <v>182</v>
      </c>
      <c r="P14" s="240" t="s">
        <v>182</v>
      </c>
      <c r="Q14" s="240" t="s">
        <v>182</v>
      </c>
      <c r="R14" s="240" t="s">
        <v>182</v>
      </c>
      <c r="S14" s="240" t="s">
        <v>182</v>
      </c>
      <c r="T14" s="240" t="s">
        <v>182</v>
      </c>
      <c r="U14" s="240" t="s">
        <v>182</v>
      </c>
      <c r="V14" s="240" t="s">
        <v>182</v>
      </c>
      <c r="W14" s="240" t="s">
        <v>182</v>
      </c>
      <c r="X14" s="240" t="s">
        <v>182</v>
      </c>
      <c r="Y14" s="237" t="str">
        <f t="shared" si="1"/>
        <v>Gerai</v>
      </c>
      <c r="Z14" s="32"/>
    </row>
    <row r="15" spans="1:26" ht="14.25" customHeight="1" x14ac:dyDescent="0.25">
      <c r="A15" s="38" t="s">
        <v>655</v>
      </c>
      <c r="B15" s="239" t="s">
        <v>568</v>
      </c>
      <c r="C15" s="222">
        <f>'7'!C14</f>
        <v>0</v>
      </c>
      <c r="D15" s="223">
        <f t="shared" si="0"/>
        <v>0</v>
      </c>
      <c r="E15" s="240" t="s">
        <v>182</v>
      </c>
      <c r="F15" s="240" t="s">
        <v>182</v>
      </c>
      <c r="G15" s="240" t="s">
        <v>182</v>
      </c>
      <c r="H15" s="240" t="s">
        <v>182</v>
      </c>
      <c r="I15" s="240" t="s">
        <v>182</v>
      </c>
      <c r="J15" s="240" t="s">
        <v>182</v>
      </c>
      <c r="K15" s="240" t="s">
        <v>182</v>
      </c>
      <c r="L15" s="240" t="s">
        <v>182</v>
      </c>
      <c r="M15" s="240" t="s">
        <v>182</v>
      </c>
      <c r="N15" s="240" t="s">
        <v>182</v>
      </c>
      <c r="O15" s="240" t="s">
        <v>182</v>
      </c>
      <c r="P15" s="240" t="s">
        <v>182</v>
      </c>
      <c r="Q15" s="240" t="s">
        <v>182</v>
      </c>
      <c r="R15" s="240" t="s">
        <v>182</v>
      </c>
      <c r="S15" s="240" t="s">
        <v>182</v>
      </c>
      <c r="T15" s="240" t="s">
        <v>182</v>
      </c>
      <c r="U15" s="240" t="s">
        <v>182</v>
      </c>
      <c r="V15" s="240" t="s">
        <v>182</v>
      </c>
      <c r="W15" s="240" t="s">
        <v>182</v>
      </c>
      <c r="X15" s="240" t="s">
        <v>182</v>
      </c>
      <c r="Y15" s="237" t="str">
        <f t="shared" si="1"/>
        <v>Gerai</v>
      </c>
      <c r="Z15" s="32"/>
    </row>
    <row r="16" spans="1:26" ht="14.25" customHeight="1" x14ac:dyDescent="0.25">
      <c r="A16" s="38" t="s">
        <v>656</v>
      </c>
      <c r="B16" s="239" t="s">
        <v>571</v>
      </c>
      <c r="C16" s="222">
        <f>'7'!C15</f>
        <v>0</v>
      </c>
      <c r="D16" s="223">
        <f t="shared" si="0"/>
        <v>0</v>
      </c>
      <c r="E16" s="240" t="s">
        <v>182</v>
      </c>
      <c r="F16" s="240" t="s">
        <v>182</v>
      </c>
      <c r="G16" s="240" t="s">
        <v>182</v>
      </c>
      <c r="H16" s="240" t="s">
        <v>182</v>
      </c>
      <c r="I16" s="240" t="s">
        <v>182</v>
      </c>
      <c r="J16" s="240" t="s">
        <v>182</v>
      </c>
      <c r="K16" s="240" t="s">
        <v>182</v>
      </c>
      <c r="L16" s="240" t="s">
        <v>182</v>
      </c>
      <c r="M16" s="240" t="s">
        <v>182</v>
      </c>
      <c r="N16" s="240" t="s">
        <v>182</v>
      </c>
      <c r="O16" s="240" t="s">
        <v>182</v>
      </c>
      <c r="P16" s="240" t="s">
        <v>182</v>
      </c>
      <c r="Q16" s="240" t="s">
        <v>182</v>
      </c>
      <c r="R16" s="240" t="s">
        <v>182</v>
      </c>
      <c r="S16" s="240" t="s">
        <v>182</v>
      </c>
      <c r="T16" s="240" t="s">
        <v>182</v>
      </c>
      <c r="U16" s="240" t="s">
        <v>182</v>
      </c>
      <c r="V16" s="240" t="s">
        <v>182</v>
      </c>
      <c r="W16" s="240" t="s">
        <v>182</v>
      </c>
      <c r="X16" s="240" t="s">
        <v>182</v>
      </c>
      <c r="Y16" s="237" t="str">
        <f t="shared" si="1"/>
        <v>Gerai</v>
      </c>
      <c r="Z16" s="32"/>
    </row>
    <row r="17" spans="1:26" ht="14.25" customHeight="1" x14ac:dyDescent="0.25">
      <c r="A17" s="38" t="s">
        <v>657</v>
      </c>
      <c r="B17" s="239" t="s">
        <v>574</v>
      </c>
      <c r="C17" s="222">
        <f>'7'!C16</f>
        <v>0</v>
      </c>
      <c r="D17" s="223">
        <f t="shared" si="0"/>
        <v>0</v>
      </c>
      <c r="E17" s="240" t="s">
        <v>182</v>
      </c>
      <c r="F17" s="240" t="s">
        <v>182</v>
      </c>
      <c r="G17" s="240" t="s">
        <v>182</v>
      </c>
      <c r="H17" s="240" t="s">
        <v>182</v>
      </c>
      <c r="I17" s="240" t="s">
        <v>182</v>
      </c>
      <c r="J17" s="240" t="s">
        <v>182</v>
      </c>
      <c r="K17" s="240" t="s">
        <v>182</v>
      </c>
      <c r="L17" s="240" t="s">
        <v>182</v>
      </c>
      <c r="M17" s="240" t="s">
        <v>182</v>
      </c>
      <c r="N17" s="240" t="s">
        <v>182</v>
      </c>
      <c r="O17" s="240" t="s">
        <v>182</v>
      </c>
      <c r="P17" s="240" t="s">
        <v>182</v>
      </c>
      <c r="Q17" s="240" t="s">
        <v>182</v>
      </c>
      <c r="R17" s="240" t="s">
        <v>182</v>
      </c>
      <c r="S17" s="240" t="s">
        <v>182</v>
      </c>
      <c r="T17" s="240" t="s">
        <v>182</v>
      </c>
      <c r="U17" s="240" t="s">
        <v>182</v>
      </c>
      <c r="V17" s="240" t="s">
        <v>182</v>
      </c>
      <c r="W17" s="240" t="s">
        <v>182</v>
      </c>
      <c r="X17" s="240" t="s">
        <v>182</v>
      </c>
      <c r="Y17" s="237" t="str">
        <f t="shared" si="1"/>
        <v>Gerai</v>
      </c>
      <c r="Z17" s="32"/>
    </row>
    <row r="18" spans="1:26" ht="14.25" customHeight="1" x14ac:dyDescent="0.25">
      <c r="A18" s="38" t="s">
        <v>658</v>
      </c>
      <c r="B18" s="239" t="s">
        <v>576</v>
      </c>
      <c r="C18" s="222">
        <f>'7'!C17</f>
        <v>0</v>
      </c>
      <c r="D18" s="223">
        <f t="shared" si="0"/>
        <v>0</v>
      </c>
      <c r="E18" s="240" t="s">
        <v>182</v>
      </c>
      <c r="F18" s="240" t="s">
        <v>182</v>
      </c>
      <c r="G18" s="240" t="s">
        <v>182</v>
      </c>
      <c r="H18" s="240" t="s">
        <v>182</v>
      </c>
      <c r="I18" s="240" t="s">
        <v>182</v>
      </c>
      <c r="J18" s="240" t="s">
        <v>182</v>
      </c>
      <c r="K18" s="240" t="s">
        <v>182</v>
      </c>
      <c r="L18" s="240" t="s">
        <v>182</v>
      </c>
      <c r="M18" s="240" t="s">
        <v>182</v>
      </c>
      <c r="N18" s="240" t="s">
        <v>182</v>
      </c>
      <c r="O18" s="240" t="s">
        <v>182</v>
      </c>
      <c r="P18" s="240" t="s">
        <v>182</v>
      </c>
      <c r="Q18" s="240" t="s">
        <v>182</v>
      </c>
      <c r="R18" s="240" t="s">
        <v>182</v>
      </c>
      <c r="S18" s="240" t="s">
        <v>182</v>
      </c>
      <c r="T18" s="240" t="s">
        <v>182</v>
      </c>
      <c r="U18" s="240" t="s">
        <v>182</v>
      </c>
      <c r="V18" s="240" t="s">
        <v>182</v>
      </c>
      <c r="W18" s="240" t="s">
        <v>182</v>
      </c>
      <c r="X18" s="240" t="s">
        <v>182</v>
      </c>
      <c r="Y18" s="237" t="str">
        <f t="shared" si="1"/>
        <v>Gerai</v>
      </c>
      <c r="Z18" s="32"/>
    </row>
    <row r="19" spans="1:26" ht="14.25" customHeight="1" x14ac:dyDescent="0.25">
      <c r="A19" s="38" t="s">
        <v>659</v>
      </c>
      <c r="B19" s="239" t="s">
        <v>578</v>
      </c>
      <c r="C19" s="222">
        <f>'7'!C18</f>
        <v>0</v>
      </c>
      <c r="D19" s="223">
        <f t="shared" si="0"/>
        <v>0</v>
      </c>
      <c r="E19" s="240" t="s">
        <v>182</v>
      </c>
      <c r="F19" s="240" t="s">
        <v>182</v>
      </c>
      <c r="G19" s="240" t="s">
        <v>182</v>
      </c>
      <c r="H19" s="240" t="s">
        <v>182</v>
      </c>
      <c r="I19" s="240" t="s">
        <v>182</v>
      </c>
      <c r="J19" s="240" t="s">
        <v>182</v>
      </c>
      <c r="K19" s="240" t="s">
        <v>182</v>
      </c>
      <c r="L19" s="240" t="s">
        <v>182</v>
      </c>
      <c r="M19" s="240" t="s">
        <v>182</v>
      </c>
      <c r="N19" s="240" t="s">
        <v>182</v>
      </c>
      <c r="O19" s="240" t="s">
        <v>182</v>
      </c>
      <c r="P19" s="240" t="s">
        <v>182</v>
      </c>
      <c r="Q19" s="240" t="s">
        <v>182</v>
      </c>
      <c r="R19" s="240" t="s">
        <v>182</v>
      </c>
      <c r="S19" s="240" t="s">
        <v>182</v>
      </c>
      <c r="T19" s="240" t="s">
        <v>182</v>
      </c>
      <c r="U19" s="240" t="s">
        <v>182</v>
      </c>
      <c r="V19" s="240" t="s">
        <v>182</v>
      </c>
      <c r="W19" s="240" t="s">
        <v>182</v>
      </c>
      <c r="X19" s="240" t="s">
        <v>182</v>
      </c>
      <c r="Y19" s="237" t="str">
        <f t="shared" si="1"/>
        <v>Gerai</v>
      </c>
      <c r="Z19" s="32"/>
    </row>
    <row r="20" spans="1:26" ht="14.25" customHeight="1" x14ac:dyDescent="0.25">
      <c r="A20" s="38" t="s">
        <v>660</v>
      </c>
      <c r="B20" s="239" t="s">
        <v>580</v>
      </c>
      <c r="C20" s="222">
        <f>'7'!C19</f>
        <v>0</v>
      </c>
      <c r="D20" s="223">
        <f t="shared" si="0"/>
        <v>0</v>
      </c>
      <c r="E20" s="240" t="s">
        <v>182</v>
      </c>
      <c r="F20" s="240" t="s">
        <v>182</v>
      </c>
      <c r="G20" s="240" t="s">
        <v>182</v>
      </c>
      <c r="H20" s="240" t="s">
        <v>182</v>
      </c>
      <c r="I20" s="240" t="s">
        <v>182</v>
      </c>
      <c r="J20" s="240" t="s">
        <v>182</v>
      </c>
      <c r="K20" s="240" t="s">
        <v>182</v>
      </c>
      <c r="L20" s="240" t="s">
        <v>182</v>
      </c>
      <c r="M20" s="240" t="s">
        <v>182</v>
      </c>
      <c r="N20" s="240" t="s">
        <v>182</v>
      </c>
      <c r="O20" s="240" t="s">
        <v>182</v>
      </c>
      <c r="P20" s="240" t="s">
        <v>182</v>
      </c>
      <c r="Q20" s="240" t="s">
        <v>182</v>
      </c>
      <c r="R20" s="240" t="s">
        <v>182</v>
      </c>
      <c r="S20" s="240" t="s">
        <v>182</v>
      </c>
      <c r="T20" s="240" t="s">
        <v>182</v>
      </c>
      <c r="U20" s="240" t="s">
        <v>182</v>
      </c>
      <c r="V20" s="240" t="s">
        <v>182</v>
      </c>
      <c r="W20" s="240" t="s">
        <v>182</v>
      </c>
      <c r="X20" s="240" t="s">
        <v>182</v>
      </c>
      <c r="Y20" s="237" t="str">
        <f t="shared" si="1"/>
        <v>Gerai</v>
      </c>
      <c r="Z20" s="32"/>
    </row>
    <row r="21" spans="1:26" ht="14.25" customHeight="1" x14ac:dyDescent="0.25">
      <c r="A21" s="38" t="s">
        <v>661</v>
      </c>
      <c r="B21" s="239" t="s">
        <v>582</v>
      </c>
      <c r="C21" s="222">
        <f>'7'!C20</f>
        <v>0</v>
      </c>
      <c r="D21" s="223">
        <f t="shared" si="0"/>
        <v>0</v>
      </c>
      <c r="E21" s="240" t="s">
        <v>182</v>
      </c>
      <c r="F21" s="240" t="s">
        <v>182</v>
      </c>
      <c r="G21" s="240" t="s">
        <v>182</v>
      </c>
      <c r="H21" s="240" t="s">
        <v>182</v>
      </c>
      <c r="I21" s="240" t="s">
        <v>182</v>
      </c>
      <c r="J21" s="240" t="s">
        <v>182</v>
      </c>
      <c r="K21" s="240" t="s">
        <v>182</v>
      </c>
      <c r="L21" s="240" t="s">
        <v>182</v>
      </c>
      <c r="M21" s="240" t="s">
        <v>182</v>
      </c>
      <c r="N21" s="240" t="s">
        <v>182</v>
      </c>
      <c r="O21" s="240" t="s">
        <v>182</v>
      </c>
      <c r="P21" s="240" t="s">
        <v>182</v>
      </c>
      <c r="Q21" s="240" t="s">
        <v>182</v>
      </c>
      <c r="R21" s="240" t="s">
        <v>182</v>
      </c>
      <c r="S21" s="240" t="s">
        <v>182</v>
      </c>
      <c r="T21" s="240" t="s">
        <v>182</v>
      </c>
      <c r="U21" s="240" t="s">
        <v>182</v>
      </c>
      <c r="V21" s="240" t="s">
        <v>182</v>
      </c>
      <c r="W21" s="240" t="s">
        <v>182</v>
      </c>
      <c r="X21" s="240" t="s">
        <v>182</v>
      </c>
      <c r="Y21" s="237" t="str">
        <f t="shared" si="1"/>
        <v>Gerai</v>
      </c>
      <c r="Z21" s="32"/>
    </row>
    <row r="22" spans="1:26" ht="14.25" customHeight="1" x14ac:dyDescent="0.25">
      <c r="A22" s="38" t="s">
        <v>662</v>
      </c>
      <c r="B22" s="239" t="s">
        <v>584</v>
      </c>
      <c r="C22" s="222">
        <f>'7'!C21</f>
        <v>0</v>
      </c>
      <c r="D22" s="223">
        <f t="shared" si="0"/>
        <v>0</v>
      </c>
      <c r="E22" s="240" t="s">
        <v>182</v>
      </c>
      <c r="F22" s="240" t="s">
        <v>182</v>
      </c>
      <c r="G22" s="240" t="s">
        <v>182</v>
      </c>
      <c r="H22" s="240" t="s">
        <v>182</v>
      </c>
      <c r="I22" s="240" t="s">
        <v>182</v>
      </c>
      <c r="J22" s="240" t="s">
        <v>182</v>
      </c>
      <c r="K22" s="240" t="s">
        <v>182</v>
      </c>
      <c r="L22" s="240" t="s">
        <v>182</v>
      </c>
      <c r="M22" s="240" t="s">
        <v>182</v>
      </c>
      <c r="N22" s="240" t="s">
        <v>182</v>
      </c>
      <c r="O22" s="240" t="s">
        <v>182</v>
      </c>
      <c r="P22" s="240" t="s">
        <v>182</v>
      </c>
      <c r="Q22" s="240" t="s">
        <v>182</v>
      </c>
      <c r="R22" s="240" t="s">
        <v>182</v>
      </c>
      <c r="S22" s="240" t="s">
        <v>182</v>
      </c>
      <c r="T22" s="240" t="s">
        <v>182</v>
      </c>
      <c r="U22" s="240" t="s">
        <v>182</v>
      </c>
      <c r="V22" s="240" t="s">
        <v>182</v>
      </c>
      <c r="W22" s="240" t="s">
        <v>182</v>
      </c>
      <c r="X22" s="240" t="s">
        <v>182</v>
      </c>
      <c r="Y22" s="237" t="str">
        <f t="shared" si="1"/>
        <v>Gerai</v>
      </c>
      <c r="Z22" s="32"/>
    </row>
    <row r="23" spans="1:26" ht="14.25" customHeight="1" x14ac:dyDescent="0.25">
      <c r="A23" s="38" t="s">
        <v>663</v>
      </c>
      <c r="B23" s="239" t="s">
        <v>586</v>
      </c>
      <c r="C23" s="222">
        <f>'7'!C22</f>
        <v>0</v>
      </c>
      <c r="D23" s="223">
        <f t="shared" si="0"/>
        <v>0</v>
      </c>
      <c r="E23" s="240" t="s">
        <v>182</v>
      </c>
      <c r="F23" s="240" t="s">
        <v>182</v>
      </c>
      <c r="G23" s="240" t="s">
        <v>182</v>
      </c>
      <c r="H23" s="240" t="s">
        <v>182</v>
      </c>
      <c r="I23" s="240" t="s">
        <v>182</v>
      </c>
      <c r="J23" s="240" t="s">
        <v>182</v>
      </c>
      <c r="K23" s="240" t="s">
        <v>182</v>
      </c>
      <c r="L23" s="240" t="s">
        <v>182</v>
      </c>
      <c r="M23" s="240" t="s">
        <v>182</v>
      </c>
      <c r="N23" s="240" t="s">
        <v>182</v>
      </c>
      <c r="O23" s="240" t="s">
        <v>182</v>
      </c>
      <c r="P23" s="240" t="s">
        <v>182</v>
      </c>
      <c r="Q23" s="240" t="s">
        <v>182</v>
      </c>
      <c r="R23" s="240" t="s">
        <v>182</v>
      </c>
      <c r="S23" s="240" t="s">
        <v>182</v>
      </c>
      <c r="T23" s="240" t="s">
        <v>182</v>
      </c>
      <c r="U23" s="240" t="s">
        <v>182</v>
      </c>
      <c r="V23" s="240" t="s">
        <v>182</v>
      </c>
      <c r="W23" s="240" t="s">
        <v>182</v>
      </c>
      <c r="X23" s="240" t="s">
        <v>182</v>
      </c>
      <c r="Y23" s="237" t="str">
        <f t="shared" si="1"/>
        <v>Gerai</v>
      </c>
      <c r="Z23" s="32"/>
    </row>
    <row r="24" spans="1:26" ht="14.25" customHeight="1" x14ac:dyDescent="0.25">
      <c r="A24" s="38" t="s">
        <v>664</v>
      </c>
      <c r="B24" s="239" t="s">
        <v>588</v>
      </c>
      <c r="C24" s="222">
        <f>'7'!C23</f>
        <v>0</v>
      </c>
      <c r="D24" s="223">
        <f t="shared" si="0"/>
        <v>0</v>
      </c>
      <c r="E24" s="240" t="s">
        <v>182</v>
      </c>
      <c r="F24" s="240" t="s">
        <v>182</v>
      </c>
      <c r="G24" s="240" t="s">
        <v>182</v>
      </c>
      <c r="H24" s="240" t="s">
        <v>182</v>
      </c>
      <c r="I24" s="240" t="s">
        <v>182</v>
      </c>
      <c r="J24" s="240" t="s">
        <v>182</v>
      </c>
      <c r="K24" s="240" t="s">
        <v>182</v>
      </c>
      <c r="L24" s="240" t="s">
        <v>182</v>
      </c>
      <c r="M24" s="240" t="s">
        <v>182</v>
      </c>
      <c r="N24" s="240" t="s">
        <v>182</v>
      </c>
      <c r="O24" s="240" t="s">
        <v>182</v>
      </c>
      <c r="P24" s="240" t="s">
        <v>182</v>
      </c>
      <c r="Q24" s="240" t="s">
        <v>182</v>
      </c>
      <c r="R24" s="240" t="s">
        <v>182</v>
      </c>
      <c r="S24" s="240" t="s">
        <v>182</v>
      </c>
      <c r="T24" s="240" t="s">
        <v>182</v>
      </c>
      <c r="U24" s="240" t="s">
        <v>182</v>
      </c>
      <c r="V24" s="240" t="s">
        <v>182</v>
      </c>
      <c r="W24" s="240" t="s">
        <v>182</v>
      </c>
      <c r="X24" s="240" t="s">
        <v>182</v>
      </c>
      <c r="Y24" s="237" t="str">
        <f t="shared" si="1"/>
        <v>Gerai</v>
      </c>
      <c r="Z24" s="32"/>
    </row>
    <row r="25" spans="1:26" ht="14.25" customHeight="1" x14ac:dyDescent="0.25">
      <c r="A25" s="38" t="s">
        <v>665</v>
      </c>
      <c r="B25" s="239" t="s">
        <v>590</v>
      </c>
      <c r="C25" s="222">
        <f>'7'!C24</f>
        <v>0</v>
      </c>
      <c r="D25" s="223">
        <f t="shared" si="0"/>
        <v>0</v>
      </c>
      <c r="E25" s="240" t="s">
        <v>182</v>
      </c>
      <c r="F25" s="240" t="s">
        <v>182</v>
      </c>
      <c r="G25" s="240" t="s">
        <v>182</v>
      </c>
      <c r="H25" s="240" t="s">
        <v>182</v>
      </c>
      <c r="I25" s="240" t="s">
        <v>182</v>
      </c>
      <c r="J25" s="240" t="s">
        <v>182</v>
      </c>
      <c r="K25" s="240" t="s">
        <v>182</v>
      </c>
      <c r="L25" s="240" t="s">
        <v>182</v>
      </c>
      <c r="M25" s="240" t="s">
        <v>182</v>
      </c>
      <c r="N25" s="240" t="s">
        <v>182</v>
      </c>
      <c r="O25" s="240" t="s">
        <v>182</v>
      </c>
      <c r="P25" s="240" t="s">
        <v>182</v>
      </c>
      <c r="Q25" s="240" t="s">
        <v>182</v>
      </c>
      <c r="R25" s="240" t="s">
        <v>182</v>
      </c>
      <c r="S25" s="240" t="s">
        <v>182</v>
      </c>
      <c r="T25" s="240" t="s">
        <v>182</v>
      </c>
      <c r="U25" s="240" t="s">
        <v>182</v>
      </c>
      <c r="V25" s="240" t="s">
        <v>182</v>
      </c>
      <c r="W25" s="240" t="s">
        <v>182</v>
      </c>
      <c r="X25" s="240" t="s">
        <v>182</v>
      </c>
      <c r="Y25" s="237" t="str">
        <f t="shared" si="1"/>
        <v>Gerai</v>
      </c>
      <c r="Z25" s="32"/>
    </row>
    <row r="26" spans="1:26" ht="14.25" customHeight="1" x14ac:dyDescent="0.25">
      <c r="A26" s="38" t="s">
        <v>666</v>
      </c>
      <c r="B26" s="239" t="s">
        <v>592</v>
      </c>
      <c r="C26" s="222">
        <f>'7'!C25</f>
        <v>0</v>
      </c>
      <c r="D26" s="223">
        <f t="shared" si="0"/>
        <v>0</v>
      </c>
      <c r="E26" s="240" t="s">
        <v>182</v>
      </c>
      <c r="F26" s="240" t="s">
        <v>182</v>
      </c>
      <c r="G26" s="240" t="s">
        <v>182</v>
      </c>
      <c r="H26" s="240" t="s">
        <v>182</v>
      </c>
      <c r="I26" s="240" t="s">
        <v>182</v>
      </c>
      <c r="J26" s="240" t="s">
        <v>182</v>
      </c>
      <c r="K26" s="240" t="s">
        <v>182</v>
      </c>
      <c r="L26" s="240" t="s">
        <v>182</v>
      </c>
      <c r="M26" s="240" t="s">
        <v>182</v>
      </c>
      <c r="N26" s="240" t="s">
        <v>182</v>
      </c>
      <c r="O26" s="240" t="s">
        <v>182</v>
      </c>
      <c r="P26" s="240" t="s">
        <v>182</v>
      </c>
      <c r="Q26" s="240" t="s">
        <v>182</v>
      </c>
      <c r="R26" s="240" t="s">
        <v>182</v>
      </c>
      <c r="S26" s="240" t="s">
        <v>182</v>
      </c>
      <c r="T26" s="240" t="s">
        <v>182</v>
      </c>
      <c r="U26" s="240" t="s">
        <v>182</v>
      </c>
      <c r="V26" s="240" t="s">
        <v>182</v>
      </c>
      <c r="W26" s="240" t="s">
        <v>182</v>
      </c>
      <c r="X26" s="240" t="s">
        <v>182</v>
      </c>
      <c r="Y26" s="237" t="str">
        <f t="shared" si="1"/>
        <v>Gerai</v>
      </c>
      <c r="Z26" s="32"/>
    </row>
    <row r="27" spans="1:26" ht="14.25" customHeight="1" x14ac:dyDescent="0.25">
      <c r="A27" s="38" t="s">
        <v>667</v>
      </c>
      <c r="B27" s="239" t="s">
        <v>594</v>
      </c>
      <c r="C27" s="222">
        <f>'7'!C26</f>
        <v>0</v>
      </c>
      <c r="D27" s="223">
        <f t="shared" si="0"/>
        <v>0</v>
      </c>
      <c r="E27" s="240" t="s">
        <v>182</v>
      </c>
      <c r="F27" s="240" t="s">
        <v>182</v>
      </c>
      <c r="G27" s="240" t="s">
        <v>182</v>
      </c>
      <c r="H27" s="240" t="s">
        <v>182</v>
      </c>
      <c r="I27" s="240" t="s">
        <v>182</v>
      </c>
      <c r="J27" s="240" t="s">
        <v>182</v>
      </c>
      <c r="K27" s="240" t="s">
        <v>182</v>
      </c>
      <c r="L27" s="240" t="s">
        <v>182</v>
      </c>
      <c r="M27" s="240" t="s">
        <v>182</v>
      </c>
      <c r="N27" s="240" t="s">
        <v>182</v>
      </c>
      <c r="O27" s="240" t="s">
        <v>182</v>
      </c>
      <c r="P27" s="240" t="s">
        <v>182</v>
      </c>
      <c r="Q27" s="240" t="s">
        <v>182</v>
      </c>
      <c r="R27" s="240" t="s">
        <v>182</v>
      </c>
      <c r="S27" s="240" t="s">
        <v>182</v>
      </c>
      <c r="T27" s="240" t="s">
        <v>182</v>
      </c>
      <c r="U27" s="240" t="s">
        <v>182</v>
      </c>
      <c r="V27" s="240" t="s">
        <v>182</v>
      </c>
      <c r="W27" s="240" t="s">
        <v>182</v>
      </c>
      <c r="X27" s="240" t="s">
        <v>182</v>
      </c>
      <c r="Y27" s="241" t="str">
        <f t="shared" si="1"/>
        <v>Gerai</v>
      </c>
      <c r="Z27" s="32"/>
    </row>
    <row r="28" spans="1:26" ht="14.25" customHeight="1" x14ac:dyDescent="0.25">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B29" s="32"/>
      <c r="C29" s="32"/>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C30" s="233" t="s">
        <v>668</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1">
        <v>1</v>
      </c>
      <c r="C31" s="72" t="s">
        <v>669</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1">
        <v>2</v>
      </c>
      <c r="C32" s="110" t="s">
        <v>643</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1">
        <v>3</v>
      </c>
      <c r="C33" s="72" t="s">
        <v>670</v>
      </c>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3">
    <mergeCell ref="B6:B7"/>
    <mergeCell ref="C6:C7"/>
    <mergeCell ref="D6:D7"/>
  </mergeCells>
  <pageMargins left="0.70866141732283472" right="0.70866141732283472" top="0.74803149606299213" bottom="0.74803149606299213" header="0" footer="0"/>
  <pageSetup paperSize="9" scale="73"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Sąrašai!$A$23:$A$24</xm:f>
          </x14:formula1>
          <xm:sqref>E8:X27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FBFBF"/>
  </sheetPr>
  <dimension ref="A1:Z1000"/>
  <sheetViews>
    <sheetView workbookViewId="0">
      <pane xSplit="3" ySplit="7" topLeftCell="D8" activePane="bottomRight" state="frozen"/>
      <selection pane="topRight" activeCell="D1" sqref="D1"/>
      <selection pane="bottomLeft" activeCell="A8" sqref="A8"/>
      <selection pane="bottomRight" activeCell="E46" sqref="E46"/>
    </sheetView>
  </sheetViews>
  <sheetFormatPr defaultColWidth="14.42578125" defaultRowHeight="15" customHeight="1" x14ac:dyDescent="0.25"/>
  <cols>
    <col min="1" max="1" width="8.7109375" customWidth="1"/>
    <col min="2" max="23" width="50.7109375" customWidth="1"/>
    <col min="24" max="26" width="9.140625" customWidth="1"/>
  </cols>
  <sheetData>
    <row r="1" spans="1:26" ht="14.25" customHeight="1" x14ac:dyDescent="0.25">
      <c r="A1" s="73" t="s">
        <v>1336</v>
      </c>
      <c r="B1" s="73" t="s">
        <v>1337</v>
      </c>
      <c r="C1" s="74"/>
      <c r="D1" s="73"/>
      <c r="E1" s="74"/>
      <c r="F1" s="73"/>
      <c r="G1" s="73"/>
      <c r="H1" s="73"/>
      <c r="I1" s="73"/>
      <c r="J1" s="73"/>
      <c r="K1" s="73"/>
      <c r="L1" s="73"/>
      <c r="M1" s="73"/>
      <c r="N1" s="73"/>
      <c r="O1" s="73"/>
      <c r="P1" s="73"/>
      <c r="Q1" s="73"/>
      <c r="R1" s="73"/>
      <c r="S1" s="73"/>
      <c r="T1" s="73"/>
      <c r="U1" s="73"/>
      <c r="V1" s="73"/>
      <c r="W1" s="73"/>
      <c r="X1" s="73"/>
      <c r="Y1" s="73"/>
      <c r="Z1" s="73"/>
    </row>
    <row r="2" spans="1:26" ht="14.25" customHeight="1" x14ac:dyDescent="0.25">
      <c r="A2" s="118"/>
      <c r="B2" s="1"/>
      <c r="C2" s="16"/>
      <c r="D2" s="32"/>
      <c r="E2" s="32"/>
      <c r="F2" s="32"/>
      <c r="G2" s="32"/>
      <c r="H2" s="32"/>
      <c r="I2" s="32"/>
      <c r="J2" s="32"/>
      <c r="K2" s="32"/>
      <c r="L2" s="32"/>
      <c r="M2" s="32"/>
      <c r="N2" s="32"/>
      <c r="O2" s="32"/>
      <c r="P2" s="32"/>
      <c r="Q2" s="32"/>
      <c r="R2" s="32"/>
      <c r="S2" s="32"/>
      <c r="T2" s="32"/>
      <c r="U2" s="32"/>
      <c r="V2" s="32"/>
      <c r="W2" s="32"/>
      <c r="X2" s="1"/>
      <c r="Y2" s="1"/>
      <c r="Z2" s="1"/>
    </row>
    <row r="3" spans="1:26" ht="14.25" customHeight="1" x14ac:dyDescent="0.25">
      <c r="A3" s="1"/>
      <c r="B3" s="76" t="s">
        <v>155</v>
      </c>
      <c r="C3" s="121"/>
      <c r="D3" s="77" t="str">
        <f>'1'!C8</f>
        <v>ROKI</v>
      </c>
      <c r="E3" s="1"/>
      <c r="F3" s="1"/>
      <c r="G3" s="1"/>
      <c r="H3" s="1"/>
      <c r="I3" s="1"/>
      <c r="J3" s="1"/>
      <c r="K3" s="1"/>
      <c r="L3" s="1"/>
      <c r="M3" s="1"/>
      <c r="N3" s="1"/>
      <c r="O3" s="1"/>
      <c r="P3" s="1"/>
      <c r="Q3" s="1"/>
      <c r="R3" s="1"/>
      <c r="S3" s="1"/>
      <c r="T3" s="1"/>
      <c r="U3" s="1"/>
      <c r="V3" s="1"/>
      <c r="W3" s="1"/>
      <c r="X3" s="1"/>
      <c r="Y3" s="1"/>
      <c r="Z3" s="1"/>
    </row>
    <row r="4" spans="1:26" ht="14.25" customHeight="1" x14ac:dyDescent="0.25">
      <c r="A4" s="118"/>
      <c r="B4" s="1"/>
      <c r="C4" s="16"/>
      <c r="D4" s="32"/>
      <c r="E4" s="32"/>
      <c r="F4" s="32"/>
      <c r="G4" s="32"/>
      <c r="H4" s="32"/>
      <c r="I4" s="32"/>
      <c r="J4" s="32"/>
      <c r="K4" s="32"/>
      <c r="L4" s="32"/>
      <c r="M4" s="32"/>
      <c r="N4" s="32"/>
      <c r="O4" s="32"/>
      <c r="P4" s="32"/>
      <c r="Q4" s="32"/>
      <c r="R4" s="32"/>
      <c r="S4" s="32"/>
      <c r="T4" s="32"/>
      <c r="U4" s="32"/>
      <c r="V4" s="32"/>
      <c r="W4" s="32"/>
      <c r="X4" s="1"/>
      <c r="Y4" s="1"/>
      <c r="Z4" s="1"/>
    </row>
    <row r="5" spans="1:26" ht="14.25" customHeight="1" x14ac:dyDescent="0.25">
      <c r="A5" s="1"/>
      <c r="B5" s="9">
        <v>1</v>
      </c>
      <c r="C5" s="120" t="s">
        <v>1338</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25">
      <c r="A6" s="1"/>
      <c r="B6" s="22"/>
      <c r="C6" s="72" t="s">
        <v>1339</v>
      </c>
      <c r="D6" s="21" t="s">
        <v>541</v>
      </c>
      <c r="E6" s="21" t="s">
        <v>546</v>
      </c>
      <c r="F6" s="585" t="s">
        <v>551</v>
      </c>
      <c r="G6" s="21" t="s">
        <v>556</v>
      </c>
      <c r="H6" s="21" t="s">
        <v>559</v>
      </c>
      <c r="I6" s="21" t="s">
        <v>562</v>
      </c>
      <c r="J6" s="21" t="s">
        <v>565</v>
      </c>
      <c r="K6" s="21" t="s">
        <v>568</v>
      </c>
      <c r="L6" s="21" t="s">
        <v>571</v>
      </c>
      <c r="M6" s="21" t="s">
        <v>574</v>
      </c>
      <c r="N6" s="21" t="s">
        <v>576</v>
      </c>
      <c r="O6" s="21" t="s">
        <v>578</v>
      </c>
      <c r="P6" s="21" t="s">
        <v>580</v>
      </c>
      <c r="Q6" s="21" t="s">
        <v>582</v>
      </c>
      <c r="R6" s="21" t="s">
        <v>584</v>
      </c>
      <c r="S6" s="21" t="s">
        <v>586</v>
      </c>
      <c r="T6" s="21" t="s">
        <v>588</v>
      </c>
      <c r="U6" s="21" t="s">
        <v>590</v>
      </c>
      <c r="V6" s="21" t="s">
        <v>592</v>
      </c>
      <c r="W6" s="21" t="s">
        <v>594</v>
      </c>
      <c r="X6" s="1"/>
      <c r="Y6" s="1"/>
      <c r="Z6" s="1"/>
    </row>
    <row r="7" spans="1:26" ht="14.25" customHeight="1" x14ac:dyDescent="0.25">
      <c r="A7" s="1" t="s">
        <v>86</v>
      </c>
      <c r="B7" s="123" t="s">
        <v>1119</v>
      </c>
      <c r="C7" s="72" t="s">
        <v>1340</v>
      </c>
      <c r="D7" s="29" t="str">
        <f>VLOOKUP(D6,'7'!$B$7:$C$26,2,FALSE)</f>
        <v>Palankių sąlygų verslumui skatinimas per viešųjų paslaugų plėtojimą</v>
      </c>
      <c r="E7" s="29" t="str">
        <f>VLOOKUP(E6,'7'!$B$7:$C$26,2,FALSE)</f>
        <v>Privataus verslo stiprinimas VVG teritorijoje</v>
      </c>
      <c r="F7" s="29" t="str">
        <f>VLOOKUP(F6,'7'!$B$7:$C$26,2,FALSE)</f>
        <v>NVO socialinio verslo kūrimas ir plėtojimas</v>
      </c>
      <c r="G7" s="29">
        <f>VLOOKUP(G6,'7'!$B$7:$C$26,2,FALSE)</f>
        <v>0</v>
      </c>
      <c r="H7" s="29">
        <f>VLOOKUP(H6,'7'!$B$7:$C$26,2,FALSE)</f>
        <v>0</v>
      </c>
      <c r="I7" s="29">
        <f>VLOOKUP(I6,'7'!$B$7:$C$26,2,FALSE)</f>
        <v>0</v>
      </c>
      <c r="J7" s="29">
        <f>VLOOKUP(J6,'7'!$B$7:$C$26,2,FALSE)</f>
        <v>0</v>
      </c>
      <c r="K7" s="29">
        <f>VLOOKUP(K6,'7'!$B$7:$C$26,2,FALSE)</f>
        <v>0</v>
      </c>
      <c r="L7" s="29">
        <f>VLOOKUP(L6,'7'!$B$7:$C$26,2,FALSE)</f>
        <v>0</v>
      </c>
      <c r="M7" s="29">
        <f>VLOOKUP(M6,'7'!$B$7:$C$26,2,FALSE)</f>
        <v>0</v>
      </c>
      <c r="N7" s="29">
        <f>VLOOKUP(N6,'7'!$B$7:$C$26,2,FALSE)</f>
        <v>0</v>
      </c>
      <c r="O7" s="29">
        <f>VLOOKUP(O6,'7'!$B$7:$C$26,2,FALSE)</f>
        <v>0</v>
      </c>
      <c r="P7" s="29">
        <f>VLOOKUP(P6,'7'!$B$7:$C$26,2,FALSE)</f>
        <v>0</v>
      </c>
      <c r="Q7" s="29">
        <f>VLOOKUP(Q6,'7'!$B$7:$C$26,2,FALSE)</f>
        <v>0</v>
      </c>
      <c r="R7" s="29">
        <f>VLOOKUP(R6,'7'!$B$7:$C$26,2,FALSE)</f>
        <v>0</v>
      </c>
      <c r="S7" s="29">
        <f>VLOOKUP(S6,'7'!$B$7:$C$26,2,FALSE)</f>
        <v>0</v>
      </c>
      <c r="T7" s="29">
        <f>VLOOKUP(T6,'7'!$B$7:$C$26,2,FALSE)</f>
        <v>0</v>
      </c>
      <c r="U7" s="29">
        <f>VLOOKUP(U6,'7'!$B$7:$C$26,2,FALSE)</f>
        <v>0</v>
      </c>
      <c r="V7" s="29">
        <f>VLOOKUP(V6,'7'!$B$7:$C$26,2,FALSE)</f>
        <v>0</v>
      </c>
      <c r="W7" s="29">
        <f>VLOOKUP(W6,'7'!$B$7:$C$26,2,FALSE)</f>
        <v>0</v>
      </c>
      <c r="X7" s="1"/>
      <c r="Y7" s="1"/>
      <c r="Z7" s="1"/>
    </row>
    <row r="8" spans="1:26" ht="14.25" customHeight="1" x14ac:dyDescent="0.25">
      <c r="A8" s="1" t="s">
        <v>88</v>
      </c>
      <c r="B8" s="123" t="s">
        <v>1304</v>
      </c>
      <c r="C8" s="72" t="s">
        <v>1340</v>
      </c>
      <c r="D8" s="29" t="str">
        <f>VLOOKUP(D$6,'7'!$B$7:$D$26,3,FALSE)</f>
        <v>Viešųjų paslaugų prieinamumo didinimas (ne pelno)</v>
      </c>
      <c r="E8" s="29" t="str">
        <f>VLOOKUP(E$6,'7'!$B$7:$D$26,3,FALSE)</f>
        <v>Ne žemės ūkio verslo kūrimas ir plėtra</v>
      </c>
      <c r="F8" s="29" t="str">
        <f>VLOOKUP(F$6,'7'!$B$7:$D$26,3,FALSE)</f>
        <v>Socialinis verslas</v>
      </c>
      <c r="G8" s="29">
        <f>VLOOKUP(G$6,'7'!$B$7:$D$26,3,FALSE)</f>
        <v>0</v>
      </c>
      <c r="H8" s="29">
        <f>VLOOKUP(H$6,'7'!$B$7:$D$26,3,FALSE)</f>
        <v>0</v>
      </c>
      <c r="I8" s="29">
        <f>VLOOKUP(I$6,'7'!$B$7:$D$26,3,FALSE)</f>
        <v>0</v>
      </c>
      <c r="J8" s="29">
        <f>VLOOKUP(J$6,'7'!$B$7:$D$26,3,FALSE)</f>
        <v>0</v>
      </c>
      <c r="K8" s="29">
        <f>VLOOKUP(K$6,'7'!$B$7:$D$26,3,FALSE)</f>
        <v>0</v>
      </c>
      <c r="L8" s="29">
        <f>VLOOKUP(L$6,'7'!$B$7:$D$26,3,FALSE)</f>
        <v>0</v>
      </c>
      <c r="M8" s="29">
        <f>VLOOKUP(M$6,'7'!$B$7:$D$26,3,FALSE)</f>
        <v>0</v>
      </c>
      <c r="N8" s="29">
        <f>VLOOKUP(N$6,'7'!$B$7:$D$26,3,FALSE)</f>
        <v>0</v>
      </c>
      <c r="O8" s="29">
        <f>VLOOKUP(O$6,'7'!$B$7:$D$26,3,FALSE)</f>
        <v>0</v>
      </c>
      <c r="P8" s="29">
        <f>VLOOKUP(P$6,'7'!$B$7:$D$26,3,FALSE)</f>
        <v>0</v>
      </c>
      <c r="Q8" s="29">
        <f>VLOOKUP(Q$6,'7'!$B$7:$D$26,3,FALSE)</f>
        <v>0</v>
      </c>
      <c r="R8" s="29">
        <f>VLOOKUP(R$6,'7'!$B$7:$D$26,3,FALSE)</f>
        <v>0</v>
      </c>
      <c r="S8" s="29">
        <f>VLOOKUP(S$6,'7'!$B$7:$D$26,3,FALSE)</f>
        <v>0</v>
      </c>
      <c r="T8" s="29">
        <f>VLOOKUP(T$6,'7'!$B$7:$D$26,3,FALSE)</f>
        <v>0</v>
      </c>
      <c r="U8" s="29">
        <f>VLOOKUP(U$6,'7'!$B$7:$D$26,3,FALSE)</f>
        <v>0</v>
      </c>
      <c r="V8" s="29">
        <f>VLOOKUP(V$6,'7'!$B$7:$D$26,3,FALSE)</f>
        <v>0</v>
      </c>
      <c r="W8" s="29">
        <f>VLOOKUP(W$6,'7'!$B$7:$D$26,3,FALSE)</f>
        <v>0</v>
      </c>
      <c r="X8" s="1"/>
      <c r="Y8" s="1"/>
      <c r="Z8" s="1"/>
    </row>
    <row r="9" spans="1:26" ht="14.25" customHeight="1" x14ac:dyDescent="0.25">
      <c r="A9" s="1" t="s">
        <v>1341</v>
      </c>
      <c r="B9" s="123" t="s">
        <v>1342</v>
      </c>
      <c r="C9" s="72" t="s">
        <v>1343</v>
      </c>
      <c r="D9" s="29">
        <f>VLOOKUP(D$6,'9'!$B$8:$D$27,3,FALSE)</f>
        <v>3</v>
      </c>
      <c r="E9" s="29">
        <f>VLOOKUP(E$6,'9'!$B$8:$D$27,3,FALSE)</f>
        <v>3</v>
      </c>
      <c r="F9" s="29">
        <f>VLOOKUP(F$6,'9'!$B$8:$D$27,3,FALSE)</f>
        <v>3</v>
      </c>
      <c r="G9" s="29">
        <f>VLOOKUP(G$6,'9'!$B$8:$D$27,3,FALSE)</f>
        <v>0</v>
      </c>
      <c r="H9" s="29">
        <f>VLOOKUP(H$6,'9'!$B$8:$D$27,3,FALSE)</f>
        <v>0</v>
      </c>
      <c r="I9" s="29">
        <f>VLOOKUP(I$6,'9'!$B$8:$D$27,3,FALSE)</f>
        <v>0</v>
      </c>
      <c r="J9" s="29">
        <f>VLOOKUP(J$6,'9'!$B$8:$D$27,3,FALSE)</f>
        <v>0</v>
      </c>
      <c r="K9" s="29">
        <f>VLOOKUP(K$6,'9'!$B$8:$D$27,3,FALSE)</f>
        <v>0</v>
      </c>
      <c r="L9" s="29">
        <f>VLOOKUP(L$6,'9'!$B$8:$D$27,3,FALSE)</f>
        <v>0</v>
      </c>
      <c r="M9" s="29">
        <f>VLOOKUP(M$6,'9'!$B$8:$D$27,3,FALSE)</f>
        <v>0</v>
      </c>
      <c r="N9" s="29">
        <f>VLOOKUP(N$6,'9'!$B$8:$D$27,3,FALSE)</f>
        <v>0</v>
      </c>
      <c r="O9" s="29">
        <f>VLOOKUP(O$6,'9'!$B$8:$D$27,3,FALSE)</f>
        <v>0</v>
      </c>
      <c r="P9" s="29">
        <f>VLOOKUP(P$6,'9'!$B$8:$D$27,3,FALSE)</f>
        <v>0</v>
      </c>
      <c r="Q9" s="29">
        <f>VLOOKUP(Q$6,'9'!$B$8:$D$27,3,FALSE)</f>
        <v>0</v>
      </c>
      <c r="R9" s="29">
        <f>VLOOKUP(R$6,'9'!$B$8:$D$27,3,FALSE)</f>
        <v>0</v>
      </c>
      <c r="S9" s="29">
        <f>VLOOKUP(S$6,'9'!$B$8:$D$27,3,FALSE)</f>
        <v>0</v>
      </c>
      <c r="T9" s="29">
        <f>VLOOKUP(T$6,'9'!$B$8:$D$27,3,FALSE)</f>
        <v>0</v>
      </c>
      <c r="U9" s="29">
        <f>VLOOKUP(U$6,'9'!$B$8:$D$27,3,FALSE)</f>
        <v>0</v>
      </c>
      <c r="V9" s="29">
        <f>VLOOKUP(V$6,'9'!$B$8:$D$27,3,FALSE)</f>
        <v>0</v>
      </c>
      <c r="W9" s="29">
        <f>VLOOKUP(W$6,'9'!$B$8:$D$27,3,FALSE)</f>
        <v>0</v>
      </c>
      <c r="X9" s="1"/>
      <c r="Y9" s="1"/>
      <c r="Z9" s="1"/>
    </row>
    <row r="10" spans="1:26" ht="14.25" customHeight="1" x14ac:dyDescent="0.25">
      <c r="A10" s="1" t="s">
        <v>1344</v>
      </c>
      <c r="B10" s="123" t="s">
        <v>1345</v>
      </c>
      <c r="C10" s="72" t="s">
        <v>1346</v>
      </c>
      <c r="D10" s="29">
        <f>VLOOKUP(D$6,'8'!$B$7:$D$26,3,FALSE)</f>
        <v>2</v>
      </c>
      <c r="E10" s="29">
        <f>VLOOKUP(E$6,'8'!$B$7:$D$26,3,FALSE)</f>
        <v>3</v>
      </c>
      <c r="F10" s="29">
        <f>VLOOKUP(F$6,'8'!$B$7:$D$26,3,FALSE)</f>
        <v>2</v>
      </c>
      <c r="G10" s="29">
        <f>VLOOKUP(G$6,'8'!$B$7:$D$26,3,FALSE)</f>
        <v>0</v>
      </c>
      <c r="H10" s="29">
        <f>VLOOKUP(H$6,'8'!$B$7:$D$26,3,FALSE)</f>
        <v>0</v>
      </c>
      <c r="I10" s="29">
        <f>VLOOKUP(I$6,'8'!$B$7:$D$26,3,FALSE)</f>
        <v>0</v>
      </c>
      <c r="J10" s="29">
        <f>VLOOKUP(J$6,'8'!$B$7:$D$26,3,FALSE)</f>
        <v>0</v>
      </c>
      <c r="K10" s="29">
        <f>VLOOKUP(K$6,'8'!$B$7:$D$26,3,FALSE)</f>
        <v>0</v>
      </c>
      <c r="L10" s="29">
        <f>VLOOKUP(L$6,'8'!$B$7:$D$26,3,FALSE)</f>
        <v>0</v>
      </c>
      <c r="M10" s="29">
        <f>VLOOKUP(M$6,'8'!$B$7:$D$26,3,FALSE)</f>
        <v>0</v>
      </c>
      <c r="N10" s="29">
        <f>VLOOKUP(N$6,'8'!$B$7:$D$26,3,FALSE)</f>
        <v>0</v>
      </c>
      <c r="O10" s="29">
        <f>VLOOKUP(O$6,'8'!$B$7:$D$26,3,FALSE)</f>
        <v>0</v>
      </c>
      <c r="P10" s="29">
        <f>VLOOKUP(P$6,'8'!$B$7:$D$26,3,FALSE)</f>
        <v>0</v>
      </c>
      <c r="Q10" s="29">
        <f>VLOOKUP(Q$6,'8'!$B$7:$D$26,3,FALSE)</f>
        <v>0</v>
      </c>
      <c r="R10" s="29">
        <f>VLOOKUP(R$6,'8'!$B$7:$D$26,3,FALSE)</f>
        <v>0</v>
      </c>
      <c r="S10" s="29">
        <f>VLOOKUP(S$6,'8'!$B$7:$D$26,3,FALSE)</f>
        <v>0</v>
      </c>
      <c r="T10" s="29">
        <f>VLOOKUP(T$6,'8'!$B$7:$D$26,3,FALSE)</f>
        <v>0</v>
      </c>
      <c r="U10" s="29">
        <f>VLOOKUP(U$6,'8'!$B$7:$D$26,3,FALSE)</f>
        <v>0</v>
      </c>
      <c r="V10" s="29">
        <f>VLOOKUP(V$6,'8'!$B$7:$D$26,3,FALSE)</f>
        <v>0</v>
      </c>
      <c r="W10" s="29">
        <f>VLOOKUP(W$6,'8'!$B$7:$D$26,3,FALSE)</f>
        <v>0</v>
      </c>
      <c r="X10" s="1"/>
      <c r="Y10" s="1"/>
      <c r="Z10" s="1"/>
    </row>
    <row r="11" spans="1:26" ht="14.25" customHeight="1" x14ac:dyDescent="0.25">
      <c r="A11" s="1" t="s">
        <v>1347</v>
      </c>
      <c r="B11" s="123" t="s">
        <v>1348</v>
      </c>
      <c r="C11" s="72" t="s">
        <v>1349</v>
      </c>
      <c r="D11" s="391" t="s">
        <v>380</v>
      </c>
      <c r="E11" s="391" t="s">
        <v>380</v>
      </c>
      <c r="F11" s="391" t="s">
        <v>380</v>
      </c>
      <c r="G11" s="391" t="s">
        <v>350</v>
      </c>
      <c r="H11" s="391" t="s">
        <v>350</v>
      </c>
      <c r="I11" s="391" t="s">
        <v>350</v>
      </c>
      <c r="J11" s="391" t="s">
        <v>350</v>
      </c>
      <c r="K11" s="391" t="s">
        <v>350</v>
      </c>
      <c r="L11" s="391" t="s">
        <v>350</v>
      </c>
      <c r="M11" s="391" t="s">
        <v>350</v>
      </c>
      <c r="N11" s="391" t="s">
        <v>350</v>
      </c>
      <c r="O11" s="391" t="s">
        <v>350</v>
      </c>
      <c r="P11" s="391" t="s">
        <v>350</v>
      </c>
      <c r="Q11" s="391" t="s">
        <v>350</v>
      </c>
      <c r="R11" s="391" t="s">
        <v>350</v>
      </c>
      <c r="S11" s="391" t="s">
        <v>350</v>
      </c>
      <c r="T11" s="391" t="s">
        <v>350</v>
      </c>
      <c r="U11" s="391" t="s">
        <v>350</v>
      </c>
      <c r="V11" s="391" t="s">
        <v>350</v>
      </c>
      <c r="W11" s="391" t="s">
        <v>350</v>
      </c>
      <c r="X11" s="1"/>
      <c r="Y11" s="1"/>
      <c r="Z11" s="1"/>
    </row>
    <row r="12" spans="1:26" ht="14.25" customHeight="1" x14ac:dyDescent="0.25">
      <c r="A12" s="1" t="s">
        <v>1350</v>
      </c>
      <c r="B12" s="123" t="s">
        <v>1351</v>
      </c>
      <c r="C12" s="72" t="s">
        <v>1352</v>
      </c>
      <c r="D12" s="7" t="s">
        <v>119</v>
      </c>
      <c r="E12" s="391" t="s">
        <v>119</v>
      </c>
      <c r="F12" s="391" t="s">
        <v>119</v>
      </c>
      <c r="G12" s="391" t="s">
        <v>182</v>
      </c>
      <c r="H12" s="391" t="s">
        <v>182</v>
      </c>
      <c r="I12" s="391" t="s">
        <v>182</v>
      </c>
      <c r="J12" s="391" t="s">
        <v>182</v>
      </c>
      <c r="K12" s="391" t="s">
        <v>182</v>
      </c>
      <c r="L12" s="391" t="s">
        <v>182</v>
      </c>
      <c r="M12" s="391" t="s">
        <v>182</v>
      </c>
      <c r="N12" s="391" t="s">
        <v>182</v>
      </c>
      <c r="O12" s="391" t="s">
        <v>182</v>
      </c>
      <c r="P12" s="391" t="s">
        <v>182</v>
      </c>
      <c r="Q12" s="391" t="s">
        <v>182</v>
      </c>
      <c r="R12" s="391" t="s">
        <v>182</v>
      </c>
      <c r="S12" s="391" t="s">
        <v>182</v>
      </c>
      <c r="T12" s="391" t="s">
        <v>182</v>
      </c>
      <c r="U12" s="391" t="s">
        <v>182</v>
      </c>
      <c r="V12" s="391" t="s">
        <v>182</v>
      </c>
      <c r="W12" s="391" t="s">
        <v>182</v>
      </c>
      <c r="X12" s="1"/>
      <c r="Y12" s="1"/>
      <c r="Z12" s="1"/>
    </row>
    <row r="13" spans="1:26" ht="14.25" customHeight="1" x14ac:dyDescent="0.25">
      <c r="A13" s="1" t="s">
        <v>1353</v>
      </c>
      <c r="B13" s="123" t="s">
        <v>1354</v>
      </c>
      <c r="C13" s="72" t="s">
        <v>1352</v>
      </c>
      <c r="D13" s="7" t="s">
        <v>182</v>
      </c>
      <c r="E13" s="391" t="s">
        <v>182</v>
      </c>
      <c r="F13" s="391" t="s">
        <v>182</v>
      </c>
      <c r="G13" s="391" t="s">
        <v>182</v>
      </c>
      <c r="H13" s="391" t="s">
        <v>182</v>
      </c>
      <c r="I13" s="391" t="s">
        <v>182</v>
      </c>
      <c r="J13" s="391" t="s">
        <v>182</v>
      </c>
      <c r="K13" s="391" t="s">
        <v>182</v>
      </c>
      <c r="L13" s="391" t="s">
        <v>182</v>
      </c>
      <c r="M13" s="391" t="s">
        <v>182</v>
      </c>
      <c r="N13" s="391" t="s">
        <v>182</v>
      </c>
      <c r="O13" s="391" t="s">
        <v>182</v>
      </c>
      <c r="P13" s="391" t="s">
        <v>182</v>
      </c>
      <c r="Q13" s="391" t="s">
        <v>182</v>
      </c>
      <c r="R13" s="391" t="s">
        <v>182</v>
      </c>
      <c r="S13" s="391" t="s">
        <v>182</v>
      </c>
      <c r="T13" s="391" t="s">
        <v>182</v>
      </c>
      <c r="U13" s="391" t="s">
        <v>182</v>
      </c>
      <c r="V13" s="391" t="s">
        <v>182</v>
      </c>
      <c r="W13" s="391" t="s">
        <v>182</v>
      </c>
      <c r="X13" s="1"/>
      <c r="Y13" s="1"/>
      <c r="Z13" s="1"/>
    </row>
    <row r="14" spans="1:26" ht="14.25" customHeight="1" x14ac:dyDescent="0.25">
      <c r="A14" s="1" t="s">
        <v>1355</v>
      </c>
      <c r="B14" s="123" t="s">
        <v>1356</v>
      </c>
      <c r="C14" s="72" t="s">
        <v>1352</v>
      </c>
      <c r="D14" s="7" t="s">
        <v>182</v>
      </c>
      <c r="E14" s="391" t="s">
        <v>182</v>
      </c>
      <c r="F14" s="391" t="s">
        <v>182</v>
      </c>
      <c r="G14" s="391" t="s">
        <v>182</v>
      </c>
      <c r="H14" s="391" t="s">
        <v>182</v>
      </c>
      <c r="I14" s="391" t="s">
        <v>182</v>
      </c>
      <c r="J14" s="391" t="s">
        <v>182</v>
      </c>
      <c r="K14" s="391" t="s">
        <v>182</v>
      </c>
      <c r="L14" s="391" t="s">
        <v>182</v>
      </c>
      <c r="M14" s="391" t="s">
        <v>182</v>
      </c>
      <c r="N14" s="391" t="s">
        <v>182</v>
      </c>
      <c r="O14" s="391" t="s">
        <v>182</v>
      </c>
      <c r="P14" s="391" t="s">
        <v>182</v>
      </c>
      <c r="Q14" s="391" t="s">
        <v>182</v>
      </c>
      <c r="R14" s="391" t="s">
        <v>182</v>
      </c>
      <c r="S14" s="391" t="s">
        <v>182</v>
      </c>
      <c r="T14" s="391" t="s">
        <v>182</v>
      </c>
      <c r="U14" s="391" t="s">
        <v>182</v>
      </c>
      <c r="V14" s="391" t="s">
        <v>182</v>
      </c>
      <c r="W14" s="391" t="s">
        <v>182</v>
      </c>
      <c r="X14" s="1"/>
      <c r="Y14" s="1"/>
      <c r="Z14" s="1"/>
    </row>
    <row r="15" spans="1:26" ht="14.25" customHeight="1" x14ac:dyDescent="0.25">
      <c r="A15" s="1" t="s">
        <v>1357</v>
      </c>
      <c r="B15" s="123" t="s">
        <v>1358</v>
      </c>
      <c r="C15" s="72" t="s">
        <v>1352</v>
      </c>
      <c r="D15" s="7" t="s">
        <v>182</v>
      </c>
      <c r="E15" s="391" t="s">
        <v>182</v>
      </c>
      <c r="F15" s="391" t="s">
        <v>182</v>
      </c>
      <c r="G15" s="391" t="s">
        <v>182</v>
      </c>
      <c r="H15" s="391" t="s">
        <v>182</v>
      </c>
      <c r="I15" s="391" t="s">
        <v>182</v>
      </c>
      <c r="J15" s="391" t="s">
        <v>182</v>
      </c>
      <c r="K15" s="391" t="s">
        <v>182</v>
      </c>
      <c r="L15" s="391" t="s">
        <v>182</v>
      </c>
      <c r="M15" s="391" t="s">
        <v>182</v>
      </c>
      <c r="N15" s="391" t="s">
        <v>182</v>
      </c>
      <c r="O15" s="391" t="s">
        <v>182</v>
      </c>
      <c r="P15" s="391" t="s">
        <v>182</v>
      </c>
      <c r="Q15" s="391" t="s">
        <v>182</v>
      </c>
      <c r="R15" s="391" t="s">
        <v>182</v>
      </c>
      <c r="S15" s="391" t="s">
        <v>182</v>
      </c>
      <c r="T15" s="391" t="s">
        <v>182</v>
      </c>
      <c r="U15" s="391" t="s">
        <v>182</v>
      </c>
      <c r="V15" s="391" t="s">
        <v>182</v>
      </c>
      <c r="W15" s="391" t="s">
        <v>182</v>
      </c>
      <c r="X15" s="1"/>
      <c r="Y15" s="1"/>
      <c r="Z15" s="1"/>
    </row>
    <row r="16" spans="1:26" ht="14.25" customHeight="1" x14ac:dyDescent="0.25">
      <c r="A16" s="1" t="s">
        <v>1359</v>
      </c>
      <c r="B16" s="121" t="s">
        <v>1360</v>
      </c>
      <c r="C16" s="72" t="s">
        <v>1361</v>
      </c>
      <c r="D16" s="123"/>
      <c r="E16" s="123"/>
      <c r="F16" s="123"/>
      <c r="G16" s="123"/>
      <c r="H16" s="123"/>
      <c r="I16" s="123"/>
      <c r="J16" s="123"/>
      <c r="K16" s="123"/>
      <c r="L16" s="123"/>
      <c r="M16" s="123"/>
      <c r="N16" s="123"/>
      <c r="O16" s="123"/>
      <c r="P16" s="123"/>
      <c r="Q16" s="123"/>
      <c r="R16" s="123"/>
      <c r="S16" s="123"/>
      <c r="T16" s="123"/>
      <c r="U16" s="123"/>
      <c r="V16" s="123"/>
      <c r="W16" s="123"/>
      <c r="X16" s="1"/>
      <c r="Y16" s="1"/>
      <c r="Z16" s="1"/>
    </row>
    <row r="17" spans="1:26" ht="301.5" customHeight="1" x14ac:dyDescent="0.25">
      <c r="A17" s="1" t="s">
        <v>1362</v>
      </c>
      <c r="B17" s="123" t="s">
        <v>1363</v>
      </c>
      <c r="C17" s="72" t="s">
        <v>1364</v>
      </c>
      <c r="D17" s="586" t="s">
        <v>1899</v>
      </c>
      <c r="E17" s="586" t="s">
        <v>1900</v>
      </c>
      <c r="F17" s="586" t="s">
        <v>1901</v>
      </c>
      <c r="G17" s="124"/>
      <c r="H17" s="124"/>
      <c r="I17" s="124"/>
      <c r="J17" s="124"/>
      <c r="K17" s="124"/>
      <c r="L17" s="124"/>
      <c r="M17" s="124"/>
      <c r="N17" s="124"/>
      <c r="O17" s="124"/>
      <c r="P17" s="124"/>
      <c r="Q17" s="124"/>
      <c r="R17" s="124"/>
      <c r="S17" s="124"/>
      <c r="T17" s="124"/>
      <c r="U17" s="124"/>
      <c r="V17" s="124"/>
      <c r="W17" s="124"/>
      <c r="X17" s="1"/>
      <c r="Y17" s="1"/>
      <c r="Z17" s="1"/>
    </row>
    <row r="18" spans="1:26" ht="152.25" customHeight="1" x14ac:dyDescent="0.25">
      <c r="A18" s="1" t="s">
        <v>1365</v>
      </c>
      <c r="B18" s="123" t="s">
        <v>1366</v>
      </c>
      <c r="C18" s="72" t="s">
        <v>1367</v>
      </c>
      <c r="D18" s="575" t="s">
        <v>1863</v>
      </c>
      <c r="E18" s="575" t="s">
        <v>1902</v>
      </c>
      <c r="F18" s="575" t="s">
        <v>1870</v>
      </c>
      <c r="G18" s="124"/>
      <c r="H18" s="124"/>
      <c r="I18" s="124"/>
      <c r="J18" s="124"/>
      <c r="K18" s="124"/>
      <c r="L18" s="124"/>
      <c r="M18" s="124"/>
      <c r="N18" s="124"/>
      <c r="O18" s="124"/>
      <c r="P18" s="124"/>
      <c r="Q18" s="124"/>
      <c r="R18" s="124"/>
      <c r="S18" s="124"/>
      <c r="T18" s="124"/>
      <c r="U18" s="124"/>
      <c r="V18" s="124"/>
      <c r="W18" s="124"/>
      <c r="X18" s="1"/>
      <c r="Y18" s="1"/>
      <c r="Z18" s="1"/>
    </row>
    <row r="19" spans="1:26" ht="14.25" customHeight="1" x14ac:dyDescent="0.25">
      <c r="A19" s="1" t="s">
        <v>1368</v>
      </c>
      <c r="B19" s="123" t="s">
        <v>1369</v>
      </c>
      <c r="C19" s="72" t="s">
        <v>1370</v>
      </c>
      <c r="D19" s="124" t="s">
        <v>1371</v>
      </c>
      <c r="E19" s="124" t="s">
        <v>1372</v>
      </c>
      <c r="F19" s="124" t="s">
        <v>1373</v>
      </c>
      <c r="G19" s="124"/>
      <c r="H19" s="124"/>
      <c r="I19" s="124"/>
      <c r="J19" s="124"/>
      <c r="K19" s="124"/>
      <c r="L19" s="124"/>
      <c r="M19" s="124"/>
      <c r="N19" s="124"/>
      <c r="O19" s="124"/>
      <c r="P19" s="124"/>
      <c r="Q19" s="124"/>
      <c r="R19" s="124"/>
      <c r="S19" s="124"/>
      <c r="T19" s="124"/>
      <c r="U19" s="124"/>
      <c r="V19" s="124"/>
      <c r="W19" s="124"/>
      <c r="X19" s="1"/>
      <c r="Y19" s="1"/>
      <c r="Z19" s="1"/>
    </row>
    <row r="20" spans="1:26" ht="14.25" customHeight="1" x14ac:dyDescent="0.25">
      <c r="A20" s="1" t="s">
        <v>1374</v>
      </c>
      <c r="B20" s="123" t="s">
        <v>1375</v>
      </c>
      <c r="C20" s="72" t="s">
        <v>1376</v>
      </c>
      <c r="D20" s="124" t="s">
        <v>356</v>
      </c>
      <c r="E20" s="124" t="s">
        <v>356</v>
      </c>
      <c r="F20" s="124" t="s">
        <v>356</v>
      </c>
      <c r="G20" s="124"/>
      <c r="H20" s="124"/>
      <c r="I20" s="124"/>
      <c r="J20" s="124"/>
      <c r="K20" s="124"/>
      <c r="L20" s="124"/>
      <c r="M20" s="124"/>
      <c r="N20" s="124"/>
      <c r="O20" s="124"/>
      <c r="P20" s="124"/>
      <c r="Q20" s="124"/>
      <c r="R20" s="124"/>
      <c r="S20" s="124"/>
      <c r="T20" s="124"/>
      <c r="U20" s="124"/>
      <c r="V20" s="124"/>
      <c r="W20" s="124"/>
      <c r="X20" s="1"/>
      <c r="Y20" s="1"/>
      <c r="Z20" s="1"/>
    </row>
    <row r="21" spans="1:26" ht="14.25" customHeight="1" x14ac:dyDescent="0.25">
      <c r="A21" s="1" t="s">
        <v>1377</v>
      </c>
      <c r="B21" s="123" t="s">
        <v>1378</v>
      </c>
      <c r="C21" s="72" t="s">
        <v>1379</v>
      </c>
      <c r="D21" s="124" t="s">
        <v>1380</v>
      </c>
      <c r="E21" s="124" t="s">
        <v>356</v>
      </c>
      <c r="F21" s="124" t="s">
        <v>356</v>
      </c>
      <c r="G21" s="124"/>
      <c r="H21" s="124"/>
      <c r="I21" s="124"/>
      <c r="J21" s="124"/>
      <c r="K21" s="124"/>
      <c r="L21" s="124"/>
      <c r="M21" s="124"/>
      <c r="N21" s="124"/>
      <c r="O21" s="124"/>
      <c r="P21" s="124"/>
      <c r="Q21" s="124"/>
      <c r="R21" s="124"/>
      <c r="S21" s="124"/>
      <c r="T21" s="124"/>
      <c r="U21" s="124"/>
      <c r="V21" s="124"/>
      <c r="W21" s="124"/>
      <c r="X21" s="1"/>
      <c r="Y21" s="1"/>
      <c r="Z21" s="1"/>
    </row>
    <row r="22" spans="1:26" ht="14.25" customHeight="1" x14ac:dyDescent="0.25">
      <c r="A22" s="1" t="s">
        <v>1381</v>
      </c>
      <c r="B22" s="123" t="s">
        <v>1382</v>
      </c>
      <c r="C22" s="72" t="s">
        <v>1383</v>
      </c>
      <c r="D22" s="124" t="s">
        <v>356</v>
      </c>
      <c r="E22" s="124" t="s">
        <v>356</v>
      </c>
      <c r="F22" s="124" t="s">
        <v>356</v>
      </c>
      <c r="G22" s="124"/>
      <c r="H22" s="124"/>
      <c r="I22" s="124"/>
      <c r="J22" s="124"/>
      <c r="K22" s="124"/>
      <c r="L22" s="124"/>
      <c r="M22" s="124"/>
      <c r="N22" s="124"/>
      <c r="O22" s="124"/>
      <c r="P22" s="124"/>
      <c r="Q22" s="124"/>
      <c r="R22" s="124"/>
      <c r="S22" s="124"/>
      <c r="T22" s="124"/>
      <c r="U22" s="124"/>
      <c r="V22" s="124"/>
      <c r="W22" s="124"/>
      <c r="X22" s="1"/>
      <c r="Y22" s="1"/>
      <c r="Z22" s="1"/>
    </row>
    <row r="23" spans="1:26" ht="14.25" customHeight="1" x14ac:dyDescent="0.25">
      <c r="A23" s="1" t="s">
        <v>1384</v>
      </c>
      <c r="B23" s="121" t="s">
        <v>1385</v>
      </c>
      <c r="C23" s="72" t="s">
        <v>1361</v>
      </c>
      <c r="D23" s="123"/>
      <c r="E23" s="123"/>
      <c r="F23" s="123"/>
      <c r="G23" s="123"/>
      <c r="H23" s="123"/>
      <c r="I23" s="123"/>
      <c r="J23" s="123"/>
      <c r="K23" s="123"/>
      <c r="L23" s="123"/>
      <c r="M23" s="123"/>
      <c r="N23" s="123"/>
      <c r="O23" s="123"/>
      <c r="P23" s="123"/>
      <c r="Q23" s="123"/>
      <c r="R23" s="123"/>
      <c r="S23" s="123"/>
      <c r="T23" s="123"/>
      <c r="U23" s="123"/>
      <c r="V23" s="123"/>
      <c r="W23" s="123"/>
      <c r="X23" s="1"/>
      <c r="Y23" s="1"/>
      <c r="Z23" s="1"/>
    </row>
    <row r="24" spans="1:26" ht="14.25" customHeight="1" x14ac:dyDescent="0.25">
      <c r="A24" s="1" t="s">
        <v>1386</v>
      </c>
      <c r="B24" s="123" t="s">
        <v>1387</v>
      </c>
      <c r="C24" s="72" t="s">
        <v>1388</v>
      </c>
      <c r="D24" s="124" t="s">
        <v>1389</v>
      </c>
      <c r="E24" s="124" t="s">
        <v>1390</v>
      </c>
      <c r="F24" s="124" t="s">
        <v>1391</v>
      </c>
      <c r="G24" s="124"/>
      <c r="H24" s="124"/>
      <c r="I24" s="124"/>
      <c r="J24" s="124"/>
      <c r="K24" s="124"/>
      <c r="L24" s="124"/>
      <c r="M24" s="124"/>
      <c r="N24" s="124"/>
      <c r="O24" s="124"/>
      <c r="P24" s="124"/>
      <c r="Q24" s="124"/>
      <c r="R24" s="124"/>
      <c r="S24" s="124"/>
      <c r="T24" s="124"/>
      <c r="U24" s="124"/>
      <c r="V24" s="124"/>
      <c r="W24" s="124"/>
      <c r="X24" s="1"/>
      <c r="Y24" s="1"/>
      <c r="Z24" s="1"/>
    </row>
    <row r="25" spans="1:26" ht="14.25" customHeight="1" x14ac:dyDescent="0.25">
      <c r="A25" s="1" t="s">
        <v>1392</v>
      </c>
      <c r="B25" s="123" t="s">
        <v>1393</v>
      </c>
      <c r="C25" s="72" t="s">
        <v>1394</v>
      </c>
      <c r="D25" s="124" t="s">
        <v>1395</v>
      </c>
      <c r="E25" s="124" t="s">
        <v>1396</v>
      </c>
      <c r="F25" s="124" t="s">
        <v>1397</v>
      </c>
      <c r="G25" s="124"/>
      <c r="H25" s="124"/>
      <c r="I25" s="124"/>
      <c r="J25" s="124"/>
      <c r="K25" s="124"/>
      <c r="L25" s="124"/>
      <c r="M25" s="124"/>
      <c r="N25" s="124"/>
      <c r="O25" s="124"/>
      <c r="P25" s="124"/>
      <c r="Q25" s="124"/>
      <c r="R25" s="124"/>
      <c r="S25" s="124"/>
      <c r="T25" s="124"/>
      <c r="U25" s="124"/>
      <c r="V25" s="124"/>
      <c r="W25" s="124"/>
      <c r="X25" s="1"/>
      <c r="Y25" s="1"/>
      <c r="Z25" s="1"/>
    </row>
    <row r="26" spans="1:26" ht="14.25" customHeight="1" x14ac:dyDescent="0.25">
      <c r="A26" s="1" t="s">
        <v>1398</v>
      </c>
      <c r="B26" s="123" t="s">
        <v>1399</v>
      </c>
      <c r="C26" s="72" t="s">
        <v>1400</v>
      </c>
      <c r="D26" s="124" t="s">
        <v>1401</v>
      </c>
      <c r="E26" s="124" t="s">
        <v>1402</v>
      </c>
      <c r="F26" s="124" t="s">
        <v>1403</v>
      </c>
      <c r="G26" s="124"/>
      <c r="H26" s="124"/>
      <c r="I26" s="124"/>
      <c r="J26" s="124"/>
      <c r="K26" s="124"/>
      <c r="L26" s="124"/>
      <c r="M26" s="124"/>
      <c r="N26" s="124"/>
      <c r="O26" s="124"/>
      <c r="P26" s="124"/>
      <c r="Q26" s="124"/>
      <c r="R26" s="124"/>
      <c r="S26" s="124"/>
      <c r="T26" s="124"/>
      <c r="U26" s="124"/>
      <c r="V26" s="124"/>
      <c r="W26" s="124"/>
      <c r="X26" s="1"/>
      <c r="Y26" s="1"/>
      <c r="Z26" s="1"/>
    </row>
    <row r="27" spans="1:26" ht="14.25" customHeight="1" x14ac:dyDescent="0.25">
      <c r="A27" s="1" t="s">
        <v>1404</v>
      </c>
      <c r="B27" s="123" t="s">
        <v>1405</v>
      </c>
      <c r="C27" s="72" t="s">
        <v>1406</v>
      </c>
      <c r="D27" s="124" t="s">
        <v>1407</v>
      </c>
      <c r="E27" s="124" t="s">
        <v>1407</v>
      </c>
      <c r="F27" s="124" t="s">
        <v>1407</v>
      </c>
      <c r="G27" s="124"/>
      <c r="H27" s="124"/>
      <c r="I27" s="124"/>
      <c r="J27" s="124"/>
      <c r="K27" s="124"/>
      <c r="L27" s="124"/>
      <c r="M27" s="124"/>
      <c r="N27" s="124"/>
      <c r="O27" s="124"/>
      <c r="P27" s="124"/>
      <c r="Q27" s="124"/>
      <c r="R27" s="124"/>
      <c r="S27" s="124"/>
      <c r="T27" s="124"/>
      <c r="U27" s="124"/>
      <c r="V27" s="124"/>
      <c r="W27" s="124"/>
      <c r="X27" s="1"/>
      <c r="Y27" s="1"/>
      <c r="Z27" s="1"/>
    </row>
    <row r="28" spans="1:26" ht="141" customHeight="1" x14ac:dyDescent="0.25">
      <c r="A28" s="1" t="s">
        <v>1408</v>
      </c>
      <c r="B28" s="123" t="s">
        <v>1409</v>
      </c>
      <c r="C28" s="72" t="s">
        <v>1410</v>
      </c>
      <c r="D28" s="124" t="s">
        <v>1411</v>
      </c>
      <c r="E28" s="575" t="s">
        <v>1903</v>
      </c>
      <c r="F28" s="124" t="s">
        <v>1412</v>
      </c>
      <c r="G28" s="124"/>
      <c r="H28" s="124"/>
      <c r="I28" s="124"/>
      <c r="J28" s="124"/>
      <c r="K28" s="124"/>
      <c r="L28" s="124"/>
      <c r="M28" s="124"/>
      <c r="N28" s="124"/>
      <c r="O28" s="124"/>
      <c r="P28" s="124"/>
      <c r="Q28" s="124"/>
      <c r="R28" s="124"/>
      <c r="S28" s="124"/>
      <c r="T28" s="124"/>
      <c r="U28" s="124"/>
      <c r="V28" s="124"/>
      <c r="W28" s="124"/>
      <c r="X28" s="1"/>
      <c r="Y28" s="1"/>
      <c r="Z28" s="1"/>
    </row>
    <row r="29" spans="1:26" ht="14.25" customHeight="1" x14ac:dyDescent="0.25">
      <c r="A29" s="1" t="s">
        <v>1413</v>
      </c>
      <c r="B29" s="123" t="s">
        <v>1414</v>
      </c>
      <c r="C29" s="72" t="s">
        <v>1415</v>
      </c>
      <c r="D29" s="29">
        <f>VLOOKUP(D$6,'15'!$B$8:$E$27,4,FALSE)</f>
        <v>4</v>
      </c>
      <c r="E29" s="29">
        <f>VLOOKUP(E$6,'15'!$B$8:$E$27,4,FALSE)</f>
        <v>3</v>
      </c>
      <c r="F29" s="29">
        <f>VLOOKUP(F$6,'15'!$B$8:$E$27,4,FALSE)</f>
        <v>2</v>
      </c>
      <c r="G29" s="29">
        <f>VLOOKUP(G$6,'15'!$B$8:$E$27,4,FALSE)</f>
        <v>0</v>
      </c>
      <c r="H29" s="29">
        <f>VLOOKUP(H$6,'15'!$B$8:$E$27,4,FALSE)</f>
        <v>0</v>
      </c>
      <c r="I29" s="29">
        <f>VLOOKUP(I$6,'15'!$B$8:$E$27,4,FALSE)</f>
        <v>0</v>
      </c>
      <c r="J29" s="29">
        <f>VLOOKUP(J$6,'15'!$B$8:$E$27,4,FALSE)</f>
        <v>0</v>
      </c>
      <c r="K29" s="29">
        <f>VLOOKUP(K$6,'15'!$B$8:$E$27,4,FALSE)</f>
        <v>0</v>
      </c>
      <c r="L29" s="29">
        <f>VLOOKUP(L$6,'15'!$B$8:$E$27,4,FALSE)</f>
        <v>0</v>
      </c>
      <c r="M29" s="29">
        <f>VLOOKUP(M$6,'15'!$B$8:$E$27,4,FALSE)</f>
        <v>0</v>
      </c>
      <c r="N29" s="29">
        <f>VLOOKUP(N$6,'15'!$B$8:$E$27,4,FALSE)</f>
        <v>0</v>
      </c>
      <c r="O29" s="29">
        <f>VLOOKUP(O$6,'15'!$B$8:$E$27,4,FALSE)</f>
        <v>0</v>
      </c>
      <c r="P29" s="29">
        <f>VLOOKUP(P$6,'15'!$B$8:$E$27,4,FALSE)</f>
        <v>0</v>
      </c>
      <c r="Q29" s="29">
        <f>VLOOKUP(Q$6,'15'!$B$8:$E$27,4,FALSE)</f>
        <v>0</v>
      </c>
      <c r="R29" s="29">
        <f>VLOOKUP(R$6,'15'!$B$8:$E$27,4,FALSE)</f>
        <v>0</v>
      </c>
      <c r="S29" s="29">
        <f>VLOOKUP(S$6,'15'!$B$8:$E$27,4,FALSE)</f>
        <v>0</v>
      </c>
      <c r="T29" s="29">
        <f>VLOOKUP(T$6,'15'!$B$8:$E$27,4,FALSE)</f>
        <v>0</v>
      </c>
      <c r="U29" s="29">
        <f>VLOOKUP(U$6,'15'!$B$8:$E$27,4,FALSE)</f>
        <v>0</v>
      </c>
      <c r="V29" s="29">
        <f>VLOOKUP(V$6,'15'!$B$8:$E$27,4,FALSE)</f>
        <v>0</v>
      </c>
      <c r="W29" s="29">
        <f>VLOOKUP(W$6,'15'!$B$8:$E$27,4,FALSE)</f>
        <v>0</v>
      </c>
      <c r="X29" s="1"/>
      <c r="Y29" s="1"/>
      <c r="Z29" s="1"/>
    </row>
    <row r="30" spans="1:26" ht="14.25" customHeight="1" x14ac:dyDescent="0.25">
      <c r="A30" s="1" t="s">
        <v>1416</v>
      </c>
      <c r="B30" s="121" t="s">
        <v>1417</v>
      </c>
      <c r="C30" s="72" t="s">
        <v>1361</v>
      </c>
      <c r="D30" s="123"/>
      <c r="E30" s="123"/>
      <c r="F30" s="123"/>
      <c r="G30" s="123"/>
      <c r="H30" s="123"/>
      <c r="I30" s="123"/>
      <c r="J30" s="123"/>
      <c r="K30" s="123"/>
      <c r="L30" s="123"/>
      <c r="M30" s="123"/>
      <c r="N30" s="123"/>
      <c r="O30" s="123"/>
      <c r="P30" s="123"/>
      <c r="Q30" s="123"/>
      <c r="R30" s="123"/>
      <c r="S30" s="123"/>
      <c r="T30" s="123"/>
      <c r="U30" s="123"/>
      <c r="V30" s="123"/>
      <c r="W30" s="123"/>
      <c r="X30" s="1"/>
      <c r="Y30" s="1"/>
      <c r="Z30" s="1"/>
    </row>
    <row r="31" spans="1:26" ht="14.25" customHeight="1" x14ac:dyDescent="0.25">
      <c r="A31" s="1" t="s">
        <v>1418</v>
      </c>
      <c r="B31" s="123" t="s">
        <v>1419</v>
      </c>
      <c r="C31" s="72" t="s">
        <v>1420</v>
      </c>
      <c r="D31" s="124" t="s">
        <v>1421</v>
      </c>
      <c r="E31" s="124" t="s">
        <v>1422</v>
      </c>
      <c r="F31" s="124" t="s">
        <v>1423</v>
      </c>
      <c r="G31" s="124"/>
      <c r="H31" s="124"/>
      <c r="I31" s="124"/>
      <c r="J31" s="124"/>
      <c r="K31" s="124"/>
      <c r="L31" s="124"/>
      <c r="M31" s="124"/>
      <c r="N31" s="124"/>
      <c r="O31" s="124"/>
      <c r="P31" s="124"/>
      <c r="Q31" s="124"/>
      <c r="R31" s="124"/>
      <c r="S31" s="124"/>
      <c r="T31" s="124"/>
      <c r="U31" s="124"/>
      <c r="V31" s="124"/>
      <c r="W31" s="124"/>
      <c r="X31" s="1"/>
      <c r="Y31" s="1"/>
      <c r="Z31" s="1"/>
    </row>
    <row r="32" spans="1:26" ht="14.25" customHeight="1" x14ac:dyDescent="0.25">
      <c r="A32" s="1" t="s">
        <v>1424</v>
      </c>
      <c r="B32" s="123" t="s">
        <v>1425</v>
      </c>
      <c r="C32" s="72" t="s">
        <v>1426</v>
      </c>
      <c r="D32" s="124" t="s">
        <v>1427</v>
      </c>
      <c r="E32" s="124" t="s">
        <v>1428</v>
      </c>
      <c r="F32" s="124" t="s">
        <v>1427</v>
      </c>
      <c r="G32" s="124"/>
      <c r="H32" s="124"/>
      <c r="I32" s="124"/>
      <c r="J32" s="124"/>
      <c r="K32" s="124"/>
      <c r="L32" s="124"/>
      <c r="M32" s="124"/>
      <c r="N32" s="124"/>
      <c r="O32" s="124"/>
      <c r="P32" s="124"/>
      <c r="Q32" s="124"/>
      <c r="R32" s="124"/>
      <c r="S32" s="124"/>
      <c r="T32" s="124"/>
      <c r="U32" s="124"/>
      <c r="V32" s="124"/>
      <c r="W32" s="124"/>
      <c r="X32" s="1"/>
      <c r="Y32" s="1"/>
      <c r="Z32" s="1"/>
    </row>
    <row r="33" spans="1:26" ht="14.25" customHeight="1" x14ac:dyDescent="0.25">
      <c r="A33" s="1" t="s">
        <v>1429</v>
      </c>
      <c r="B33" s="123" t="s">
        <v>1430</v>
      </c>
      <c r="C33" s="72" t="s">
        <v>1431</v>
      </c>
      <c r="D33" s="392">
        <v>222000</v>
      </c>
      <c r="E33" s="392">
        <v>700000</v>
      </c>
      <c r="F33" s="392">
        <v>336000</v>
      </c>
      <c r="G33" s="392"/>
      <c r="H33" s="392"/>
      <c r="I33" s="392"/>
      <c r="J33" s="392"/>
      <c r="K33" s="392"/>
      <c r="L33" s="392"/>
      <c r="M33" s="392"/>
      <c r="N33" s="392"/>
      <c r="O33" s="392"/>
      <c r="P33" s="392"/>
      <c r="Q33" s="392"/>
      <c r="R33" s="392"/>
      <c r="S33" s="392"/>
      <c r="T33" s="392"/>
      <c r="U33" s="392"/>
      <c r="V33" s="392"/>
      <c r="W33" s="392"/>
      <c r="X33" s="1"/>
      <c r="Y33" s="1"/>
      <c r="Z33" s="1"/>
    </row>
    <row r="34" spans="1:26" ht="14.25" customHeight="1" x14ac:dyDescent="0.25">
      <c r="A34" s="1" t="s">
        <v>1432</v>
      </c>
      <c r="B34" s="123" t="s">
        <v>1433</v>
      </c>
      <c r="C34" s="72" t="s">
        <v>1434</v>
      </c>
      <c r="D34" s="393">
        <v>6</v>
      </c>
      <c r="E34" s="393">
        <v>7</v>
      </c>
      <c r="F34" s="393">
        <v>4</v>
      </c>
      <c r="G34" s="393"/>
      <c r="H34" s="393"/>
      <c r="I34" s="393"/>
      <c r="J34" s="393"/>
      <c r="K34" s="393"/>
      <c r="L34" s="393"/>
      <c r="M34" s="393"/>
      <c r="N34" s="393"/>
      <c r="O34" s="393"/>
      <c r="P34" s="393"/>
      <c r="Q34" s="393"/>
      <c r="R34" s="393"/>
      <c r="S34" s="393"/>
      <c r="T34" s="393"/>
      <c r="U34" s="393"/>
      <c r="V34" s="393"/>
      <c r="W34" s="393"/>
      <c r="X34" s="1"/>
      <c r="Y34" s="1"/>
      <c r="Z34" s="1"/>
    </row>
    <row r="35" spans="1:26" ht="14.25" customHeight="1" x14ac:dyDescent="0.25">
      <c r="A35" s="1" t="s">
        <v>1435</v>
      </c>
      <c r="B35" s="123" t="s">
        <v>1436</v>
      </c>
      <c r="C35" s="72" t="s">
        <v>1437</v>
      </c>
      <c r="D35" s="124" t="s">
        <v>1438</v>
      </c>
      <c r="E35" s="124" t="s">
        <v>1439</v>
      </c>
      <c r="F35" s="575" t="s">
        <v>1891</v>
      </c>
      <c r="G35" s="124"/>
      <c r="H35" s="124"/>
      <c r="I35" s="124"/>
      <c r="J35" s="124"/>
      <c r="K35" s="124"/>
      <c r="L35" s="124"/>
      <c r="M35" s="124"/>
      <c r="N35" s="124"/>
      <c r="O35" s="124"/>
      <c r="P35" s="124"/>
      <c r="Q35" s="124"/>
      <c r="R35" s="124"/>
      <c r="S35" s="124"/>
      <c r="T35" s="124"/>
      <c r="U35" s="124"/>
      <c r="V35" s="124"/>
      <c r="W35" s="124"/>
      <c r="X35" s="1"/>
      <c r="Y35" s="1"/>
      <c r="Z35" s="1"/>
    </row>
    <row r="36" spans="1:26" ht="14.25" customHeight="1" x14ac:dyDescent="0.25">
      <c r="A36" s="1" t="s">
        <v>1440</v>
      </c>
      <c r="B36" s="121" t="s">
        <v>1172</v>
      </c>
      <c r="C36" s="72" t="s">
        <v>1361</v>
      </c>
      <c r="D36" s="123"/>
      <c r="E36" s="123"/>
      <c r="F36" s="123"/>
      <c r="G36" s="123"/>
      <c r="H36" s="123"/>
      <c r="I36" s="123"/>
      <c r="J36" s="123"/>
      <c r="K36" s="123"/>
      <c r="L36" s="123"/>
      <c r="M36" s="123"/>
      <c r="N36" s="123"/>
      <c r="O36" s="123"/>
      <c r="P36" s="123"/>
      <c r="Q36" s="123"/>
      <c r="R36" s="123"/>
      <c r="S36" s="123"/>
      <c r="T36" s="123"/>
      <c r="U36" s="123"/>
      <c r="V36" s="123"/>
      <c r="W36" s="123"/>
      <c r="X36" s="1"/>
      <c r="Y36" s="1"/>
      <c r="Z36" s="1"/>
    </row>
    <row r="37" spans="1:26" ht="14.25" customHeight="1" x14ac:dyDescent="0.25">
      <c r="A37" s="1" t="s">
        <v>1441</v>
      </c>
      <c r="B37" s="182" t="s">
        <v>1442</v>
      </c>
      <c r="C37" s="72" t="s">
        <v>1361</v>
      </c>
      <c r="D37" s="123"/>
      <c r="E37" s="123"/>
      <c r="F37" s="123"/>
      <c r="G37" s="123"/>
      <c r="H37" s="123"/>
      <c r="I37" s="123"/>
      <c r="J37" s="123"/>
      <c r="K37" s="123"/>
      <c r="L37" s="123"/>
      <c r="M37" s="123"/>
      <c r="N37" s="123"/>
      <c r="O37" s="123"/>
      <c r="P37" s="123"/>
      <c r="Q37" s="123"/>
      <c r="R37" s="123"/>
      <c r="S37" s="123"/>
      <c r="T37" s="123"/>
      <c r="U37" s="123"/>
      <c r="V37" s="123"/>
      <c r="W37" s="123"/>
      <c r="X37" s="1"/>
      <c r="Y37" s="1"/>
      <c r="Z37" s="1"/>
    </row>
    <row r="38" spans="1:26" ht="14.25" customHeight="1" x14ac:dyDescent="0.25">
      <c r="A38" s="1" t="s">
        <v>1443</v>
      </c>
      <c r="B38" s="123" t="s">
        <v>1444</v>
      </c>
      <c r="C38" s="72" t="s">
        <v>1445</v>
      </c>
      <c r="D38" s="391" t="s">
        <v>119</v>
      </c>
      <c r="E38" s="391" t="s">
        <v>182</v>
      </c>
      <c r="F38" s="391" t="s">
        <v>182</v>
      </c>
      <c r="G38" s="391" t="s">
        <v>182</v>
      </c>
      <c r="H38" s="391" t="s">
        <v>182</v>
      </c>
      <c r="I38" s="391" t="s">
        <v>182</v>
      </c>
      <c r="J38" s="391" t="s">
        <v>182</v>
      </c>
      <c r="K38" s="391" t="s">
        <v>182</v>
      </c>
      <c r="L38" s="391" t="s">
        <v>182</v>
      </c>
      <c r="M38" s="391" t="s">
        <v>182</v>
      </c>
      <c r="N38" s="391" t="s">
        <v>182</v>
      </c>
      <c r="O38" s="391" t="s">
        <v>182</v>
      </c>
      <c r="P38" s="391" t="s">
        <v>182</v>
      </c>
      <c r="Q38" s="391" t="s">
        <v>182</v>
      </c>
      <c r="R38" s="391" t="s">
        <v>182</v>
      </c>
      <c r="S38" s="391" t="s">
        <v>182</v>
      </c>
      <c r="T38" s="391" t="s">
        <v>182</v>
      </c>
      <c r="U38" s="391" t="s">
        <v>182</v>
      </c>
      <c r="V38" s="391" t="s">
        <v>182</v>
      </c>
      <c r="W38" s="391" t="s">
        <v>182</v>
      </c>
      <c r="X38" s="1"/>
      <c r="Y38" s="1"/>
      <c r="Z38" s="1"/>
    </row>
    <row r="39" spans="1:26" ht="14.25" customHeight="1" x14ac:dyDescent="0.25">
      <c r="A39" s="1" t="s">
        <v>1446</v>
      </c>
      <c r="B39" s="123" t="s">
        <v>1447</v>
      </c>
      <c r="C39" s="72" t="s">
        <v>1448</v>
      </c>
      <c r="D39" s="575" t="s">
        <v>1889</v>
      </c>
      <c r="E39" s="124" t="s">
        <v>1449</v>
      </c>
      <c r="F39" s="575" t="s">
        <v>1892</v>
      </c>
      <c r="G39" s="124"/>
      <c r="H39" s="124"/>
      <c r="I39" s="124"/>
      <c r="J39" s="124"/>
      <c r="K39" s="124"/>
      <c r="L39" s="124"/>
      <c r="M39" s="124"/>
      <c r="N39" s="124"/>
      <c r="O39" s="124"/>
      <c r="P39" s="124"/>
      <c r="Q39" s="124"/>
      <c r="R39" s="124"/>
      <c r="S39" s="124"/>
      <c r="T39" s="124"/>
      <c r="U39" s="124"/>
      <c r="V39" s="124"/>
      <c r="W39" s="124"/>
      <c r="X39" s="1"/>
      <c r="Y39" s="1"/>
      <c r="Z39" s="1"/>
    </row>
    <row r="40" spans="1:26" ht="14.25" customHeight="1" x14ac:dyDescent="0.25">
      <c r="A40" s="1" t="s">
        <v>1450</v>
      </c>
      <c r="B40" s="182" t="s">
        <v>1451</v>
      </c>
      <c r="C40" s="72" t="s">
        <v>1361</v>
      </c>
      <c r="D40" s="123"/>
      <c r="E40" s="123"/>
      <c r="F40" s="123"/>
      <c r="G40" s="123"/>
      <c r="H40" s="123"/>
      <c r="I40" s="123"/>
      <c r="J40" s="123"/>
      <c r="K40" s="123"/>
      <c r="L40" s="123"/>
      <c r="M40" s="123"/>
      <c r="N40" s="123"/>
      <c r="O40" s="123"/>
      <c r="P40" s="123"/>
      <c r="Q40" s="123"/>
      <c r="R40" s="123"/>
      <c r="S40" s="123"/>
      <c r="T40" s="123"/>
      <c r="U40" s="123"/>
      <c r="V40" s="123"/>
      <c r="W40" s="123"/>
      <c r="X40" s="1"/>
      <c r="Y40" s="1"/>
      <c r="Z40" s="1"/>
    </row>
    <row r="41" spans="1:26" ht="14.25" customHeight="1" x14ac:dyDescent="0.25">
      <c r="A41" s="1" t="s">
        <v>1452</v>
      </c>
      <c r="B41" s="123" t="s">
        <v>1453</v>
      </c>
      <c r="C41" s="72" t="s">
        <v>1454</v>
      </c>
      <c r="D41" s="391" t="s">
        <v>1455</v>
      </c>
      <c r="E41" s="391" t="s">
        <v>182</v>
      </c>
      <c r="F41" s="391" t="s">
        <v>1455</v>
      </c>
      <c r="G41" s="391" t="s">
        <v>182</v>
      </c>
      <c r="H41" s="391" t="s">
        <v>182</v>
      </c>
      <c r="I41" s="391" t="s">
        <v>182</v>
      </c>
      <c r="J41" s="391" t="s">
        <v>182</v>
      </c>
      <c r="K41" s="391" t="s">
        <v>182</v>
      </c>
      <c r="L41" s="391" t="s">
        <v>182</v>
      </c>
      <c r="M41" s="391" t="s">
        <v>182</v>
      </c>
      <c r="N41" s="391" t="s">
        <v>182</v>
      </c>
      <c r="O41" s="391" t="s">
        <v>182</v>
      </c>
      <c r="P41" s="391" t="s">
        <v>182</v>
      </c>
      <c r="Q41" s="391" t="s">
        <v>182</v>
      </c>
      <c r="R41" s="391" t="s">
        <v>182</v>
      </c>
      <c r="S41" s="391" t="s">
        <v>182</v>
      </c>
      <c r="T41" s="391" t="s">
        <v>182</v>
      </c>
      <c r="U41" s="391" t="s">
        <v>182</v>
      </c>
      <c r="V41" s="391" t="s">
        <v>182</v>
      </c>
      <c r="W41" s="391" t="s">
        <v>182</v>
      </c>
      <c r="X41" s="1"/>
      <c r="Y41" s="1"/>
      <c r="Z41" s="1"/>
    </row>
    <row r="42" spans="1:26" ht="14.25" customHeight="1" x14ac:dyDescent="0.25">
      <c r="A42" s="1" t="s">
        <v>1456</v>
      </c>
      <c r="B42" s="123" t="s">
        <v>1447</v>
      </c>
      <c r="C42" s="72" t="s">
        <v>1457</v>
      </c>
      <c r="D42" s="575" t="s">
        <v>1890</v>
      </c>
      <c r="E42" s="124" t="s">
        <v>1380</v>
      </c>
      <c r="F42" s="575" t="s">
        <v>1890</v>
      </c>
      <c r="G42" s="124"/>
      <c r="H42" s="124"/>
      <c r="I42" s="124"/>
      <c r="J42" s="124"/>
      <c r="K42" s="124"/>
      <c r="L42" s="124"/>
      <c r="M42" s="124"/>
      <c r="N42" s="124"/>
      <c r="O42" s="124"/>
      <c r="P42" s="124"/>
      <c r="Q42" s="124"/>
      <c r="R42" s="124"/>
      <c r="S42" s="124"/>
      <c r="T42" s="124"/>
      <c r="U42" s="124"/>
      <c r="V42" s="124"/>
      <c r="W42" s="124"/>
      <c r="X42" s="1"/>
      <c r="Y42" s="1"/>
      <c r="Z42" s="1"/>
    </row>
    <row r="43" spans="1:26" ht="14.25" customHeight="1" x14ac:dyDescent="0.25">
      <c r="A43" s="1" t="s">
        <v>1458</v>
      </c>
      <c r="B43" s="182" t="s">
        <v>1459</v>
      </c>
      <c r="C43" s="72" t="s">
        <v>1361</v>
      </c>
      <c r="D43" s="123"/>
      <c r="E43" s="123"/>
      <c r="F43" s="123"/>
      <c r="G43" s="123"/>
      <c r="H43" s="123"/>
      <c r="I43" s="123"/>
      <c r="J43" s="123"/>
      <c r="K43" s="123"/>
      <c r="L43" s="123"/>
      <c r="M43" s="123"/>
      <c r="N43" s="123"/>
      <c r="O43" s="123"/>
      <c r="P43" s="123"/>
      <c r="Q43" s="123"/>
      <c r="R43" s="123"/>
      <c r="S43" s="123"/>
      <c r="T43" s="123"/>
      <c r="U43" s="123"/>
      <c r="V43" s="123"/>
      <c r="W43" s="123"/>
      <c r="X43" s="1"/>
      <c r="Y43" s="1"/>
      <c r="Z43" s="1"/>
    </row>
    <row r="44" spans="1:26" ht="14.25" customHeight="1" x14ac:dyDescent="0.25">
      <c r="A44" s="1" t="s">
        <v>1460</v>
      </c>
      <c r="B44" s="123" t="s">
        <v>1461</v>
      </c>
      <c r="C44" s="72"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391" t="s">
        <v>1455</v>
      </c>
      <c r="E44" s="391" t="s">
        <v>1455</v>
      </c>
      <c r="F44" s="391" t="s">
        <v>1455</v>
      </c>
      <c r="G44" s="391" t="s">
        <v>182</v>
      </c>
      <c r="H44" s="391" t="s">
        <v>182</v>
      </c>
      <c r="I44" s="391" t="s">
        <v>182</v>
      </c>
      <c r="J44" s="391" t="s">
        <v>182</v>
      </c>
      <c r="K44" s="391" t="s">
        <v>182</v>
      </c>
      <c r="L44" s="391" t="s">
        <v>182</v>
      </c>
      <c r="M44" s="391" t="s">
        <v>182</v>
      </c>
      <c r="N44" s="391" t="s">
        <v>182</v>
      </c>
      <c r="O44" s="391" t="s">
        <v>182</v>
      </c>
      <c r="P44" s="391" t="s">
        <v>182</v>
      </c>
      <c r="Q44" s="391" t="s">
        <v>182</v>
      </c>
      <c r="R44" s="391" t="s">
        <v>182</v>
      </c>
      <c r="S44" s="391" t="s">
        <v>182</v>
      </c>
      <c r="T44" s="391" t="s">
        <v>182</v>
      </c>
      <c r="U44" s="391" t="s">
        <v>182</v>
      </c>
      <c r="V44" s="391" t="s">
        <v>182</v>
      </c>
      <c r="W44" s="391" t="s">
        <v>182</v>
      </c>
      <c r="X44" s="1"/>
      <c r="Y44" s="1"/>
      <c r="Z44" s="1"/>
    </row>
    <row r="45" spans="1:26" ht="14.25" customHeight="1" x14ac:dyDescent="0.25">
      <c r="A45" s="1" t="s">
        <v>1462</v>
      </c>
      <c r="B45" s="123" t="s">
        <v>1447</v>
      </c>
      <c r="C45" s="72" t="s">
        <v>1463</v>
      </c>
      <c r="D45" s="575" t="s">
        <v>1895</v>
      </c>
      <c r="E45" s="575" t="s">
        <v>1895</v>
      </c>
      <c r="F45" s="575" t="s">
        <v>1895</v>
      </c>
      <c r="G45" s="124"/>
      <c r="H45" s="124"/>
      <c r="I45" s="124"/>
      <c r="J45" s="124"/>
      <c r="K45" s="124"/>
      <c r="L45" s="124"/>
      <c r="M45" s="124"/>
      <c r="N45" s="124"/>
      <c r="O45" s="124"/>
      <c r="P45" s="124"/>
      <c r="Q45" s="124"/>
      <c r="R45" s="124"/>
      <c r="S45" s="124"/>
      <c r="T45" s="124"/>
      <c r="U45" s="124"/>
      <c r="V45" s="124"/>
      <c r="W45" s="124"/>
      <c r="X45" s="1"/>
      <c r="Y45" s="1"/>
      <c r="Z45" s="1"/>
    </row>
    <row r="46" spans="1:26" ht="14.25" customHeight="1" x14ac:dyDescent="0.25">
      <c r="A46" s="1" t="s">
        <v>1464</v>
      </c>
      <c r="B46" s="123" t="s">
        <v>1465</v>
      </c>
      <c r="C46" s="72" t="s">
        <v>1466</v>
      </c>
      <c r="D46" s="393">
        <v>0</v>
      </c>
      <c r="E46" s="393">
        <v>0</v>
      </c>
      <c r="F46" s="393">
        <v>0</v>
      </c>
      <c r="G46" s="393"/>
      <c r="H46" s="393"/>
      <c r="I46" s="393"/>
      <c r="J46" s="393"/>
      <c r="K46" s="393"/>
      <c r="L46" s="393"/>
      <c r="M46" s="393"/>
      <c r="N46" s="393"/>
      <c r="O46" s="393"/>
      <c r="P46" s="393"/>
      <c r="Q46" s="393"/>
      <c r="R46" s="393"/>
      <c r="S46" s="393"/>
      <c r="T46" s="393"/>
      <c r="U46" s="393"/>
      <c r="V46" s="393"/>
      <c r="W46" s="393"/>
      <c r="X46" s="1"/>
      <c r="Y46" s="1"/>
      <c r="Z46" s="1"/>
    </row>
    <row r="47" spans="1:26" ht="14.25" customHeight="1" x14ac:dyDescent="0.25">
      <c r="A47" s="1" t="s">
        <v>1467</v>
      </c>
      <c r="B47" s="182" t="s">
        <v>1468</v>
      </c>
      <c r="C47" s="72" t="s">
        <v>1361</v>
      </c>
      <c r="D47" s="123"/>
      <c r="E47" s="123"/>
      <c r="F47" s="123"/>
      <c r="G47" s="123"/>
      <c r="H47" s="123"/>
      <c r="I47" s="123"/>
      <c r="J47" s="123"/>
      <c r="K47" s="123"/>
      <c r="L47" s="123"/>
      <c r="M47" s="123"/>
      <c r="N47" s="123"/>
      <c r="O47" s="123"/>
      <c r="P47" s="123"/>
      <c r="Q47" s="123"/>
      <c r="R47" s="123"/>
      <c r="S47" s="123"/>
      <c r="T47" s="123"/>
      <c r="U47" s="123"/>
      <c r="V47" s="123"/>
      <c r="W47" s="123"/>
      <c r="X47" s="1"/>
      <c r="Y47" s="1"/>
      <c r="Z47" s="1"/>
    </row>
    <row r="48" spans="1:26" ht="14.25" customHeight="1" x14ac:dyDescent="0.25">
      <c r="A48" s="1" t="s">
        <v>1469</v>
      </c>
      <c r="B48" s="123" t="s">
        <v>1470</v>
      </c>
      <c r="C48" s="72" t="s">
        <v>1471</v>
      </c>
      <c r="D48" s="391" t="s">
        <v>182</v>
      </c>
      <c r="E48" s="391" t="s">
        <v>182</v>
      </c>
      <c r="F48" s="391" t="s">
        <v>182</v>
      </c>
      <c r="G48" s="391" t="s">
        <v>182</v>
      </c>
      <c r="H48" s="391" t="s">
        <v>182</v>
      </c>
      <c r="I48" s="391" t="s">
        <v>182</v>
      </c>
      <c r="J48" s="391" t="s">
        <v>182</v>
      </c>
      <c r="K48" s="391" t="s">
        <v>182</v>
      </c>
      <c r="L48" s="391" t="s">
        <v>182</v>
      </c>
      <c r="M48" s="391" t="s">
        <v>182</v>
      </c>
      <c r="N48" s="391" t="s">
        <v>182</v>
      </c>
      <c r="O48" s="391" t="s">
        <v>182</v>
      </c>
      <c r="P48" s="391" t="s">
        <v>182</v>
      </c>
      <c r="Q48" s="391" t="s">
        <v>182</v>
      </c>
      <c r="R48" s="391" t="s">
        <v>182</v>
      </c>
      <c r="S48" s="391" t="s">
        <v>182</v>
      </c>
      <c r="T48" s="391" t="s">
        <v>182</v>
      </c>
      <c r="U48" s="391" t="s">
        <v>182</v>
      </c>
      <c r="V48" s="391" t="s">
        <v>182</v>
      </c>
      <c r="W48" s="391" t="s">
        <v>182</v>
      </c>
      <c r="X48" s="1"/>
      <c r="Y48" s="1"/>
      <c r="Z48" s="1"/>
    </row>
    <row r="49" spans="1:26" ht="14.25" customHeight="1" x14ac:dyDescent="0.25">
      <c r="A49" s="1" t="s">
        <v>1472</v>
      </c>
      <c r="B49" s="123" t="s">
        <v>1473</v>
      </c>
      <c r="C49" s="72" t="s">
        <v>1474</v>
      </c>
      <c r="D49" s="124" t="s">
        <v>356</v>
      </c>
      <c r="E49" s="124" t="s">
        <v>356</v>
      </c>
      <c r="F49" s="124" t="s">
        <v>356</v>
      </c>
      <c r="G49" s="124"/>
      <c r="H49" s="124"/>
      <c r="I49" s="124"/>
      <c r="J49" s="124"/>
      <c r="K49" s="124"/>
      <c r="L49" s="124"/>
      <c r="M49" s="124"/>
      <c r="N49" s="124"/>
      <c r="O49" s="124"/>
      <c r="P49" s="124"/>
      <c r="Q49" s="124"/>
      <c r="R49" s="124"/>
      <c r="S49" s="124"/>
      <c r="T49" s="124"/>
      <c r="U49" s="124"/>
      <c r="V49" s="124"/>
      <c r="W49" s="124"/>
      <c r="X49" s="1"/>
      <c r="Y49" s="1"/>
      <c r="Z49" s="1"/>
    </row>
    <row r="50" spans="1:26" ht="14.25" customHeight="1" x14ac:dyDescent="0.25">
      <c r="A50" s="1" t="s">
        <v>1475</v>
      </c>
      <c r="B50" s="182" t="s">
        <v>1476</v>
      </c>
      <c r="C50" s="72" t="s">
        <v>1361</v>
      </c>
      <c r="D50" s="123"/>
      <c r="E50" s="123"/>
      <c r="F50" s="123"/>
      <c r="G50" s="123"/>
      <c r="H50" s="123"/>
      <c r="I50" s="123"/>
      <c r="J50" s="123"/>
      <c r="K50" s="123"/>
      <c r="L50" s="123"/>
      <c r="M50" s="123"/>
      <c r="N50" s="123"/>
      <c r="O50" s="123"/>
      <c r="P50" s="123"/>
      <c r="Q50" s="123"/>
      <c r="R50" s="123"/>
      <c r="S50" s="123"/>
      <c r="T50" s="123"/>
      <c r="U50" s="123"/>
      <c r="V50" s="123"/>
      <c r="W50" s="123"/>
      <c r="X50" s="1"/>
      <c r="Y50" s="1"/>
      <c r="Z50" s="1"/>
    </row>
    <row r="51" spans="1:26" ht="14.25" customHeight="1" x14ac:dyDescent="0.25">
      <c r="A51" s="1" t="s">
        <v>1477</v>
      </c>
      <c r="B51" s="123" t="s">
        <v>1478</v>
      </c>
      <c r="C51" s="72"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391" t="s">
        <v>182</v>
      </c>
      <c r="E51" s="391" t="s">
        <v>119</v>
      </c>
      <c r="F51" s="391" t="s">
        <v>182</v>
      </c>
      <c r="G51" s="391" t="s">
        <v>182</v>
      </c>
      <c r="H51" s="391" t="s">
        <v>182</v>
      </c>
      <c r="I51" s="391" t="s">
        <v>182</v>
      </c>
      <c r="J51" s="391" t="s">
        <v>182</v>
      </c>
      <c r="K51" s="391" t="s">
        <v>182</v>
      </c>
      <c r="L51" s="391" t="s">
        <v>182</v>
      </c>
      <c r="M51" s="391" t="s">
        <v>182</v>
      </c>
      <c r="N51" s="391" t="s">
        <v>182</v>
      </c>
      <c r="O51" s="391" t="s">
        <v>182</v>
      </c>
      <c r="P51" s="391" t="s">
        <v>182</v>
      </c>
      <c r="Q51" s="391" t="s">
        <v>182</v>
      </c>
      <c r="R51" s="391" t="s">
        <v>182</v>
      </c>
      <c r="S51" s="391" t="s">
        <v>182</v>
      </c>
      <c r="T51" s="391" t="s">
        <v>182</v>
      </c>
      <c r="U51" s="391" t="s">
        <v>182</v>
      </c>
      <c r="V51" s="391" t="s">
        <v>182</v>
      </c>
      <c r="W51" s="391" t="s">
        <v>182</v>
      </c>
      <c r="X51" s="1"/>
      <c r="Y51" s="1"/>
      <c r="Z51" s="1"/>
    </row>
    <row r="52" spans="1:26" ht="60" customHeight="1" x14ac:dyDescent="0.25">
      <c r="A52" s="1" t="s">
        <v>1479</v>
      </c>
      <c r="B52" s="123" t="s">
        <v>1473</v>
      </c>
      <c r="C52" s="72" t="s">
        <v>1480</v>
      </c>
      <c r="D52" s="124" t="s">
        <v>356</v>
      </c>
      <c r="E52" s="575" t="s">
        <v>1904</v>
      </c>
      <c r="F52" s="124" t="s">
        <v>356</v>
      </c>
      <c r="G52" s="124"/>
      <c r="H52" s="124"/>
      <c r="I52" s="124"/>
      <c r="J52" s="124"/>
      <c r="K52" s="124"/>
      <c r="L52" s="124"/>
      <c r="M52" s="124"/>
      <c r="N52" s="124"/>
      <c r="O52" s="124"/>
      <c r="P52" s="124"/>
      <c r="Q52" s="124"/>
      <c r="R52" s="124"/>
      <c r="S52" s="124"/>
      <c r="T52" s="124"/>
      <c r="U52" s="124"/>
      <c r="V52" s="124"/>
      <c r="W52" s="124"/>
      <c r="X52" s="1"/>
      <c r="Y52" s="1"/>
      <c r="Z52" s="1"/>
    </row>
    <row r="53" spans="1:26" ht="14.25" customHeight="1" x14ac:dyDescent="0.25">
      <c r="A53" s="1" t="s">
        <v>1481</v>
      </c>
      <c r="B53" s="121" t="s">
        <v>1482</v>
      </c>
      <c r="C53" s="72" t="s">
        <v>1361</v>
      </c>
      <c r="D53" s="123"/>
      <c r="E53" s="123"/>
      <c r="F53" s="123"/>
      <c r="G53" s="123"/>
      <c r="H53" s="123"/>
      <c r="I53" s="123"/>
      <c r="J53" s="123"/>
      <c r="K53" s="123"/>
      <c r="L53" s="123"/>
      <c r="M53" s="123"/>
      <c r="N53" s="123"/>
      <c r="O53" s="123"/>
      <c r="P53" s="123"/>
      <c r="Q53" s="123"/>
      <c r="R53" s="123"/>
      <c r="S53" s="123"/>
      <c r="T53" s="123"/>
      <c r="U53" s="123"/>
      <c r="V53" s="123"/>
      <c r="W53" s="123"/>
      <c r="X53" s="1"/>
      <c r="Y53" s="1"/>
      <c r="Z53" s="1"/>
    </row>
    <row r="54" spans="1:26" ht="14.25" customHeight="1" x14ac:dyDescent="0.25">
      <c r="A54" s="1" t="s">
        <v>1483</v>
      </c>
      <c r="B54" s="182" t="s">
        <v>1484</v>
      </c>
      <c r="C54" s="72" t="s">
        <v>1361</v>
      </c>
      <c r="D54" s="123"/>
      <c r="E54" s="123"/>
      <c r="F54" s="123"/>
      <c r="G54" s="123"/>
      <c r="H54" s="123"/>
      <c r="I54" s="123"/>
      <c r="J54" s="123"/>
      <c r="K54" s="123"/>
      <c r="L54" s="123"/>
      <c r="M54" s="123"/>
      <c r="N54" s="123"/>
      <c r="O54" s="123"/>
      <c r="P54" s="123"/>
      <c r="Q54" s="123"/>
      <c r="R54" s="123"/>
      <c r="S54" s="123"/>
      <c r="T54" s="123"/>
      <c r="U54" s="123"/>
      <c r="V54" s="123"/>
      <c r="W54" s="123"/>
      <c r="X54" s="1"/>
      <c r="Y54" s="1"/>
      <c r="Z54" s="1"/>
    </row>
    <row r="55" spans="1:26" ht="14.25" customHeight="1" x14ac:dyDescent="0.25">
      <c r="A55" s="1" t="s">
        <v>1485</v>
      </c>
      <c r="B55" s="173" t="str">
        <f>'6'!B8</f>
        <v>R.3</v>
      </c>
      <c r="C55" s="72" t="s">
        <v>1486</v>
      </c>
      <c r="D55" s="394" t="s">
        <v>182</v>
      </c>
      <c r="E55" s="394" t="s">
        <v>182</v>
      </c>
      <c r="F55" s="395" t="s">
        <v>182</v>
      </c>
      <c r="G55" s="395" t="s">
        <v>182</v>
      </c>
      <c r="H55" s="395" t="s">
        <v>182</v>
      </c>
      <c r="I55" s="395" t="s">
        <v>182</v>
      </c>
      <c r="J55" s="395" t="s">
        <v>182</v>
      </c>
      <c r="K55" s="395" t="s">
        <v>182</v>
      </c>
      <c r="L55" s="395" t="s">
        <v>182</v>
      </c>
      <c r="M55" s="395" t="s">
        <v>182</v>
      </c>
      <c r="N55" s="395" t="s">
        <v>182</v>
      </c>
      <c r="O55" s="395" t="s">
        <v>182</v>
      </c>
      <c r="P55" s="395" t="s">
        <v>182</v>
      </c>
      <c r="Q55" s="395" t="s">
        <v>182</v>
      </c>
      <c r="R55" s="395" t="s">
        <v>182</v>
      </c>
      <c r="S55" s="395" t="s">
        <v>182</v>
      </c>
      <c r="T55" s="395" t="s">
        <v>182</v>
      </c>
      <c r="U55" s="395" t="s">
        <v>182</v>
      </c>
      <c r="V55" s="395" t="s">
        <v>182</v>
      </c>
      <c r="W55" s="395" t="s">
        <v>182</v>
      </c>
      <c r="X55" s="1"/>
      <c r="Y55" s="1"/>
      <c r="Z55" s="1"/>
    </row>
    <row r="56" spans="1:26" ht="14.25" customHeight="1" x14ac:dyDescent="0.25">
      <c r="A56" s="1" t="s">
        <v>1487</v>
      </c>
      <c r="B56" s="173" t="str">
        <f>'6'!B9</f>
        <v>R.37</v>
      </c>
      <c r="C56" s="72" t="s">
        <v>1486</v>
      </c>
      <c r="D56" s="394" t="s">
        <v>182</v>
      </c>
      <c r="E56" s="394" t="s">
        <v>119</v>
      </c>
      <c r="F56" s="395" t="s">
        <v>119</v>
      </c>
      <c r="G56" s="395" t="s">
        <v>182</v>
      </c>
      <c r="H56" s="395" t="s">
        <v>182</v>
      </c>
      <c r="I56" s="395" t="s">
        <v>182</v>
      </c>
      <c r="J56" s="395" t="s">
        <v>182</v>
      </c>
      <c r="K56" s="395" t="s">
        <v>182</v>
      </c>
      <c r="L56" s="395" t="s">
        <v>182</v>
      </c>
      <c r="M56" s="395" t="s">
        <v>182</v>
      </c>
      <c r="N56" s="395" t="s">
        <v>182</v>
      </c>
      <c r="O56" s="395" t="s">
        <v>182</v>
      </c>
      <c r="P56" s="395" t="s">
        <v>182</v>
      </c>
      <c r="Q56" s="395" t="s">
        <v>182</v>
      </c>
      <c r="R56" s="395" t="s">
        <v>182</v>
      </c>
      <c r="S56" s="395" t="s">
        <v>182</v>
      </c>
      <c r="T56" s="395" t="s">
        <v>182</v>
      </c>
      <c r="U56" s="395" t="s">
        <v>182</v>
      </c>
      <c r="V56" s="395" t="s">
        <v>182</v>
      </c>
      <c r="W56" s="395" t="s">
        <v>182</v>
      </c>
      <c r="X56" s="1"/>
      <c r="Y56" s="1"/>
      <c r="Z56" s="1"/>
    </row>
    <row r="57" spans="1:26" ht="14.25" customHeight="1" x14ac:dyDescent="0.25">
      <c r="A57" s="1" t="s">
        <v>1488</v>
      </c>
      <c r="B57" s="173" t="str">
        <f>'6'!B10</f>
        <v>R.39</v>
      </c>
      <c r="C57" s="72" t="s">
        <v>1486</v>
      </c>
      <c r="D57" s="394" t="s">
        <v>182</v>
      </c>
      <c r="E57" s="394" t="s">
        <v>119</v>
      </c>
      <c r="F57" s="395" t="s">
        <v>119</v>
      </c>
      <c r="G57" s="395" t="s">
        <v>182</v>
      </c>
      <c r="H57" s="395" t="s">
        <v>182</v>
      </c>
      <c r="I57" s="395" t="s">
        <v>182</v>
      </c>
      <c r="J57" s="395" t="s">
        <v>182</v>
      </c>
      <c r="K57" s="395" t="s">
        <v>182</v>
      </c>
      <c r="L57" s="395" t="s">
        <v>182</v>
      </c>
      <c r="M57" s="395" t="s">
        <v>182</v>
      </c>
      <c r="N57" s="395" t="s">
        <v>182</v>
      </c>
      <c r="O57" s="395" t="s">
        <v>182</v>
      </c>
      <c r="P57" s="395" t="s">
        <v>182</v>
      </c>
      <c r="Q57" s="395" t="s">
        <v>182</v>
      </c>
      <c r="R57" s="395" t="s">
        <v>182</v>
      </c>
      <c r="S57" s="395" t="s">
        <v>182</v>
      </c>
      <c r="T57" s="395" t="s">
        <v>182</v>
      </c>
      <c r="U57" s="395" t="s">
        <v>182</v>
      </c>
      <c r="V57" s="395" t="s">
        <v>182</v>
      </c>
      <c r="W57" s="395" t="s">
        <v>182</v>
      </c>
      <c r="X57" s="1"/>
      <c r="Y57" s="1"/>
      <c r="Z57" s="1"/>
    </row>
    <row r="58" spans="1:26" ht="14.25" customHeight="1" x14ac:dyDescent="0.25">
      <c r="A58" s="1" t="s">
        <v>1489</v>
      </c>
      <c r="B58" s="173" t="str">
        <f>'6'!B11</f>
        <v>R.41</v>
      </c>
      <c r="C58" s="72" t="s">
        <v>1486</v>
      </c>
      <c r="D58" s="394" t="s">
        <v>119</v>
      </c>
      <c r="E58" s="394" t="s">
        <v>182</v>
      </c>
      <c r="F58" s="395" t="s">
        <v>182</v>
      </c>
      <c r="G58" s="395" t="s">
        <v>182</v>
      </c>
      <c r="H58" s="395" t="s">
        <v>182</v>
      </c>
      <c r="I58" s="395" t="s">
        <v>182</v>
      </c>
      <c r="J58" s="395" t="s">
        <v>182</v>
      </c>
      <c r="K58" s="395" t="s">
        <v>182</v>
      </c>
      <c r="L58" s="395" t="s">
        <v>182</v>
      </c>
      <c r="M58" s="395" t="s">
        <v>182</v>
      </c>
      <c r="N58" s="395" t="s">
        <v>182</v>
      </c>
      <c r="O58" s="395" t="s">
        <v>182</v>
      </c>
      <c r="P58" s="395" t="s">
        <v>182</v>
      </c>
      <c r="Q58" s="395" t="s">
        <v>182</v>
      </c>
      <c r="R58" s="395" t="s">
        <v>182</v>
      </c>
      <c r="S58" s="395" t="s">
        <v>182</v>
      </c>
      <c r="T58" s="395" t="s">
        <v>182</v>
      </c>
      <c r="U58" s="395" t="s">
        <v>182</v>
      </c>
      <c r="V58" s="395" t="s">
        <v>182</v>
      </c>
      <c r="W58" s="395" t="s">
        <v>182</v>
      </c>
      <c r="X58" s="1"/>
      <c r="Y58" s="1"/>
      <c r="Z58" s="1"/>
    </row>
    <row r="59" spans="1:26" ht="14.25" customHeight="1" x14ac:dyDescent="0.25">
      <c r="A59" s="1" t="s">
        <v>1490</v>
      </c>
      <c r="B59" s="173" t="str">
        <f>'6'!B12</f>
        <v>R.42</v>
      </c>
      <c r="C59" s="72" t="s">
        <v>1486</v>
      </c>
      <c r="D59" s="394" t="s">
        <v>119</v>
      </c>
      <c r="E59" s="394" t="s">
        <v>182</v>
      </c>
      <c r="F59" s="395" t="s">
        <v>119</v>
      </c>
      <c r="G59" s="395" t="s">
        <v>182</v>
      </c>
      <c r="H59" s="395" t="s">
        <v>182</v>
      </c>
      <c r="I59" s="395" t="s">
        <v>182</v>
      </c>
      <c r="J59" s="395" t="s">
        <v>182</v>
      </c>
      <c r="K59" s="395" t="s">
        <v>182</v>
      </c>
      <c r="L59" s="395" t="s">
        <v>182</v>
      </c>
      <c r="M59" s="395" t="s">
        <v>182</v>
      </c>
      <c r="N59" s="395" t="s">
        <v>182</v>
      </c>
      <c r="O59" s="395" t="s">
        <v>182</v>
      </c>
      <c r="P59" s="395" t="s">
        <v>182</v>
      </c>
      <c r="Q59" s="395" t="s">
        <v>182</v>
      </c>
      <c r="R59" s="395" t="s">
        <v>182</v>
      </c>
      <c r="S59" s="395" t="s">
        <v>182</v>
      </c>
      <c r="T59" s="395" t="s">
        <v>182</v>
      </c>
      <c r="U59" s="395" t="s">
        <v>182</v>
      </c>
      <c r="V59" s="395" t="s">
        <v>182</v>
      </c>
      <c r="W59" s="395" t="s">
        <v>182</v>
      </c>
      <c r="X59" s="1"/>
      <c r="Y59" s="1"/>
      <c r="Z59" s="1"/>
    </row>
    <row r="60" spans="1:26" ht="14.25" customHeight="1" x14ac:dyDescent="0.25">
      <c r="A60" s="1" t="s">
        <v>1491</v>
      </c>
      <c r="B60" s="182" t="s">
        <v>1492</v>
      </c>
      <c r="C60" s="72" t="s">
        <v>1361</v>
      </c>
      <c r="D60" s="123"/>
      <c r="E60" s="123"/>
      <c r="F60" s="396"/>
      <c r="G60" s="396"/>
      <c r="H60" s="396"/>
      <c r="I60" s="396"/>
      <c r="J60" s="396"/>
      <c r="K60" s="396"/>
      <c r="L60" s="396"/>
      <c r="M60" s="396"/>
      <c r="N60" s="396"/>
      <c r="O60" s="396"/>
      <c r="P60" s="396"/>
      <c r="Q60" s="396"/>
      <c r="R60" s="396"/>
      <c r="S60" s="396"/>
      <c r="T60" s="396"/>
      <c r="U60" s="396"/>
      <c r="V60" s="396"/>
      <c r="W60" s="396"/>
      <c r="X60" s="1"/>
      <c r="Y60" s="1"/>
      <c r="Z60" s="1"/>
    </row>
    <row r="61" spans="1:26" ht="14.25" customHeight="1" x14ac:dyDescent="0.25">
      <c r="A61" s="1" t="s">
        <v>1493</v>
      </c>
      <c r="B61" s="173" t="str">
        <f>'6'!B35</f>
        <v>ROKI-P.1</v>
      </c>
      <c r="C61" s="72" t="s">
        <v>1486</v>
      </c>
      <c r="D61" s="394" t="s">
        <v>119</v>
      </c>
      <c r="E61" s="394" t="s">
        <v>182</v>
      </c>
      <c r="F61" s="395" t="s">
        <v>119</v>
      </c>
      <c r="G61" s="395" t="s">
        <v>182</v>
      </c>
      <c r="H61" s="395" t="s">
        <v>182</v>
      </c>
      <c r="I61" s="395" t="s">
        <v>182</v>
      </c>
      <c r="J61" s="395" t="s">
        <v>182</v>
      </c>
      <c r="K61" s="395" t="s">
        <v>182</v>
      </c>
      <c r="L61" s="395" t="s">
        <v>182</v>
      </c>
      <c r="M61" s="395" t="s">
        <v>182</v>
      </c>
      <c r="N61" s="395" t="s">
        <v>182</v>
      </c>
      <c r="O61" s="395" t="s">
        <v>182</v>
      </c>
      <c r="P61" s="395" t="s">
        <v>182</v>
      </c>
      <c r="Q61" s="395" t="s">
        <v>182</v>
      </c>
      <c r="R61" s="395" t="s">
        <v>182</v>
      </c>
      <c r="S61" s="395" t="s">
        <v>182</v>
      </c>
      <c r="T61" s="395" t="s">
        <v>182</v>
      </c>
      <c r="U61" s="395" t="s">
        <v>182</v>
      </c>
      <c r="V61" s="395" t="s">
        <v>182</v>
      </c>
      <c r="W61" s="395" t="s">
        <v>182</v>
      </c>
      <c r="X61" s="1"/>
      <c r="Y61" s="1"/>
      <c r="Z61" s="1"/>
    </row>
    <row r="62" spans="1:26" ht="14.25" customHeight="1" x14ac:dyDescent="0.25">
      <c r="A62" s="1" t="s">
        <v>1494</v>
      </c>
      <c r="B62" s="173" t="str">
        <f>'6'!B36</f>
        <v>ROKI-R.2</v>
      </c>
      <c r="C62" s="72" t="s">
        <v>1486</v>
      </c>
      <c r="D62" s="394" t="s">
        <v>182</v>
      </c>
      <c r="E62" s="394" t="s">
        <v>119</v>
      </c>
      <c r="F62" s="395" t="s">
        <v>182</v>
      </c>
      <c r="G62" s="395" t="s">
        <v>182</v>
      </c>
      <c r="H62" s="395" t="s">
        <v>182</v>
      </c>
      <c r="I62" s="395" t="s">
        <v>182</v>
      </c>
      <c r="J62" s="395" t="s">
        <v>182</v>
      </c>
      <c r="K62" s="395" t="s">
        <v>182</v>
      </c>
      <c r="L62" s="395" t="s">
        <v>182</v>
      </c>
      <c r="M62" s="395" t="s">
        <v>182</v>
      </c>
      <c r="N62" s="395" t="s">
        <v>182</v>
      </c>
      <c r="O62" s="395" t="s">
        <v>182</v>
      </c>
      <c r="P62" s="395" t="s">
        <v>182</v>
      </c>
      <c r="Q62" s="395" t="s">
        <v>182</v>
      </c>
      <c r="R62" s="395" t="s">
        <v>182</v>
      </c>
      <c r="S62" s="395" t="s">
        <v>182</v>
      </c>
      <c r="T62" s="395" t="s">
        <v>182</v>
      </c>
      <c r="U62" s="395" t="s">
        <v>182</v>
      </c>
      <c r="V62" s="395" t="s">
        <v>182</v>
      </c>
      <c r="W62" s="395" t="s">
        <v>182</v>
      </c>
      <c r="X62" s="1"/>
      <c r="Y62" s="1"/>
      <c r="Z62" s="1"/>
    </row>
    <row r="63" spans="1:26" ht="14.25" customHeight="1" x14ac:dyDescent="0.25">
      <c r="A63" s="1" t="s">
        <v>1495</v>
      </c>
      <c r="B63" s="173" t="str">
        <f>'6'!B37</f>
        <v>ROKI-R.3</v>
      </c>
      <c r="C63" s="72" t="s">
        <v>1486</v>
      </c>
      <c r="D63" s="394" t="s">
        <v>119</v>
      </c>
      <c r="E63" s="394" t="s">
        <v>182</v>
      </c>
      <c r="F63" s="395" t="s">
        <v>182</v>
      </c>
      <c r="G63" s="395" t="s">
        <v>182</v>
      </c>
      <c r="H63" s="395" t="s">
        <v>182</v>
      </c>
      <c r="I63" s="395" t="s">
        <v>182</v>
      </c>
      <c r="J63" s="395" t="s">
        <v>182</v>
      </c>
      <c r="K63" s="395" t="s">
        <v>182</v>
      </c>
      <c r="L63" s="395" t="s">
        <v>182</v>
      </c>
      <c r="M63" s="395" t="s">
        <v>182</v>
      </c>
      <c r="N63" s="395" t="s">
        <v>182</v>
      </c>
      <c r="O63" s="395" t="s">
        <v>182</v>
      </c>
      <c r="P63" s="395" t="s">
        <v>182</v>
      </c>
      <c r="Q63" s="395" t="s">
        <v>182</v>
      </c>
      <c r="R63" s="395" t="s">
        <v>182</v>
      </c>
      <c r="S63" s="395" t="s">
        <v>182</v>
      </c>
      <c r="T63" s="395" t="s">
        <v>182</v>
      </c>
      <c r="U63" s="395" t="s">
        <v>182</v>
      </c>
      <c r="V63" s="395" t="s">
        <v>182</v>
      </c>
      <c r="W63" s="395" t="s">
        <v>182</v>
      </c>
      <c r="X63" s="1"/>
      <c r="Y63" s="1"/>
      <c r="Z63" s="1"/>
    </row>
    <row r="64" spans="1:26" ht="14.25" customHeight="1" x14ac:dyDescent="0.25">
      <c r="A64" s="1" t="s">
        <v>1496</v>
      </c>
      <c r="B64" s="173" t="str">
        <f>'6'!B38</f>
        <v>ROKI-P.4</v>
      </c>
      <c r="C64" s="72" t="s">
        <v>1486</v>
      </c>
      <c r="D64" s="394" t="s">
        <v>182</v>
      </c>
      <c r="E64" s="394" t="s">
        <v>182</v>
      </c>
      <c r="F64" s="395" t="s">
        <v>182</v>
      </c>
      <c r="G64" s="395" t="s">
        <v>182</v>
      </c>
      <c r="H64" s="395" t="s">
        <v>182</v>
      </c>
      <c r="I64" s="395" t="s">
        <v>182</v>
      </c>
      <c r="J64" s="395" t="s">
        <v>182</v>
      </c>
      <c r="K64" s="395" t="s">
        <v>182</v>
      </c>
      <c r="L64" s="395" t="s">
        <v>182</v>
      </c>
      <c r="M64" s="395" t="s">
        <v>182</v>
      </c>
      <c r="N64" s="395" t="s">
        <v>182</v>
      </c>
      <c r="O64" s="395" t="s">
        <v>182</v>
      </c>
      <c r="P64" s="395" t="s">
        <v>182</v>
      </c>
      <c r="Q64" s="395" t="s">
        <v>182</v>
      </c>
      <c r="R64" s="395" t="s">
        <v>182</v>
      </c>
      <c r="S64" s="395" t="s">
        <v>182</v>
      </c>
      <c r="T64" s="395" t="s">
        <v>182</v>
      </c>
      <c r="U64" s="395" t="s">
        <v>182</v>
      </c>
      <c r="V64" s="395" t="s">
        <v>182</v>
      </c>
      <c r="W64" s="395" t="s">
        <v>182</v>
      </c>
      <c r="X64" s="1"/>
      <c r="Y64" s="1"/>
      <c r="Z64" s="1"/>
    </row>
    <row r="65" spans="1:26" ht="14.25" customHeight="1" x14ac:dyDescent="0.25">
      <c r="A65" s="1" t="s">
        <v>1497</v>
      </c>
      <c r="B65" s="173" t="str">
        <f>'6'!B39</f>
        <v>ROKI-P.5</v>
      </c>
      <c r="C65" s="72" t="s">
        <v>1486</v>
      </c>
      <c r="D65" s="394" t="s">
        <v>182</v>
      </c>
      <c r="E65" s="394" t="s">
        <v>182</v>
      </c>
      <c r="F65" s="395" t="s">
        <v>182</v>
      </c>
      <c r="G65" s="395" t="s">
        <v>182</v>
      </c>
      <c r="H65" s="395" t="s">
        <v>182</v>
      </c>
      <c r="I65" s="395" t="s">
        <v>182</v>
      </c>
      <c r="J65" s="395" t="s">
        <v>182</v>
      </c>
      <c r="K65" s="395" t="s">
        <v>182</v>
      </c>
      <c r="L65" s="395" t="s">
        <v>182</v>
      </c>
      <c r="M65" s="395" t="s">
        <v>182</v>
      </c>
      <c r="N65" s="395" t="s">
        <v>182</v>
      </c>
      <c r="O65" s="395" t="s">
        <v>182</v>
      </c>
      <c r="P65" s="395" t="s">
        <v>182</v>
      </c>
      <c r="Q65" s="395" t="s">
        <v>182</v>
      </c>
      <c r="R65" s="395" t="s">
        <v>182</v>
      </c>
      <c r="S65" s="395" t="s">
        <v>182</v>
      </c>
      <c r="T65" s="395" t="s">
        <v>182</v>
      </c>
      <c r="U65" s="395" t="s">
        <v>182</v>
      </c>
      <c r="V65" s="395" t="s">
        <v>182</v>
      </c>
      <c r="W65" s="395" t="s">
        <v>182</v>
      </c>
      <c r="X65" s="1"/>
      <c r="Y65" s="1"/>
      <c r="Z65" s="1"/>
    </row>
    <row r="66" spans="1:26" ht="14.25" customHeight="1" x14ac:dyDescent="0.25">
      <c r="A66" s="1" t="s">
        <v>1498</v>
      </c>
      <c r="B66" s="173" t="str">
        <f>'6'!B40</f>
        <v>ROKI-P.6</v>
      </c>
      <c r="C66" s="72" t="s">
        <v>1486</v>
      </c>
      <c r="D66" s="394" t="s">
        <v>182</v>
      </c>
      <c r="E66" s="394" t="s">
        <v>182</v>
      </c>
      <c r="F66" s="395" t="s">
        <v>182</v>
      </c>
      <c r="G66" s="395" t="s">
        <v>182</v>
      </c>
      <c r="H66" s="395" t="s">
        <v>182</v>
      </c>
      <c r="I66" s="395" t="s">
        <v>182</v>
      </c>
      <c r="J66" s="395" t="s">
        <v>182</v>
      </c>
      <c r="K66" s="395" t="s">
        <v>182</v>
      </c>
      <c r="L66" s="395" t="s">
        <v>182</v>
      </c>
      <c r="M66" s="395" t="s">
        <v>182</v>
      </c>
      <c r="N66" s="395" t="s">
        <v>182</v>
      </c>
      <c r="O66" s="395" t="s">
        <v>182</v>
      </c>
      <c r="P66" s="395" t="s">
        <v>182</v>
      </c>
      <c r="Q66" s="395" t="s">
        <v>182</v>
      </c>
      <c r="R66" s="395" t="s">
        <v>182</v>
      </c>
      <c r="S66" s="395" t="s">
        <v>182</v>
      </c>
      <c r="T66" s="395" t="s">
        <v>182</v>
      </c>
      <c r="U66" s="395" t="s">
        <v>182</v>
      </c>
      <c r="V66" s="395" t="s">
        <v>182</v>
      </c>
      <c r="W66" s="395" t="s">
        <v>182</v>
      </c>
      <c r="X66" s="1"/>
      <c r="Y66" s="1"/>
      <c r="Z66" s="1"/>
    </row>
    <row r="67" spans="1:26" ht="14.25" customHeight="1" x14ac:dyDescent="0.25">
      <c r="A67" s="1" t="s">
        <v>1499</v>
      </c>
      <c r="B67" s="173" t="str">
        <f>'6'!B41</f>
        <v>ROKI-P.7</v>
      </c>
      <c r="C67" s="72" t="s">
        <v>1486</v>
      </c>
      <c r="D67" s="394" t="s">
        <v>182</v>
      </c>
      <c r="E67" s="394" t="s">
        <v>182</v>
      </c>
      <c r="F67" s="395" t="s">
        <v>182</v>
      </c>
      <c r="G67" s="395" t="s">
        <v>182</v>
      </c>
      <c r="H67" s="395" t="s">
        <v>182</v>
      </c>
      <c r="I67" s="395" t="s">
        <v>182</v>
      </c>
      <c r="J67" s="395" t="s">
        <v>182</v>
      </c>
      <c r="K67" s="395" t="s">
        <v>182</v>
      </c>
      <c r="L67" s="395" t="s">
        <v>182</v>
      </c>
      <c r="M67" s="395" t="s">
        <v>182</v>
      </c>
      <c r="N67" s="395" t="s">
        <v>182</v>
      </c>
      <c r="O67" s="395" t="s">
        <v>182</v>
      </c>
      <c r="P67" s="395" t="s">
        <v>182</v>
      </c>
      <c r="Q67" s="395" t="s">
        <v>182</v>
      </c>
      <c r="R67" s="395" t="s">
        <v>182</v>
      </c>
      <c r="S67" s="395" t="s">
        <v>182</v>
      </c>
      <c r="T67" s="395" t="s">
        <v>182</v>
      </c>
      <c r="U67" s="395" t="s">
        <v>182</v>
      </c>
      <c r="V67" s="395" t="s">
        <v>182</v>
      </c>
      <c r="W67" s="395" t="s">
        <v>182</v>
      </c>
      <c r="X67" s="1"/>
      <c r="Y67" s="1"/>
      <c r="Z67" s="1"/>
    </row>
    <row r="68" spans="1:26" ht="14.25" customHeight="1" x14ac:dyDescent="0.25">
      <c r="A68" s="1" t="s">
        <v>1500</v>
      </c>
      <c r="B68" s="173" t="str">
        <f>'6'!B42</f>
        <v>ROKI-P.8</v>
      </c>
      <c r="C68" s="72" t="s">
        <v>1486</v>
      </c>
      <c r="D68" s="394" t="s">
        <v>182</v>
      </c>
      <c r="E68" s="394" t="s">
        <v>182</v>
      </c>
      <c r="F68" s="395" t="s">
        <v>182</v>
      </c>
      <c r="G68" s="395" t="s">
        <v>182</v>
      </c>
      <c r="H68" s="395" t="s">
        <v>182</v>
      </c>
      <c r="I68" s="395" t="s">
        <v>182</v>
      </c>
      <c r="J68" s="395" t="s">
        <v>182</v>
      </c>
      <c r="K68" s="395" t="s">
        <v>182</v>
      </c>
      <c r="L68" s="395" t="s">
        <v>182</v>
      </c>
      <c r="M68" s="395" t="s">
        <v>182</v>
      </c>
      <c r="N68" s="395" t="s">
        <v>182</v>
      </c>
      <c r="O68" s="395" t="s">
        <v>182</v>
      </c>
      <c r="P68" s="395" t="s">
        <v>182</v>
      </c>
      <c r="Q68" s="395" t="s">
        <v>182</v>
      </c>
      <c r="R68" s="395" t="s">
        <v>182</v>
      </c>
      <c r="S68" s="395" t="s">
        <v>182</v>
      </c>
      <c r="T68" s="395" t="s">
        <v>182</v>
      </c>
      <c r="U68" s="395" t="s">
        <v>182</v>
      </c>
      <c r="V68" s="395" t="s">
        <v>182</v>
      </c>
      <c r="W68" s="395" t="s">
        <v>182</v>
      </c>
      <c r="X68" s="1"/>
      <c r="Y68" s="1"/>
      <c r="Z68" s="1"/>
    </row>
    <row r="69" spans="1:26" ht="14.25" customHeight="1" x14ac:dyDescent="0.25">
      <c r="A69" s="1" t="s">
        <v>1501</v>
      </c>
      <c r="B69" s="173" t="str">
        <f>'6'!B43</f>
        <v>ROKI-P.9</v>
      </c>
      <c r="C69" s="72" t="s">
        <v>1486</v>
      </c>
      <c r="D69" s="394" t="s">
        <v>182</v>
      </c>
      <c r="E69" s="394" t="s">
        <v>182</v>
      </c>
      <c r="F69" s="395" t="s">
        <v>182</v>
      </c>
      <c r="G69" s="395" t="s">
        <v>182</v>
      </c>
      <c r="H69" s="395" t="s">
        <v>182</v>
      </c>
      <c r="I69" s="395" t="s">
        <v>182</v>
      </c>
      <c r="J69" s="395" t="s">
        <v>182</v>
      </c>
      <c r="K69" s="395" t="s">
        <v>182</v>
      </c>
      <c r="L69" s="395" t="s">
        <v>182</v>
      </c>
      <c r="M69" s="395" t="s">
        <v>182</v>
      </c>
      <c r="N69" s="395" t="s">
        <v>182</v>
      </c>
      <c r="O69" s="395" t="s">
        <v>182</v>
      </c>
      <c r="P69" s="395" t="s">
        <v>182</v>
      </c>
      <c r="Q69" s="395" t="s">
        <v>182</v>
      </c>
      <c r="R69" s="395" t="s">
        <v>182</v>
      </c>
      <c r="S69" s="395" t="s">
        <v>182</v>
      </c>
      <c r="T69" s="395" t="s">
        <v>182</v>
      </c>
      <c r="U69" s="395" t="s">
        <v>182</v>
      </c>
      <c r="V69" s="395" t="s">
        <v>182</v>
      </c>
      <c r="W69" s="395" t="s">
        <v>182</v>
      </c>
      <c r="X69" s="1"/>
      <c r="Y69" s="1"/>
      <c r="Z69" s="1"/>
    </row>
    <row r="70" spans="1:26" ht="14.25" customHeight="1" x14ac:dyDescent="0.25">
      <c r="A70" s="1" t="s">
        <v>1502</v>
      </c>
      <c r="B70" s="252" t="str">
        <f>'6'!B44</f>
        <v>ROKI-P.10</v>
      </c>
      <c r="C70" s="72" t="s">
        <v>1486</v>
      </c>
      <c r="D70" s="397" t="s">
        <v>182</v>
      </c>
      <c r="E70" s="397" t="s">
        <v>182</v>
      </c>
      <c r="F70" s="398" t="s">
        <v>182</v>
      </c>
      <c r="G70" s="398" t="s">
        <v>182</v>
      </c>
      <c r="H70" s="398" t="s">
        <v>182</v>
      </c>
      <c r="I70" s="398" t="s">
        <v>182</v>
      </c>
      <c r="J70" s="398" t="s">
        <v>182</v>
      </c>
      <c r="K70" s="398" t="s">
        <v>182</v>
      </c>
      <c r="L70" s="398" t="s">
        <v>182</v>
      </c>
      <c r="M70" s="398" t="s">
        <v>182</v>
      </c>
      <c r="N70" s="398" t="s">
        <v>182</v>
      </c>
      <c r="O70" s="398" t="s">
        <v>182</v>
      </c>
      <c r="P70" s="398" t="s">
        <v>182</v>
      </c>
      <c r="Q70" s="398" t="s">
        <v>182</v>
      </c>
      <c r="R70" s="398" t="s">
        <v>182</v>
      </c>
      <c r="S70" s="398" t="s">
        <v>182</v>
      </c>
      <c r="T70" s="398" t="s">
        <v>182</v>
      </c>
      <c r="U70" s="398" t="s">
        <v>182</v>
      </c>
      <c r="V70" s="398" t="s">
        <v>182</v>
      </c>
      <c r="W70" s="398" t="s">
        <v>182</v>
      </c>
      <c r="X70" s="1"/>
      <c r="Y70" s="1"/>
      <c r="Z70" s="1"/>
    </row>
    <row r="71" spans="1:26" ht="14.25" customHeight="1" x14ac:dyDescent="0.25">
      <c r="A71" s="1" t="s">
        <v>1503</v>
      </c>
      <c r="B71" s="121" t="s">
        <v>1504</v>
      </c>
      <c r="C71" s="72" t="s">
        <v>1361</v>
      </c>
      <c r="D71" s="123"/>
      <c r="E71" s="123"/>
      <c r="F71" s="123"/>
      <c r="G71" s="123"/>
      <c r="H71" s="123"/>
      <c r="I71" s="123"/>
      <c r="J71" s="123"/>
      <c r="K71" s="123"/>
      <c r="L71" s="123"/>
      <c r="M71" s="123"/>
      <c r="N71" s="123"/>
      <c r="O71" s="123"/>
      <c r="P71" s="123"/>
      <c r="Q71" s="123"/>
      <c r="R71" s="123"/>
      <c r="S71" s="123"/>
      <c r="T71" s="123"/>
      <c r="U71" s="123"/>
      <c r="V71" s="123"/>
      <c r="W71" s="123"/>
      <c r="X71" s="1"/>
      <c r="Y71" s="1"/>
      <c r="Z71" s="1"/>
    </row>
    <row r="72" spans="1:26" ht="14.25" customHeight="1" x14ac:dyDescent="0.25">
      <c r="A72" s="1" t="s">
        <v>1505</v>
      </c>
      <c r="B72" s="123" t="s">
        <v>1506</v>
      </c>
      <c r="C72" s="72" t="s">
        <v>1445</v>
      </c>
      <c r="D72" s="391" t="s">
        <v>182</v>
      </c>
      <c r="E72" s="391" t="s">
        <v>182</v>
      </c>
      <c r="F72" s="391" t="s">
        <v>182</v>
      </c>
      <c r="G72" s="391" t="s">
        <v>182</v>
      </c>
      <c r="H72" s="391" t="s">
        <v>182</v>
      </c>
      <c r="I72" s="391" t="s">
        <v>182</v>
      </c>
      <c r="J72" s="391" t="s">
        <v>182</v>
      </c>
      <c r="K72" s="391" t="s">
        <v>182</v>
      </c>
      <c r="L72" s="391" t="s">
        <v>182</v>
      </c>
      <c r="M72" s="391" t="s">
        <v>182</v>
      </c>
      <c r="N72" s="391" t="s">
        <v>182</v>
      </c>
      <c r="O72" s="391" t="s">
        <v>182</v>
      </c>
      <c r="P72" s="391" t="s">
        <v>182</v>
      </c>
      <c r="Q72" s="391" t="s">
        <v>182</v>
      </c>
      <c r="R72" s="391" t="s">
        <v>182</v>
      </c>
      <c r="S72" s="391" t="s">
        <v>182</v>
      </c>
      <c r="T72" s="391" t="s">
        <v>182</v>
      </c>
      <c r="U72" s="391" t="s">
        <v>182</v>
      </c>
      <c r="V72" s="391" t="s">
        <v>182</v>
      </c>
      <c r="W72" s="391" t="s">
        <v>182</v>
      </c>
      <c r="X72" s="1"/>
      <c r="Y72" s="1"/>
      <c r="Z72" s="1"/>
    </row>
    <row r="73" spans="1:26" ht="14.25" customHeight="1" x14ac:dyDescent="0.25">
      <c r="A73" s="1" t="s">
        <v>1507</v>
      </c>
      <c r="B73" s="123" t="s">
        <v>1508</v>
      </c>
      <c r="C73" s="72" t="s">
        <v>1509</v>
      </c>
      <c r="D73" s="391" t="s">
        <v>182</v>
      </c>
      <c r="E73" s="391" t="s">
        <v>182</v>
      </c>
      <c r="F73" s="391" t="s">
        <v>182</v>
      </c>
      <c r="G73" s="391" t="s">
        <v>182</v>
      </c>
      <c r="H73" s="391" t="s">
        <v>182</v>
      </c>
      <c r="I73" s="391" t="s">
        <v>182</v>
      </c>
      <c r="J73" s="391" t="s">
        <v>182</v>
      </c>
      <c r="K73" s="391" t="s">
        <v>182</v>
      </c>
      <c r="L73" s="391" t="s">
        <v>182</v>
      </c>
      <c r="M73" s="391" t="s">
        <v>182</v>
      </c>
      <c r="N73" s="391" t="s">
        <v>182</v>
      </c>
      <c r="O73" s="391" t="s">
        <v>182</v>
      </c>
      <c r="P73" s="391" t="s">
        <v>182</v>
      </c>
      <c r="Q73" s="391" t="s">
        <v>182</v>
      </c>
      <c r="R73" s="391" t="s">
        <v>182</v>
      </c>
      <c r="S73" s="391" t="s">
        <v>182</v>
      </c>
      <c r="T73" s="391" t="s">
        <v>182</v>
      </c>
      <c r="U73" s="391" t="s">
        <v>182</v>
      </c>
      <c r="V73" s="391" t="s">
        <v>182</v>
      </c>
      <c r="W73" s="391" t="s">
        <v>182</v>
      </c>
      <c r="X73" s="1"/>
      <c r="Y73" s="1"/>
      <c r="Z73" s="1"/>
    </row>
    <row r="74" spans="1:26" ht="14.25" customHeight="1" x14ac:dyDescent="0.25">
      <c r="A74" s="1" t="s">
        <v>1510</v>
      </c>
      <c r="B74" s="123" t="s">
        <v>1511</v>
      </c>
      <c r="C74" s="72" t="s">
        <v>1512</v>
      </c>
      <c r="D74" s="391" t="s">
        <v>182</v>
      </c>
      <c r="E74" s="391" t="s">
        <v>182</v>
      </c>
      <c r="F74" s="391" t="s">
        <v>182</v>
      </c>
      <c r="G74" s="391" t="s">
        <v>182</v>
      </c>
      <c r="H74" s="391" t="s">
        <v>182</v>
      </c>
      <c r="I74" s="391" t="s">
        <v>182</v>
      </c>
      <c r="J74" s="391" t="s">
        <v>182</v>
      </c>
      <c r="K74" s="391" t="s">
        <v>182</v>
      </c>
      <c r="L74" s="391" t="s">
        <v>182</v>
      </c>
      <c r="M74" s="391" t="s">
        <v>182</v>
      </c>
      <c r="N74" s="391" t="s">
        <v>182</v>
      </c>
      <c r="O74" s="391" t="s">
        <v>182</v>
      </c>
      <c r="P74" s="391" t="s">
        <v>182</v>
      </c>
      <c r="Q74" s="391" t="s">
        <v>182</v>
      </c>
      <c r="R74" s="391" t="s">
        <v>182</v>
      </c>
      <c r="S74" s="391" t="s">
        <v>182</v>
      </c>
      <c r="T74" s="391" t="s">
        <v>182</v>
      </c>
      <c r="U74" s="391" t="s">
        <v>182</v>
      </c>
      <c r="V74" s="391" t="s">
        <v>182</v>
      </c>
      <c r="W74" s="391" t="s">
        <v>182</v>
      </c>
      <c r="X74" s="1"/>
      <c r="Y74" s="1"/>
      <c r="Z74" s="1"/>
    </row>
    <row r="75" spans="1:26" ht="14.25" customHeight="1" x14ac:dyDescent="0.25">
      <c r="A75" s="1" t="s">
        <v>1513</v>
      </c>
      <c r="B75" s="123" t="s">
        <v>1514</v>
      </c>
      <c r="C75" s="72" t="s">
        <v>1515</v>
      </c>
      <c r="D75" s="391" t="s">
        <v>182</v>
      </c>
      <c r="E75" s="391" t="s">
        <v>182</v>
      </c>
      <c r="F75" s="391" t="s">
        <v>182</v>
      </c>
      <c r="G75" s="391" t="s">
        <v>182</v>
      </c>
      <c r="H75" s="391" t="s">
        <v>182</v>
      </c>
      <c r="I75" s="391" t="s">
        <v>182</v>
      </c>
      <c r="J75" s="391" t="s">
        <v>182</v>
      </c>
      <c r="K75" s="391" t="s">
        <v>182</v>
      </c>
      <c r="L75" s="391" t="s">
        <v>182</v>
      </c>
      <c r="M75" s="391" t="s">
        <v>182</v>
      </c>
      <c r="N75" s="391" t="s">
        <v>182</v>
      </c>
      <c r="O75" s="391" t="s">
        <v>182</v>
      </c>
      <c r="P75" s="391" t="s">
        <v>182</v>
      </c>
      <c r="Q75" s="391" t="s">
        <v>182</v>
      </c>
      <c r="R75" s="391" t="s">
        <v>182</v>
      </c>
      <c r="S75" s="391" t="s">
        <v>182</v>
      </c>
      <c r="T75" s="391" t="s">
        <v>182</v>
      </c>
      <c r="U75" s="391" t="s">
        <v>182</v>
      </c>
      <c r="V75" s="391" t="s">
        <v>182</v>
      </c>
      <c r="W75" s="391" t="s">
        <v>182</v>
      </c>
      <c r="X75" s="1"/>
      <c r="Y75" s="1"/>
      <c r="Z75" s="1"/>
    </row>
    <row r="76" spans="1:26" ht="14.25" customHeight="1" x14ac:dyDescent="0.25">
      <c r="A76" s="1" t="s">
        <v>1516</v>
      </c>
      <c r="B76" s="123" t="s">
        <v>1517</v>
      </c>
      <c r="C76" s="72" t="s">
        <v>1518</v>
      </c>
      <c r="D76" s="391" t="s">
        <v>119</v>
      </c>
      <c r="E76" s="391" t="s">
        <v>119</v>
      </c>
      <c r="F76" s="391" t="s">
        <v>119</v>
      </c>
      <c r="G76" s="391" t="s">
        <v>182</v>
      </c>
      <c r="H76" s="391" t="s">
        <v>182</v>
      </c>
      <c r="I76" s="391" t="s">
        <v>182</v>
      </c>
      <c r="J76" s="391" t="s">
        <v>182</v>
      </c>
      <c r="K76" s="391" t="s">
        <v>182</v>
      </c>
      <c r="L76" s="391" t="s">
        <v>182</v>
      </c>
      <c r="M76" s="391" t="s">
        <v>182</v>
      </c>
      <c r="N76" s="391" t="s">
        <v>182</v>
      </c>
      <c r="O76" s="391" t="s">
        <v>182</v>
      </c>
      <c r="P76" s="391" t="s">
        <v>182</v>
      </c>
      <c r="Q76" s="391" t="s">
        <v>182</v>
      </c>
      <c r="R76" s="391" t="s">
        <v>182</v>
      </c>
      <c r="S76" s="391" t="s">
        <v>182</v>
      </c>
      <c r="T76" s="391" t="s">
        <v>182</v>
      </c>
      <c r="U76" s="391" t="s">
        <v>182</v>
      </c>
      <c r="V76" s="391" t="s">
        <v>182</v>
      </c>
      <c r="W76" s="391" t="s">
        <v>182</v>
      </c>
      <c r="X76" s="1"/>
      <c r="Y76" s="1"/>
      <c r="Z76" s="1"/>
    </row>
    <row r="77" spans="1:26" ht="14.25" customHeight="1" x14ac:dyDescent="0.25">
      <c r="A77" s="1" t="s">
        <v>1519</v>
      </c>
      <c r="B77" s="123" t="s">
        <v>1520</v>
      </c>
      <c r="C77" s="72" t="s">
        <v>1521</v>
      </c>
      <c r="D77" s="391" t="s">
        <v>182</v>
      </c>
      <c r="E77" s="391" t="s">
        <v>119</v>
      </c>
      <c r="F77" s="391" t="s">
        <v>119</v>
      </c>
      <c r="G77" s="391" t="s">
        <v>182</v>
      </c>
      <c r="H77" s="391" t="s">
        <v>182</v>
      </c>
      <c r="I77" s="391" t="s">
        <v>182</v>
      </c>
      <c r="J77" s="391" t="s">
        <v>182</v>
      </c>
      <c r="K77" s="391" t="s">
        <v>182</v>
      </c>
      <c r="L77" s="391" t="s">
        <v>182</v>
      </c>
      <c r="M77" s="391" t="s">
        <v>182</v>
      </c>
      <c r="N77" s="391" t="s">
        <v>182</v>
      </c>
      <c r="O77" s="391" t="s">
        <v>182</v>
      </c>
      <c r="P77" s="391" t="s">
        <v>182</v>
      </c>
      <c r="Q77" s="391" t="s">
        <v>182</v>
      </c>
      <c r="R77" s="391" t="s">
        <v>182</v>
      </c>
      <c r="S77" s="391" t="s">
        <v>182</v>
      </c>
      <c r="T77" s="391" t="s">
        <v>182</v>
      </c>
      <c r="U77" s="391" t="s">
        <v>182</v>
      </c>
      <c r="V77" s="391" t="s">
        <v>182</v>
      </c>
      <c r="W77" s="391" t="s">
        <v>182</v>
      </c>
      <c r="X77" s="1"/>
      <c r="Y77" s="1"/>
      <c r="Z77" s="1"/>
    </row>
    <row r="78" spans="1:26" ht="14.25" customHeight="1" x14ac:dyDescent="0.25">
      <c r="A78" s="1" t="s">
        <v>1522</v>
      </c>
      <c r="B78" s="123" t="s">
        <v>1523</v>
      </c>
      <c r="C78" s="72" t="s">
        <v>1524</v>
      </c>
      <c r="D78" s="391" t="s">
        <v>182</v>
      </c>
      <c r="E78" s="391" t="s">
        <v>119</v>
      </c>
      <c r="F78" s="391" t="s">
        <v>119</v>
      </c>
      <c r="G78" s="391" t="s">
        <v>182</v>
      </c>
      <c r="H78" s="391" t="s">
        <v>182</v>
      </c>
      <c r="I78" s="391" t="s">
        <v>182</v>
      </c>
      <c r="J78" s="391" t="s">
        <v>182</v>
      </c>
      <c r="K78" s="391" t="s">
        <v>182</v>
      </c>
      <c r="L78" s="391" t="s">
        <v>182</v>
      </c>
      <c r="M78" s="391" t="s">
        <v>182</v>
      </c>
      <c r="N78" s="391" t="s">
        <v>182</v>
      </c>
      <c r="O78" s="391" t="s">
        <v>182</v>
      </c>
      <c r="P78" s="391" t="s">
        <v>182</v>
      </c>
      <c r="Q78" s="391" t="s">
        <v>182</v>
      </c>
      <c r="R78" s="391" t="s">
        <v>182</v>
      </c>
      <c r="S78" s="391" t="s">
        <v>182</v>
      </c>
      <c r="T78" s="391" t="s">
        <v>182</v>
      </c>
      <c r="U78" s="391" t="s">
        <v>182</v>
      </c>
      <c r="V78" s="391" t="s">
        <v>182</v>
      </c>
      <c r="W78" s="391" t="s">
        <v>182</v>
      </c>
      <c r="X78" s="1"/>
      <c r="Y78" s="1"/>
      <c r="Z78" s="1"/>
    </row>
    <row r="79" spans="1:26" ht="14.25" customHeight="1" x14ac:dyDescent="0.25">
      <c r="A79" s="1" t="s">
        <v>1525</v>
      </c>
      <c r="B79" s="123" t="s">
        <v>1526</v>
      </c>
      <c r="C79" s="72" t="s">
        <v>1527</v>
      </c>
      <c r="D79" s="391" t="s">
        <v>182</v>
      </c>
      <c r="E79" s="391" t="s">
        <v>182</v>
      </c>
      <c r="F79" s="391" t="s">
        <v>182</v>
      </c>
      <c r="G79" s="391" t="s">
        <v>182</v>
      </c>
      <c r="H79" s="391" t="s">
        <v>182</v>
      </c>
      <c r="I79" s="391" t="s">
        <v>182</v>
      </c>
      <c r="J79" s="391" t="s">
        <v>182</v>
      </c>
      <c r="K79" s="391" t="s">
        <v>182</v>
      </c>
      <c r="L79" s="391" t="s">
        <v>182</v>
      </c>
      <c r="M79" s="391" t="s">
        <v>182</v>
      </c>
      <c r="N79" s="391" t="s">
        <v>182</v>
      </c>
      <c r="O79" s="391" t="s">
        <v>182</v>
      </c>
      <c r="P79" s="391" t="s">
        <v>182</v>
      </c>
      <c r="Q79" s="391" t="s">
        <v>182</v>
      </c>
      <c r="R79" s="391" t="s">
        <v>182</v>
      </c>
      <c r="S79" s="391" t="s">
        <v>182</v>
      </c>
      <c r="T79" s="391" t="s">
        <v>182</v>
      </c>
      <c r="U79" s="391" t="s">
        <v>182</v>
      </c>
      <c r="V79" s="391" t="s">
        <v>182</v>
      </c>
      <c r="W79" s="391" t="s">
        <v>182</v>
      </c>
      <c r="X79" s="1"/>
      <c r="Y79" s="1"/>
      <c r="Z79" s="1"/>
    </row>
    <row r="80" spans="1:26" ht="14.25" customHeight="1" x14ac:dyDescent="0.25">
      <c r="A80" s="1" t="s">
        <v>1528</v>
      </c>
      <c r="B80" s="123" t="s">
        <v>1529</v>
      </c>
      <c r="C80" s="72" t="s">
        <v>1530</v>
      </c>
      <c r="D80" s="391" t="s">
        <v>119</v>
      </c>
      <c r="E80" s="391" t="s">
        <v>182</v>
      </c>
      <c r="F80" s="391" t="s">
        <v>182</v>
      </c>
      <c r="G80" s="391" t="s">
        <v>182</v>
      </c>
      <c r="H80" s="391" t="s">
        <v>182</v>
      </c>
      <c r="I80" s="391" t="s">
        <v>182</v>
      </c>
      <c r="J80" s="391" t="s">
        <v>182</v>
      </c>
      <c r="K80" s="391" t="s">
        <v>182</v>
      </c>
      <c r="L80" s="391" t="s">
        <v>182</v>
      </c>
      <c r="M80" s="391" t="s">
        <v>182</v>
      </c>
      <c r="N80" s="391" t="s">
        <v>182</v>
      </c>
      <c r="O80" s="391" t="s">
        <v>182</v>
      </c>
      <c r="P80" s="391" t="s">
        <v>182</v>
      </c>
      <c r="Q80" s="391" t="s">
        <v>182</v>
      </c>
      <c r="R80" s="391" t="s">
        <v>182</v>
      </c>
      <c r="S80" s="391" t="s">
        <v>182</v>
      </c>
      <c r="T80" s="391" t="s">
        <v>182</v>
      </c>
      <c r="U80" s="391" t="s">
        <v>182</v>
      </c>
      <c r="V80" s="391" t="s">
        <v>182</v>
      </c>
      <c r="W80" s="391" t="s">
        <v>182</v>
      </c>
      <c r="X80" s="1"/>
      <c r="Y80" s="1"/>
      <c r="Z80" s="1"/>
    </row>
    <row r="81" spans="1:26" ht="14.25" customHeight="1" x14ac:dyDescent="0.25">
      <c r="A81" s="1" t="s">
        <v>1531</v>
      </c>
      <c r="B81" s="123" t="s">
        <v>1532</v>
      </c>
      <c r="C81" s="72" t="s">
        <v>1533</v>
      </c>
      <c r="D81" s="391" t="s">
        <v>119</v>
      </c>
      <c r="E81" s="391" t="s">
        <v>182</v>
      </c>
      <c r="F81" s="391" t="s">
        <v>119</v>
      </c>
      <c r="G81" s="391" t="s">
        <v>182</v>
      </c>
      <c r="H81" s="391" t="s">
        <v>182</v>
      </c>
      <c r="I81" s="391" t="s">
        <v>182</v>
      </c>
      <c r="J81" s="391" t="s">
        <v>182</v>
      </c>
      <c r="K81" s="391" t="s">
        <v>182</v>
      </c>
      <c r="L81" s="391" t="s">
        <v>182</v>
      </c>
      <c r="M81" s="391" t="s">
        <v>182</v>
      </c>
      <c r="N81" s="391" t="s">
        <v>182</v>
      </c>
      <c r="O81" s="391" t="s">
        <v>182</v>
      </c>
      <c r="P81" s="391" t="s">
        <v>182</v>
      </c>
      <c r="Q81" s="391" t="s">
        <v>182</v>
      </c>
      <c r="R81" s="391" t="s">
        <v>182</v>
      </c>
      <c r="S81" s="391" t="s">
        <v>182</v>
      </c>
      <c r="T81" s="391" t="s">
        <v>182</v>
      </c>
      <c r="U81" s="391" t="s">
        <v>182</v>
      </c>
      <c r="V81" s="391" t="s">
        <v>182</v>
      </c>
      <c r="W81" s="391" t="s">
        <v>182</v>
      </c>
      <c r="X81" s="1"/>
      <c r="Y81" s="1"/>
      <c r="Z81" s="1"/>
    </row>
    <row r="82" spans="1:26" ht="14.25" customHeight="1" x14ac:dyDescent="0.25">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18"/>
      <c r="B83" s="1"/>
      <c r="C83" s="2"/>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18"/>
      <c r="B84" s="1"/>
      <c r="C84" s="2"/>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18"/>
      <c r="B85" s="1"/>
      <c r="C85" s="2"/>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18"/>
      <c r="B86" s="1"/>
      <c r="C86" s="2"/>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18"/>
      <c r="B87" s="1"/>
      <c r="C87" s="2"/>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18"/>
      <c r="B88" s="1"/>
      <c r="C88" s="2"/>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18"/>
      <c r="B89" s="1"/>
      <c r="C89" s="2"/>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18"/>
      <c r="B90" s="1"/>
      <c r="C90" s="2"/>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18"/>
      <c r="B91" s="1"/>
      <c r="C91" s="2"/>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18"/>
      <c r="B92" s="1"/>
      <c r="C92" s="2"/>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18"/>
      <c r="B93" s="1"/>
      <c r="C93" s="2"/>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18"/>
      <c r="B94" s="1"/>
      <c r="C94" s="2"/>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18"/>
      <c r="B95" s="1"/>
      <c r="C95" s="2"/>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18"/>
      <c r="B96" s="1"/>
      <c r="C96" s="2"/>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18"/>
      <c r="B97" s="1"/>
      <c r="C97" s="2"/>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18"/>
      <c r="B98" s="1"/>
      <c r="C98" s="2"/>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18"/>
      <c r="B99" s="1"/>
      <c r="C99" s="2"/>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18"/>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18"/>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18"/>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18"/>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18"/>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18"/>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18"/>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18"/>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18"/>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18"/>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18"/>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18"/>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18"/>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18"/>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18"/>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18"/>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18"/>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18"/>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18"/>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18"/>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18"/>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18"/>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18"/>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18"/>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18"/>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18"/>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18"/>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18"/>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18"/>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18"/>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18"/>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18"/>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18"/>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18"/>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18"/>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18"/>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18"/>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18"/>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18"/>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18"/>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18"/>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18"/>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18"/>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18"/>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18"/>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18"/>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18"/>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18"/>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18"/>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18"/>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18"/>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18"/>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18"/>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18"/>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18"/>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18"/>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18"/>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18"/>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18"/>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18"/>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18"/>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18"/>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18"/>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18"/>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18"/>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18"/>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18"/>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18"/>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18"/>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18"/>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18"/>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18"/>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18"/>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18"/>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18"/>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18"/>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18"/>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18"/>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18"/>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18"/>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18"/>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18"/>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18"/>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18"/>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18"/>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18"/>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18"/>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18"/>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18"/>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18"/>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18"/>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18"/>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18"/>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18"/>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18"/>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18"/>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18"/>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18"/>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18"/>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18"/>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18"/>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18"/>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18"/>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18"/>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18"/>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18"/>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18"/>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18"/>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18"/>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18"/>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18"/>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18"/>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18"/>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18"/>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18"/>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18"/>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18"/>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18"/>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18"/>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18"/>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18"/>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18"/>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18"/>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18"/>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18"/>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18"/>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18"/>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18"/>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18"/>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18"/>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18"/>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18"/>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18"/>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18"/>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18"/>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18"/>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18"/>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18"/>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18"/>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18"/>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18"/>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18"/>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18"/>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18"/>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18"/>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18"/>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18"/>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18"/>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18"/>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18"/>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18"/>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18"/>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18"/>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18"/>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18"/>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18"/>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18"/>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18"/>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18"/>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18"/>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18"/>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18"/>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18"/>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18"/>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18"/>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18"/>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18"/>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18"/>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18"/>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18"/>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18"/>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18"/>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18"/>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18"/>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18"/>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18"/>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18"/>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18"/>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18"/>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18"/>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18"/>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18"/>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18"/>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18"/>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18"/>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18"/>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18"/>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18"/>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18"/>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18"/>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18"/>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18"/>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18"/>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18"/>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18"/>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18"/>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18"/>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18"/>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18"/>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18"/>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18"/>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18"/>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18"/>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18"/>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18"/>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18"/>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18"/>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18"/>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18"/>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18"/>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18"/>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18"/>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18"/>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18"/>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18"/>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18"/>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18"/>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18"/>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18"/>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18"/>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18"/>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18"/>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18"/>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18"/>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18"/>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18"/>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18"/>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18"/>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18"/>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18"/>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18"/>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18"/>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18"/>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18"/>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18"/>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18"/>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18"/>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18"/>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18"/>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18"/>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18"/>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18"/>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18"/>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18"/>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18"/>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18"/>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18"/>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18"/>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18"/>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18"/>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18"/>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18"/>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18"/>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18"/>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18"/>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18"/>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18"/>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18"/>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18"/>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18"/>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18"/>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18"/>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18"/>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18"/>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18"/>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18"/>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18"/>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18"/>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18"/>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18"/>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18"/>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18"/>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18"/>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18"/>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18"/>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18"/>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18"/>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18"/>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18"/>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18"/>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18"/>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18"/>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18"/>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18"/>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18"/>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18"/>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18"/>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18"/>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18"/>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18"/>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18"/>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18"/>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18"/>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18"/>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18"/>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18"/>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18"/>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18"/>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18"/>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18"/>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18"/>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18"/>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18"/>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18"/>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18"/>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18"/>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18"/>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18"/>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18"/>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18"/>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18"/>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18"/>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18"/>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18"/>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18"/>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18"/>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18"/>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18"/>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18"/>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18"/>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18"/>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18"/>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18"/>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18"/>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18"/>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18"/>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18"/>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18"/>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18"/>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18"/>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18"/>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18"/>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18"/>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18"/>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18"/>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18"/>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18"/>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18"/>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18"/>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18"/>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18"/>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18"/>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18"/>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18"/>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18"/>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18"/>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18"/>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18"/>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18"/>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18"/>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18"/>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18"/>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18"/>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18"/>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18"/>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18"/>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18"/>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18"/>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18"/>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18"/>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18"/>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18"/>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18"/>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18"/>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18"/>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18"/>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18"/>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18"/>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18"/>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18"/>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18"/>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18"/>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18"/>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18"/>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18"/>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18"/>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18"/>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18"/>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18"/>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18"/>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18"/>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18"/>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18"/>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18"/>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18"/>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18"/>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18"/>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18"/>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18"/>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18"/>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18"/>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18"/>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18"/>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18"/>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18"/>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18"/>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18"/>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18"/>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18"/>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18"/>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18"/>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18"/>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18"/>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18"/>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18"/>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18"/>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18"/>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18"/>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18"/>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18"/>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18"/>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18"/>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18"/>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18"/>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18"/>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18"/>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18"/>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18"/>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18"/>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18"/>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18"/>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18"/>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18"/>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18"/>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18"/>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18"/>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18"/>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18"/>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18"/>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18"/>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18"/>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18"/>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18"/>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18"/>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18"/>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18"/>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18"/>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18"/>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18"/>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18"/>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18"/>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18"/>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18"/>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18"/>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18"/>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18"/>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18"/>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18"/>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18"/>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18"/>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18"/>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18"/>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18"/>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18"/>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18"/>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18"/>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18"/>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18"/>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18"/>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18"/>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18"/>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18"/>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18"/>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18"/>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18"/>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18"/>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18"/>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18"/>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18"/>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18"/>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18"/>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18"/>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18"/>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18"/>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18"/>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18"/>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18"/>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18"/>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18"/>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18"/>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18"/>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18"/>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18"/>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18"/>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18"/>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18"/>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18"/>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18"/>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18"/>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18"/>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18"/>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18"/>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18"/>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18"/>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18"/>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18"/>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18"/>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18"/>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18"/>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18"/>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18"/>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18"/>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18"/>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18"/>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18"/>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18"/>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18"/>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18"/>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18"/>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18"/>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18"/>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18"/>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18"/>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18"/>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18"/>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18"/>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18"/>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18"/>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18"/>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18"/>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18"/>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18"/>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18"/>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18"/>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18"/>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18"/>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18"/>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18"/>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18"/>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18"/>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18"/>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18"/>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18"/>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18"/>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18"/>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18"/>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18"/>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18"/>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18"/>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18"/>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18"/>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18"/>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18"/>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18"/>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18"/>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18"/>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18"/>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18"/>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18"/>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18"/>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18"/>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18"/>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18"/>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18"/>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18"/>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18"/>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18"/>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18"/>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18"/>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18"/>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18"/>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18"/>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18"/>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18"/>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18"/>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18"/>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18"/>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18"/>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18"/>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18"/>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18"/>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18"/>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18"/>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18"/>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18"/>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18"/>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18"/>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18"/>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18"/>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18"/>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18"/>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18"/>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18"/>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18"/>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18"/>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18"/>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18"/>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18"/>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18"/>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18"/>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18"/>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18"/>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18"/>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18"/>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18"/>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18"/>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18"/>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18"/>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18"/>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18"/>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18"/>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18"/>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18"/>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18"/>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18"/>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18"/>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18"/>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18"/>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18"/>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18"/>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18"/>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18"/>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18"/>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18"/>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18"/>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18"/>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18"/>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18"/>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18"/>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18"/>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18"/>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18"/>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18"/>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18"/>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18"/>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18"/>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18"/>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18"/>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18"/>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18"/>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18"/>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18"/>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18"/>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18"/>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18"/>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18"/>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18"/>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18"/>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18"/>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18"/>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18"/>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18"/>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18"/>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18"/>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18"/>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18"/>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18"/>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18"/>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18"/>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18"/>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18"/>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18"/>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18"/>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18"/>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18"/>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18"/>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18"/>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18"/>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18"/>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18"/>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18"/>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18"/>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18"/>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18"/>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18"/>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18"/>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18"/>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18"/>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18"/>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18"/>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18"/>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18"/>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18"/>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18"/>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18"/>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18"/>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18"/>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18"/>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18"/>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18"/>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18"/>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18"/>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18"/>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18"/>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18"/>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18"/>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18"/>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18"/>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18"/>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18"/>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18"/>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18"/>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18"/>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18"/>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18"/>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18"/>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18"/>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18"/>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18"/>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18"/>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18"/>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18"/>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18"/>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18"/>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18"/>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18"/>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18"/>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18"/>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18"/>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18"/>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18"/>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18"/>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18"/>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18"/>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18"/>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18"/>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18"/>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18"/>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18"/>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18"/>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18"/>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18"/>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18"/>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18"/>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18"/>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18"/>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18"/>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18"/>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18"/>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18"/>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18"/>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18"/>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18"/>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18"/>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18"/>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18"/>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18"/>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18"/>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18"/>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18"/>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18"/>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18"/>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18"/>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18"/>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18"/>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18"/>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18"/>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18"/>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18"/>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18"/>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18"/>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18"/>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18"/>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18"/>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18"/>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18"/>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18"/>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18"/>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18"/>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18"/>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18"/>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18"/>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18"/>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18"/>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18"/>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18"/>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18"/>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18"/>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18"/>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18"/>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18"/>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18"/>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18"/>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18"/>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18"/>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18"/>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18"/>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18"/>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18"/>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18"/>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18"/>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18"/>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18"/>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18"/>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18"/>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18"/>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18"/>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18"/>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18"/>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18"/>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18"/>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18"/>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18"/>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18"/>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18"/>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18"/>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18"/>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18"/>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18"/>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18"/>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18"/>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18"/>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18"/>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18"/>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18"/>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18"/>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18"/>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18"/>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18"/>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18"/>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18"/>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18"/>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18"/>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18"/>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18"/>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18"/>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18"/>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18"/>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18"/>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18"/>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18"/>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18"/>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18"/>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18"/>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18"/>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18"/>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18"/>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18"/>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18"/>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18"/>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18"/>
      <c r="B930" s="1"/>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18"/>
      <c r="B931" s="1"/>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18"/>
      <c r="B932" s="1"/>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18"/>
      <c r="B933" s="1"/>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18"/>
      <c r="B934" s="1"/>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18"/>
      <c r="B935" s="1"/>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18"/>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18"/>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18"/>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18"/>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18"/>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18"/>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18"/>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18"/>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18"/>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18"/>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18"/>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18"/>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18"/>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18"/>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18"/>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18"/>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18"/>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18"/>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18"/>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18"/>
      <c r="B955" s="1"/>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18"/>
      <c r="B956" s="1"/>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18"/>
      <c r="B957" s="1"/>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18"/>
      <c r="B958" s="1"/>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18"/>
      <c r="B959" s="1"/>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18"/>
      <c r="B960" s="1"/>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18"/>
      <c r="B961" s="1"/>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18"/>
      <c r="B962" s="1"/>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18"/>
      <c r="B963" s="1"/>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18"/>
      <c r="B964" s="1"/>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18"/>
      <c r="B965" s="1"/>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18"/>
      <c r="B966" s="1"/>
      <c r="C966" s="2"/>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18"/>
      <c r="B967" s="1"/>
      <c r="C967" s="2"/>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18"/>
      <c r="B968" s="1"/>
      <c r="C968" s="2"/>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18"/>
      <c r="B969" s="1"/>
      <c r="C969" s="2"/>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18"/>
      <c r="B970" s="1"/>
      <c r="C970" s="2"/>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18"/>
      <c r="B971" s="1"/>
      <c r="C971" s="2"/>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18"/>
      <c r="B972" s="1"/>
      <c r="C972" s="2"/>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18"/>
      <c r="B973" s="1"/>
      <c r="C973" s="2"/>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18"/>
      <c r="B974" s="1"/>
      <c r="C974" s="2"/>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18"/>
      <c r="B975" s="1"/>
      <c r="C975" s="2"/>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18"/>
      <c r="B976" s="1"/>
      <c r="C976" s="2"/>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18"/>
      <c r="B977" s="1"/>
      <c r="C977" s="2"/>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18"/>
      <c r="B978" s="1"/>
      <c r="C978" s="2"/>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18"/>
      <c r="B979" s="1"/>
      <c r="C979" s="2"/>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18"/>
      <c r="B980" s="1"/>
      <c r="C980" s="2"/>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18"/>
      <c r="B981" s="1"/>
      <c r="C981" s="2"/>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18"/>
      <c r="B982" s="1"/>
      <c r="C982" s="2"/>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18"/>
      <c r="B983" s="1"/>
      <c r="C983" s="2"/>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18"/>
      <c r="B984" s="1"/>
      <c r="C984" s="2"/>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18"/>
      <c r="B985" s="1"/>
      <c r="C985" s="2"/>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18"/>
      <c r="B986" s="1"/>
      <c r="C986" s="2"/>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18"/>
      <c r="B987" s="1"/>
      <c r="C987" s="2"/>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18"/>
      <c r="B988" s="1"/>
      <c r="C988" s="2"/>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18"/>
      <c r="B989" s="1"/>
      <c r="C989" s="2"/>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18"/>
      <c r="B990" s="1"/>
      <c r="C990" s="2"/>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18"/>
      <c r="B991" s="1"/>
      <c r="C991" s="2"/>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18"/>
      <c r="B992" s="1"/>
      <c r="C992" s="2"/>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18"/>
      <c r="B993" s="1"/>
      <c r="C993" s="2"/>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18"/>
      <c r="B994" s="1"/>
      <c r="C994" s="2"/>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18"/>
      <c r="B995" s="1"/>
      <c r="C995" s="2"/>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18"/>
      <c r="B996" s="1"/>
      <c r="C996" s="2"/>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18"/>
      <c r="B997" s="1"/>
      <c r="C997" s="2"/>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18"/>
      <c r="B998" s="1"/>
      <c r="C998" s="2"/>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18"/>
      <c r="B999" s="1"/>
      <c r="C999" s="2"/>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18"/>
      <c r="B1000" s="1"/>
      <c r="C1000" s="2"/>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8">
    <dataValidation type="decimal" allowBlank="1" showInputMessage="1" showErrorMessage="1" prompt="Įveskite sveiką skaičių be tarpų. Maksimali reikšmė - 200." sqref="D34:W34 D46:W46" xr:uid="{00000000-0002-0000-0F00-000001000000}">
      <formula1>0</formula1>
      <formula2>200</formula2>
    </dataValidation>
    <dataValidation type="custom" allowBlank="1" showInputMessage="1" showErrorMessage="1" prompt="Maksimalus simbolių skaičius - 1000" sqref="D17:W17" xr:uid="{00000000-0002-0000-0F00-000002000000}">
      <formula1>AND(GTE(LEN(D17),MIN((0),(1000))),LTE(LEN(D17),MAX((0),(1000))))</formula1>
    </dataValidation>
    <dataValidation type="custom" allowBlank="1" showInputMessage="1" showErrorMessage="1" prompt="Maksimalus simbolių skaičius - 150" sqref="D25:W26" xr:uid="{00000000-0002-0000-0F00-000003000000}">
      <formula1>AND(GTE(LEN(D25),MIN((0),(150))),LTE(LEN(D25),MAX((0),(150))))</formula1>
    </dataValidation>
    <dataValidation type="custom" allowBlank="1" showInputMessage="1" showErrorMessage="1" prompt="Maksimalus simbolių skaičius - 50" sqref="D31:W31" xr:uid="{00000000-0002-0000-0F00-000004000000}">
      <formula1>AND(GTE(LEN(D31),MIN((0),(50))),LTE(LEN(D31),MAX((0),(50))))</formula1>
    </dataValidation>
    <dataValidation type="custom" allowBlank="1" showInputMessage="1" showErrorMessage="1" prompt="Maksimalus simbolių skaičius - 200" sqref="D32:W32" xr:uid="{00000000-0002-0000-0F00-000005000000}">
      <formula1>AND(GTE(LEN(D32),MIN((0),(200))),LTE(LEN(D32),MAX((0),(200))))</formula1>
    </dataValidation>
    <dataValidation type="custom" allowBlank="1" showInputMessage="1" showErrorMessage="1" prompt="Maksimalus simbolių skaičius - 500" sqref="D18:W22 D27:W28" xr:uid="{00000000-0002-0000-0F00-000006000000}">
      <formula1>AND(GTE(LEN(D18),MIN((0),(500))),LTE(LEN(D18),MAX((0),(500))))</formula1>
    </dataValidation>
    <dataValidation type="custom" allowBlank="1" showInputMessage="1" showErrorMessage="1" prompt="Maksimalus simbolių skaičius - 300" sqref="D24:W24 D35:W35 D39:W39 D42:W42 D45:W45 D49:W49 D52:W52" xr:uid="{00000000-0002-0000-0F00-000009000000}">
      <formula1>AND(GTE(LEN(D24),MIN((0),(300))),LTE(LEN(D24),MAX((0),(300))))</formula1>
    </dataValidation>
    <dataValidation type="decimal" allowBlank="1" showInputMessage="1" showErrorMessage="1" prompt="Įveskite skaičių be tarpų. Maksimali suma - 2 000 000." sqref="D33:W33" xr:uid="{00000000-0002-0000-0F00-00000A000000}">
      <formula1>0</formula1>
      <formula2>2000000</formula2>
    </dataValidation>
  </dataValidations>
  <pageMargins left="0.70866141732283472" right="0.70866141732283472" top="0.74803149606299213" bottom="0.74803149606299213" header="0" footer="0"/>
  <pageSetup paperSize="9" orientation="portrait" r:id="rId1"/>
  <colBreaks count="1" manualBreakCount="1">
    <brk id="5" man="1"/>
  </colBreaks>
  <extLst>
    <ext xmlns:x14="http://schemas.microsoft.com/office/spreadsheetml/2009/9/main" uri="{CCE6A557-97BC-4b89-ADB6-D9C93CAAB3DF}">
      <x14:dataValidations xmlns:xm="http://schemas.microsoft.com/office/excel/2006/main" count="3">
        <x14:dataValidation type="list" allowBlank="1" showErrorMessage="1" xr:uid="{00000000-0002-0000-0F00-000000000000}">
          <x14:formula1>
            <xm:f>Sąrašai!$A$40:$A$50</xm:f>
          </x14:formula1>
          <xm:sqref>D11:W11</xm:sqref>
        </x14:dataValidation>
        <x14:dataValidation type="list" allowBlank="1" showErrorMessage="1" xr:uid="{00000000-0002-0000-0F00-000007000000}">
          <x14:formula1>
            <xm:f>Sąrašai!$A$28:$A$30</xm:f>
          </x14:formula1>
          <xm:sqref>D41:W41 D44:W44</xm:sqref>
        </x14:dataValidation>
        <x14:dataValidation type="list" allowBlank="1" showErrorMessage="1" xr:uid="{00000000-0002-0000-0F00-000008000000}">
          <x14:formula1>
            <xm:f>Sąrašai!$A$23:$A$24</xm:f>
          </x14:formula1>
          <xm:sqref>D12:W15 D38:W38 D48:W48 D51:W51 D55:W59 D61:W70 D72:W81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Z1543"/>
  <sheetViews>
    <sheetView topLeftCell="A156" workbookViewId="0">
      <selection activeCell="K185" sqref="K185"/>
    </sheetView>
  </sheetViews>
  <sheetFormatPr defaultColWidth="14.42578125" defaultRowHeight="15" customHeight="1" x14ac:dyDescent="0.25"/>
  <cols>
    <col min="1" max="1" width="8.7109375" customWidth="1"/>
    <col min="2" max="3" width="50.7109375" customWidth="1"/>
    <col min="4" max="26" width="9.140625" customWidth="1"/>
  </cols>
  <sheetData>
    <row r="1" spans="1:26" ht="14.25" customHeight="1" x14ac:dyDescent="0.25">
      <c r="A1" s="73" t="str">
        <f>'10'!A1</f>
        <v>10.</v>
      </c>
      <c r="B1" s="73" t="str">
        <f>'10'!B1</f>
        <v>VPS priemonių aprašymas</v>
      </c>
      <c r="C1" s="73"/>
      <c r="D1" s="73"/>
      <c r="E1" s="193" t="s">
        <v>1640</v>
      </c>
      <c r="F1" s="73"/>
      <c r="G1" s="73"/>
      <c r="H1" s="73"/>
      <c r="I1" s="73"/>
      <c r="J1" s="73"/>
      <c r="K1" s="73"/>
      <c r="L1" s="73"/>
      <c r="M1" s="73"/>
      <c r="N1" s="73"/>
      <c r="O1" s="73"/>
      <c r="P1" s="73"/>
      <c r="Q1" s="73"/>
      <c r="R1" s="73"/>
      <c r="S1" s="73"/>
      <c r="T1" s="73"/>
      <c r="U1" s="73"/>
      <c r="V1" s="73"/>
      <c r="W1" s="73"/>
      <c r="X1" s="73"/>
      <c r="Y1" s="73"/>
      <c r="Z1" s="73"/>
    </row>
    <row r="2" spans="1:26" ht="14.25" customHeight="1" x14ac:dyDescent="0.25">
      <c r="A2" s="118"/>
      <c r="B2" s="1"/>
      <c r="C2" s="32"/>
      <c r="D2" s="1"/>
      <c r="E2" s="489" t="s">
        <v>1641</v>
      </c>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490" t="s">
        <v>1644</v>
      </c>
      <c r="F3" s="1"/>
      <c r="G3" s="1"/>
      <c r="H3" s="1"/>
      <c r="I3" s="1"/>
      <c r="J3" s="1"/>
      <c r="K3" s="1"/>
      <c r="L3" s="1"/>
      <c r="M3" s="1"/>
      <c r="N3" s="1"/>
      <c r="O3" s="1"/>
      <c r="P3" s="1"/>
      <c r="Q3" s="1"/>
      <c r="R3" s="1"/>
      <c r="S3" s="1"/>
      <c r="T3" s="1"/>
      <c r="U3" s="1"/>
      <c r="V3" s="1"/>
      <c r="W3" s="1"/>
      <c r="X3" s="1"/>
      <c r="Y3" s="1"/>
      <c r="Z3" s="1"/>
    </row>
    <row r="4" spans="1:26" ht="14.25" customHeight="1" x14ac:dyDescent="0.25">
      <c r="A4" s="118"/>
      <c r="B4" s="1"/>
      <c r="C4" s="32"/>
      <c r="D4" s="1"/>
      <c r="E4" s="489" t="s">
        <v>1643</v>
      </c>
      <c r="F4" s="1"/>
      <c r="G4" s="1"/>
      <c r="H4" s="1"/>
      <c r="I4" s="1"/>
      <c r="J4" s="1"/>
      <c r="K4" s="1"/>
      <c r="L4" s="1"/>
      <c r="M4" s="1"/>
      <c r="N4" s="1"/>
      <c r="O4" s="1"/>
      <c r="P4" s="1"/>
      <c r="Q4" s="1"/>
      <c r="R4" s="1"/>
      <c r="S4" s="1"/>
      <c r="T4" s="1"/>
      <c r="U4" s="1"/>
      <c r="V4" s="1"/>
      <c r="W4" s="1"/>
      <c r="X4" s="1"/>
      <c r="Y4" s="1"/>
      <c r="Z4" s="1"/>
    </row>
    <row r="5" spans="1:26" ht="14.25" customHeight="1" x14ac:dyDescent="0.25">
      <c r="A5" s="1"/>
      <c r="B5" s="501"/>
      <c r="C5" s="492" t="str">
        <f>'10'!D6</f>
        <v>1 priemonė</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86</v>
      </c>
      <c r="B6" s="137" t="str">
        <f>'10'!B7</f>
        <v>Priemonės pavadinimas</v>
      </c>
      <c r="C6" s="493" t="str">
        <f>'10'!D7</f>
        <v>Palankių sąlygų verslumui skatinimas per viešųjų paslaugų plėtojimą</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88</v>
      </c>
      <c r="B7" s="137" t="str">
        <f>'10'!B8</f>
        <v>Priemonės rūšis</v>
      </c>
      <c r="C7" s="493" t="str">
        <f>'10'!D8</f>
        <v>Viešųjų paslaugų prieinamumo didinimas (ne pelno)</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1341</v>
      </c>
      <c r="B8" s="137" t="str">
        <f>'10'!B9</f>
        <v>VVG teritorijos poreikių, kuriuos tenkina priemonė, skaičius</v>
      </c>
      <c r="C8" s="493">
        <f>'10'!D9</f>
        <v>3</v>
      </c>
      <c r="D8" s="1"/>
      <c r="E8" s="1"/>
      <c r="F8" s="1"/>
      <c r="G8" s="1"/>
      <c r="H8" s="1"/>
      <c r="I8" s="1"/>
      <c r="J8" s="1"/>
      <c r="K8" s="1"/>
      <c r="L8" s="1"/>
      <c r="M8" s="1"/>
      <c r="N8" s="1"/>
      <c r="O8" s="1"/>
      <c r="P8" s="1"/>
      <c r="Q8" s="1"/>
      <c r="R8" s="1"/>
      <c r="S8" s="1"/>
      <c r="T8" s="1"/>
      <c r="U8" s="1"/>
      <c r="V8" s="1"/>
      <c r="W8" s="1"/>
      <c r="X8" s="1"/>
      <c r="Y8" s="1"/>
      <c r="Z8" s="1"/>
    </row>
    <row r="9" spans="1:26" ht="14.25" customHeight="1" x14ac:dyDescent="0.25">
      <c r="A9" s="1" t="s">
        <v>1344</v>
      </c>
      <c r="B9" s="137" t="str">
        <f>'10'!B10</f>
        <v>BŽŪP tikslų, kuriuos įgyvendina priemonė, skaičius</v>
      </c>
      <c r="C9" s="493">
        <f>'10'!D10</f>
        <v>2</v>
      </c>
      <c r="D9" s="1"/>
      <c r="E9" s="1"/>
      <c r="F9" s="1"/>
      <c r="G9" s="1"/>
      <c r="H9" s="1"/>
      <c r="I9" s="1"/>
      <c r="J9" s="1"/>
      <c r="K9" s="1"/>
      <c r="L9" s="1"/>
      <c r="M9" s="1"/>
      <c r="N9" s="1"/>
      <c r="O9" s="1"/>
      <c r="P9" s="1"/>
      <c r="Q9" s="1"/>
      <c r="R9" s="1"/>
      <c r="S9" s="1"/>
      <c r="T9" s="1"/>
      <c r="U9" s="1"/>
      <c r="V9" s="1"/>
      <c r="W9" s="1"/>
      <c r="X9" s="1"/>
      <c r="Y9" s="1"/>
      <c r="Z9" s="1"/>
    </row>
    <row r="10" spans="1:26" ht="14.25" customHeight="1" x14ac:dyDescent="0.25">
      <c r="A10" s="1" t="s">
        <v>1347</v>
      </c>
      <c r="B10" s="137" t="str">
        <f>'10'!B11</f>
        <v>Pagrindinis BŽŪP tikslas, kurį įgyvendina VPS priemonė</v>
      </c>
      <c r="C10" s="502" t="str">
        <f>'10'!D11</f>
        <v>SO8. Skatinti užimtumą, augimą, lyčių lygybę, įskaitant moterų dalyvavimą ūkininkavimo veikloje, socialinę įtrauktį ir vietos plėtrą kaimo vietovėse, įskaitant žiedinę bioekonomiką ir tvarią miškininkystę</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1350</v>
      </c>
      <c r="B11" s="137" t="str">
        <f>'10'!B12</f>
        <v>Ar priemonė prisideda prie 4 konkretaus BŽŪP tikslo? (tikslas nurodytas 5 lape)</v>
      </c>
      <c r="C11" s="503" t="str">
        <f>'10'!D12</f>
        <v>Taip</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1353</v>
      </c>
      <c r="B12" s="137" t="str">
        <f>'10'!B13</f>
        <v>Ar priemonė prisideda prie 5 konkretaus BŽŪP tikslo? (tikslas nurodytas 5 lape)</v>
      </c>
      <c r="C12" s="503" t="str">
        <f>'10'!D13</f>
        <v>Ne</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1355</v>
      </c>
      <c r="B13" s="137" t="str">
        <f>'10'!B14</f>
        <v>Ar priemonė prisideda prie 6 konkretaus BŽŪP tikslo? (tikslas nurodytas 5 lape)</v>
      </c>
      <c r="C13" s="503" t="str">
        <f>'10'!D14</f>
        <v>Ne</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1357</v>
      </c>
      <c r="B14" s="137" t="str">
        <f>'10'!B15</f>
        <v>Ar priemonė prisideda prie 9 konkretaus BŽŪP tikslo? (tikslas nurodytas 5 lape)</v>
      </c>
      <c r="C14" s="503" t="str">
        <f>'10'!D15</f>
        <v>Ne</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1359</v>
      </c>
      <c r="B15" s="498" t="str">
        <f>'10'!B16</f>
        <v>A dalis. Priemonės intervencijos logika:</v>
      </c>
      <c r="C15" s="504"/>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t="s">
        <v>1362</v>
      </c>
      <c r="B16" s="137" t="str">
        <f>'10'!B17</f>
        <v>Priemonės tikslas, ryšys su pagrindiniu BŽŪP tikslu ir VVG teritorijos poreikiais (problemomis ir (arba) potencialu), ryšys su VPS tema (jei taikoma)</v>
      </c>
      <c r="C16" s="494" t="str">
        <f>'10'!D17</f>
        <v>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60 įsitraukusių asmenų, 600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1365</v>
      </c>
      <c r="B17" s="137" t="str">
        <f>'10'!B18</f>
        <v>Pokytis, kurio siekiama VPS priemone</v>
      </c>
      <c r="C17" s="494" t="str">
        <f>'10'!D18</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1368</v>
      </c>
      <c r="B18" s="137" t="str">
        <f>'10'!B19</f>
        <v>Kaip priemonė prisidės prie horizontalaus tikslo d įgyvendinimo? (pildoma, jei taikoma)</v>
      </c>
      <c r="C18" s="494" t="str">
        <f>'10'!D19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1374</v>
      </c>
      <c r="B19" s="137" t="str">
        <f>'10'!B20</f>
        <v>Kaip priemonė prisidės prie horizontalaus tikslo e įgyvendinimo? (pildoma, jei taikoma)</v>
      </c>
      <c r="C19" s="494" t="str">
        <f>'10'!D20</f>
        <v>Netaikoma</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1377</v>
      </c>
      <c r="B20" s="137" t="str">
        <f>'10'!B21</f>
        <v>Kaip priemonė prisidės prie horizontalaus tikslo f įgyvendinimo? (pildoma, jei taikoma)</v>
      </c>
      <c r="C20" s="494" t="str">
        <f>'10'!D21</f>
        <v>Netaikoma.</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t="s">
        <v>1381</v>
      </c>
      <c r="B21" s="137" t="str">
        <f>'10'!B22</f>
        <v>Kaip priemonė prisidės prie horizontalaus tikslo i įgyvendinimo? (pildoma, jei taikoma)</v>
      </c>
      <c r="C21" s="494" t="str">
        <f>'10'!D22</f>
        <v>Netaikoma</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t="s">
        <v>1384</v>
      </c>
      <c r="B22" s="498" t="str">
        <f>'10'!B23</f>
        <v>B dalis. Pareiškėjų ir projektų tinkamumo sąlygos, projektų atrankos principai:</v>
      </c>
      <c r="C22" s="504"/>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1386</v>
      </c>
      <c r="B23" s="137" t="str">
        <f>'10'!B24</f>
        <v>Pagal priemonę remiamos veiklos</v>
      </c>
      <c r="C23" s="494" t="str">
        <f>'10'!D24</f>
        <v>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1392</v>
      </c>
      <c r="B24" s="137" t="str">
        <f>'10'!B25</f>
        <v>Tinkami pareiškėjai ir partneriai (jei taikomas reikalavimas projektus įgyvendinti su partneriais)</v>
      </c>
      <c r="C24" s="494" t="str">
        <f>'10'!D25</f>
        <v>Pareiškėjai - nevyriausybinės organizacijos (įskaitant bendruomenines organizacijas). Partnerių apribojimų nėra.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1398</v>
      </c>
      <c r="B25" s="137" t="str">
        <f>'10'!B26</f>
        <v>Priemonės tikslinė grupė (pildoma, jei nesutampa su tinkamais pareiškėjais ir (arba) partneriais)</v>
      </c>
      <c r="C25" s="494" t="str">
        <f>'10'!D26</f>
        <v>Teritorijos, kurioje vykdomas projektas, gyventojai.</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1404</v>
      </c>
      <c r="B26" s="137" t="str">
        <f>'10'!B27</f>
        <v>Tinkamumo sąlygos pareiškėjams ir projektams</v>
      </c>
      <c r="C26" s="494" t="str">
        <f>'10'!D27</f>
        <v>Tinkamumo sąlygos nurodytos Strateginiame plane ir LEADER priemonės vietos projektų administravimo taisyklėse.</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t="s">
        <v>1408</v>
      </c>
      <c r="B27" s="137" t="str">
        <f>'10'!B28</f>
        <v>Projektų atrankos principai</v>
      </c>
      <c r="C27" s="494" t="str">
        <f>'10'!D28</f>
        <v>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t="s">
        <v>1413</v>
      </c>
      <c r="B28" s="137" t="str">
        <f>'10'!B29</f>
        <v>Planuojamų kvietimų teikti paraiškas skaičius</v>
      </c>
      <c r="C28" s="493">
        <f>'10'!D29</f>
        <v>4</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t="s">
        <v>1416</v>
      </c>
      <c r="B29" s="498" t="str">
        <f>'10'!B30</f>
        <v>C dalis. Paramos dydžiai:</v>
      </c>
      <c r="C29" s="504"/>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t="s">
        <v>1418</v>
      </c>
      <c r="B30" s="137" t="str">
        <f>'10'!B31</f>
        <v>Didžiausia paramos suma vietos projektui, Eur</v>
      </c>
      <c r="C30" s="494" t="str">
        <f>'10'!D31</f>
        <v>37 000,00 Eur</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t="s">
        <v>1424</v>
      </c>
      <c r="B31" s="137" t="str">
        <f>'10'!B32</f>
        <v xml:space="preserve">Paramos lyginamoji dalis, proc. </v>
      </c>
      <c r="C31" s="494" t="str">
        <f>'10'!D32</f>
        <v>iki 95 proc.</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t="s">
        <v>1429</v>
      </c>
      <c r="B32" s="137" t="str">
        <f>'10'!B33</f>
        <v>Planuojama paramos suma priemonei, Eur</v>
      </c>
      <c r="C32" s="505">
        <f>'10'!D33</f>
        <v>222000</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t="s">
        <v>1432</v>
      </c>
      <c r="B33" s="137" t="str">
        <f>'10'!B34</f>
        <v>Planuojama paremti projektų (rodiklis L700)</v>
      </c>
      <c r="C33" s="506">
        <f>'10'!D34</f>
        <v>6</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t="s">
        <v>1435</v>
      </c>
      <c r="B34" s="137" t="str">
        <f>'10'!B35</f>
        <v>Paaiškinimas, kaip nustatyta rodiklio L700 reikšmė</v>
      </c>
      <c r="C34" s="494" t="str">
        <f>'10'!D35</f>
        <v>Pagal subalansuotą VPS galimą maksimalią paramos sumą darbo vietų nekuriantiems nevyriausybinių organizacijų paslaugų projektams (222 tūkst. Eur) ir susiformavusią dviejų strategijų praktiką (apie 40 tūkst.Eur). Įvertinta žaliojo kurso sąlyga ir inovacijų poreikis.</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t="s">
        <v>1440</v>
      </c>
      <c r="B35" s="498" t="str">
        <f>'10'!B36</f>
        <v>D dalis. Priemonės indėlis į ES ir nacionalinių horizontaliųjų principų įgyvendinimą:</v>
      </c>
      <c r="C35" s="504"/>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t="s">
        <v>1441</v>
      </c>
      <c r="B36" s="507" t="str">
        <f>'10'!B37</f>
        <v>Subregioninės vietovės principas:</v>
      </c>
      <c r="C36" s="504"/>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t="s">
        <v>1443</v>
      </c>
      <c r="B37" s="137" t="str">
        <f>'10'!B38</f>
        <v>Ar siekiama, kad pagal priemonę finansuojami projektai apimtų visas VVG teritorijos seniūnijas?</v>
      </c>
      <c r="C37" s="502" t="str">
        <f>'10'!D38</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t="s">
        <v>1446</v>
      </c>
      <c r="B38" s="137" t="str">
        <f>'10'!B39</f>
        <v>Pasirinkimo pagrindimas</v>
      </c>
      <c r="C38" s="494" t="str">
        <f>'10'!D39</f>
        <v>Aktyviausia bendruomenės dalis yra šalia Rokiškio, todėl per atrankos kriterijus bus skatinamos atokių seniūnijų bendruomenės bei teritorinis bendradarbiavimas ir partnerystė.  Aplausos rez.</v>
      </c>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t="s">
        <v>1450</v>
      </c>
      <c r="B39" s="507" t="str">
        <f>'10'!B40</f>
        <v>Partnerystės principas:</v>
      </c>
      <c r="C39" s="504"/>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t="s">
        <v>1452</v>
      </c>
      <c r="B40" s="137" t="str">
        <f>'10'!B41</f>
        <v>Ar siekiama, kad pagal priemonę finansuojami projektai būtų vykdomi su partneriais?</v>
      </c>
      <c r="C40" s="502" t="str">
        <f>'10'!D41</f>
        <v>Taip, pasirinktinai</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t="s">
        <v>1456</v>
      </c>
      <c r="B41" s="137" t="str">
        <f>'10'!B42</f>
        <v>Pasirinkimo pagrindimas</v>
      </c>
      <c r="C41" s="494" t="str">
        <f>'10'!D42</f>
        <v>Atrankos kriterijus "Partnerystė tarp sektorių" (projektas įgyvendinamas kartu su partneriai iš įvairių sektorių). Siekiama, kad projektu būtų paskatintas įvairių sektorių interesas.</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t="s">
        <v>1458</v>
      </c>
      <c r="B42" s="507" t="str">
        <f>'10'!B43</f>
        <v>Inovacijų principas:</v>
      </c>
      <c r="C42" s="504"/>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t="s">
        <v>1460</v>
      </c>
      <c r="B43" s="137" t="str">
        <f>'10'!B44</f>
        <v>Ar siekiama, kad pagal priemonę finansuojami projektai būtų skirti inovacijoms vietos lygiu diegti?</v>
      </c>
      <c r="C43" s="502" t="str">
        <f>'10'!D44</f>
        <v>Taip, pasirinktinai</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t="s">
        <v>1462</v>
      </c>
      <c r="B44" s="137" t="str">
        <f>'10'!B45</f>
        <v>Pasirinkimo pagrindimas</v>
      </c>
      <c r="C44" s="494" t="str">
        <f>'10'!D45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t="s">
        <v>1464</v>
      </c>
      <c r="B45" s="137" t="str">
        <f>'10'!B46</f>
        <v>Planuojama paremti projektų, skirtų inovacijoms vietos lygiu diegti (rodiklis L710)</v>
      </c>
      <c r="C45" s="506">
        <f>'10'!D46</f>
        <v>0</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t="s">
        <v>1467</v>
      </c>
      <c r="B46" s="507" t="str">
        <f>'10'!B47</f>
        <v>Lyčių lygybė ir nediskriminavimas:</v>
      </c>
      <c r="C46" s="504"/>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t="s">
        <v>1469</v>
      </c>
      <c r="B47" s="137" t="str">
        <f>'10'!B48</f>
        <v>Ar pagal priemonę finansuojami projektai, skirti lyčių lygybei ir nediskriminavimui?</v>
      </c>
      <c r="C47" s="502" t="str">
        <f>'10'!D48</f>
        <v>Ne</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t="s">
        <v>1472</v>
      </c>
      <c r="B48" s="137" t="str">
        <f>'10'!B49</f>
        <v>Pasirinkimo pagrindimas (jei taip, kaip bus užtikrinta)</v>
      </c>
      <c r="C48" s="494" t="str">
        <f>'10'!D49</f>
        <v>Netaikoma</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t="s">
        <v>1475</v>
      </c>
      <c r="B49" s="507" t="str">
        <f>'10'!B50</f>
        <v>Jaunimas:</v>
      </c>
      <c r="C49" s="504"/>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t="s">
        <v>1477</v>
      </c>
      <c r="B50" s="137" t="str">
        <f>'10'!B51</f>
        <v>Ar pagal priemonę finansuojami projektai, skirti jaunimui?</v>
      </c>
      <c r="C50" s="502" t="str">
        <f>'10'!D51</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t="s">
        <v>1479</v>
      </c>
      <c r="B51" s="137" t="str">
        <f>'10'!B52</f>
        <v>Pasirinkimo pagrindimas (jei taip, kaip bus užtikrinta)</v>
      </c>
      <c r="C51" s="494" t="str">
        <f>'10'!D52</f>
        <v>Netaikoma</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t="s">
        <v>1481</v>
      </c>
      <c r="B52" s="498" t="str">
        <f>'10'!B53</f>
        <v>E dalis. Priemonės rezultato rodikliai:</v>
      </c>
      <c r="C52" s="504"/>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t="s">
        <v>1483</v>
      </c>
      <c r="B53" s="507" t="str">
        <f>'10'!B54</f>
        <v>SP rezultato rodiklių taikymas priemonei:</v>
      </c>
      <c r="C53" s="504"/>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t="s">
        <v>1485</v>
      </c>
      <c r="B54" s="508" t="str">
        <f>'10'!B55</f>
        <v>R.3</v>
      </c>
      <c r="C54" s="509" t="str">
        <f>'10'!D55</f>
        <v>Ne</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t="s">
        <v>1487</v>
      </c>
      <c r="B55" s="508" t="str">
        <f>'10'!B56</f>
        <v>R.37</v>
      </c>
      <c r="C55" s="509" t="str">
        <f>'10'!D56</f>
        <v>Ne</v>
      </c>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t="s">
        <v>1488</v>
      </c>
      <c r="B56" s="508" t="str">
        <f>'10'!B57</f>
        <v>R.39</v>
      </c>
      <c r="C56" s="509" t="str">
        <f>'10'!D57</f>
        <v>Ne</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t="s">
        <v>1489</v>
      </c>
      <c r="B57" s="508" t="str">
        <f>'10'!B58</f>
        <v>R.41</v>
      </c>
      <c r="C57" s="509" t="str">
        <f>'10'!D58</f>
        <v>Taip</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t="s">
        <v>1490</v>
      </c>
      <c r="B58" s="508" t="str">
        <f>'10'!B59</f>
        <v>R.42</v>
      </c>
      <c r="C58" s="509" t="str">
        <f>'10'!D59</f>
        <v>Taip</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t="s">
        <v>1491</v>
      </c>
      <c r="B59" s="507" t="str">
        <f>'10'!B60</f>
        <v>VPS rodiklių taikymas priemonei:</v>
      </c>
      <c r="C59" s="504"/>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t="s">
        <v>1493</v>
      </c>
      <c r="B60" s="508" t="str">
        <f>'10'!B61</f>
        <v>ROKI-P.1</v>
      </c>
      <c r="C60" s="509" t="str">
        <f>'10'!D61</f>
        <v>Taip</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t="s">
        <v>1494</v>
      </c>
      <c r="B61" s="508" t="str">
        <f>'10'!B62</f>
        <v>ROKI-R.2</v>
      </c>
      <c r="C61" s="509" t="str">
        <f>'10'!D62</f>
        <v>Ne</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t="s">
        <v>1495</v>
      </c>
      <c r="B62" s="508" t="str">
        <f>'10'!B63</f>
        <v>ROKI-R.3</v>
      </c>
      <c r="C62" s="509" t="str">
        <f>'10'!D63</f>
        <v>Taip</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t="s">
        <v>1496</v>
      </c>
      <c r="B63" s="508" t="str">
        <f>'10'!B64</f>
        <v>ROKI-P.4</v>
      </c>
      <c r="C63" s="509" t="str">
        <f>'10'!D64</f>
        <v>Ne</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t="s">
        <v>1497</v>
      </c>
      <c r="B64" s="508" t="str">
        <f>'10'!B65</f>
        <v>ROKI-P.5</v>
      </c>
      <c r="C64" s="509" t="str">
        <f>'10'!D65</f>
        <v>Ne</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t="s">
        <v>1498</v>
      </c>
      <c r="B65" s="508" t="str">
        <f>'10'!B66</f>
        <v>ROKI-P.6</v>
      </c>
      <c r="C65" s="509" t="str">
        <f>'10'!D66</f>
        <v>Ne</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t="s">
        <v>1499</v>
      </c>
      <c r="B66" s="508" t="str">
        <f>'10'!B67</f>
        <v>ROKI-P.7</v>
      </c>
      <c r="C66" s="509" t="str">
        <f>'10'!D67</f>
        <v>Ne</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t="s">
        <v>1500</v>
      </c>
      <c r="B67" s="508" t="str">
        <f>'10'!B68</f>
        <v>ROKI-P.8</v>
      </c>
      <c r="C67" s="509" t="str">
        <f>'10'!D68</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t="s">
        <v>1501</v>
      </c>
      <c r="B68" s="508" t="str">
        <f>'10'!B69</f>
        <v>ROKI-P.9</v>
      </c>
      <c r="C68" s="509" t="str">
        <f>'10'!D69</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t="s">
        <v>1502</v>
      </c>
      <c r="B69" s="510" t="str">
        <f>'10'!B70</f>
        <v>ROKI-P.10</v>
      </c>
      <c r="C69" s="511" t="str">
        <f>'10'!D70</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t="s">
        <v>1503</v>
      </c>
      <c r="B70" s="498" t="str">
        <f>'10'!B71</f>
        <v>F dalis. Pagal priemonę remiamų projektų pobūdis:</v>
      </c>
      <c r="C70" s="504"/>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t="s">
        <v>1505</v>
      </c>
      <c r="B71" s="137" t="str">
        <f>'10'!B72</f>
        <v>Remiami pelno projektai</v>
      </c>
      <c r="C71" s="502" t="str">
        <f>'10'!D72</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t="s">
        <v>1507</v>
      </c>
      <c r="B72" s="137" t="str">
        <f>'10'!B73</f>
        <v>Remiami projektai, susiję su žinių perdavimu, įskaitant konsultacijas, mokymą ir keitimąsi žiniomis apie tvarią, ekonominę, socialinę, aplinką ir klimatą tausojančią veiklą (aktualu rodikliui L801)</v>
      </c>
      <c r="C72" s="502" t="str">
        <f>'10'!D73</f>
        <v>Ne</v>
      </c>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t="s">
        <v>1510</v>
      </c>
      <c r="B73" s="137" t="str">
        <f>'10'!B74</f>
        <v>Remiami projektai, susiję su gamintojų organizacijomis, vietinėmis rinkomis, trumpomis tiekimo grandinėmis ir kokybės schemomis, įskaitant paramą investicijoms, rinkodaros veiklą ir kt. (aktualu rodikliui L802)</v>
      </c>
      <c r="C73" s="502" t="str">
        <f>'10'!D74</f>
        <v>Ne</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t="s">
        <v>1513</v>
      </c>
      <c r="B74" s="137" t="str">
        <f>'10'!B75</f>
        <v>Remiami projektai, susiję su atsinaujinančios energijos gamybos pajėgumais, įskaitant biologinę (aktualu rodikliui L803)</v>
      </c>
      <c r="C74" s="502" t="str">
        <f>'10'!D75</f>
        <v>Ne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t="s">
        <v>1516</v>
      </c>
      <c r="B75" s="137" t="str">
        <f>'10'!B76</f>
        <v>Remiami projektai, prisidedantys prie aplinkos tvarumo, klimato kaitos švelninimo bei prisitaikymo prie jos tikslų įgyvendinimo kaimo vietovėse (aktualu rodikliui L804)</v>
      </c>
      <c r="C75" s="502" t="str">
        <f>'10'!D76</f>
        <v>Taip</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t="s">
        <v>1519</v>
      </c>
      <c r="B76" s="137" t="str">
        <f>'10'!B77</f>
        <v>Remiami projektai, kurie kuria darbo vietas (aktualu rodikliui L805)</v>
      </c>
      <c r="C76" s="502" t="str">
        <f>'10'!D77</f>
        <v>Ne</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t="s">
        <v>1522</v>
      </c>
      <c r="B77" s="137" t="str">
        <f>'10'!B78</f>
        <v>Remiami kaimo verslų, įskaitant bioekonomiką, projektai (aktualu rodikliui L 806)</v>
      </c>
      <c r="C77" s="502" t="str">
        <f>'10'!D78</f>
        <v>Ne</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t="s">
        <v>1525</v>
      </c>
      <c r="B78" s="137" t="str">
        <f>'10'!B79</f>
        <v>Remiami projektai, susiję su sumanių kaimų strategijomis (aktualu rodikliui L807)</v>
      </c>
      <c r="C78" s="502" t="str">
        <f>'10'!D79</f>
        <v>Ne</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t="s">
        <v>1528</v>
      </c>
      <c r="B79" s="137" t="str">
        <f>'10'!B80</f>
        <v>Remiami projektai, gerinantys paslaugų prieinamumą ir infrastruktūrą (aktualu rodikliui L808)</v>
      </c>
      <c r="C79" s="502" t="str">
        <f>'10'!D80</f>
        <v>Taip</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t="s">
        <v>1531</v>
      </c>
      <c r="B80" s="137" t="str">
        <f>'10'!B81</f>
        <v>Remiami socialinės įtraukties projektai (aktualu rodikliui L809)</v>
      </c>
      <c r="C80" s="502" t="str">
        <f>'10'!D81</f>
        <v>Taip</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497"/>
      <c r="C81" s="117"/>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14"/>
      <c r="C82" s="499" t="str">
        <f>'10'!E6</f>
        <v>2 priemonė</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t="s">
        <v>86</v>
      </c>
      <c r="B83" s="137" t="str">
        <f t="shared" ref="B83:B157" si="0">B6</f>
        <v>Priemonės pavadinimas</v>
      </c>
      <c r="C83" s="493" t="str">
        <f>'10'!E7</f>
        <v>Privataus verslo stiprinimas VVG teritorijoje</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t="s">
        <v>88</v>
      </c>
      <c r="B84" s="137" t="str">
        <f t="shared" si="0"/>
        <v>Priemonės rūšis</v>
      </c>
      <c r="C84" s="493" t="str">
        <f>'10'!E8</f>
        <v>Ne žemės ūkio verslo kūrimas ir plėtra</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t="s">
        <v>1341</v>
      </c>
      <c r="B85" s="137" t="str">
        <f t="shared" si="0"/>
        <v>VVG teritorijos poreikių, kuriuos tenkina priemonė, skaičius</v>
      </c>
      <c r="C85" s="493">
        <f>'10'!E9</f>
        <v>3</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t="s">
        <v>1344</v>
      </c>
      <c r="B86" s="137" t="str">
        <f t="shared" si="0"/>
        <v>BŽŪP tikslų, kuriuos įgyvendina priemonė, skaičius</v>
      </c>
      <c r="C86" s="493">
        <f>'10'!E10</f>
        <v>3</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t="s">
        <v>1347</v>
      </c>
      <c r="B87" s="137" t="str">
        <f t="shared" si="0"/>
        <v>Pagrindinis BŽŪP tikslas, kurį įgyvendina VPS priemonė</v>
      </c>
      <c r="C87" s="502" t="str">
        <f>'10'!E11</f>
        <v>SO8. Skatinti užimtumą, augimą, lyčių lygybę, įskaitant moterų dalyvavimą ūkininkavimo veikloje, socialinę įtrauktį ir vietos plėtrą kaimo vietovėse, įskaitant žiedinę bioekonomiką ir tvarią miškininkystę</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t="s">
        <v>1350</v>
      </c>
      <c r="B88" s="137" t="str">
        <f t="shared" si="0"/>
        <v>Ar priemonė prisideda prie 4 konkretaus BŽŪP tikslo? (tikslas nurodytas 5 lape)</v>
      </c>
      <c r="C88" s="502" t="str">
        <f>'10'!E12</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t="s">
        <v>1353</v>
      </c>
      <c r="B89" s="137" t="str">
        <f t="shared" si="0"/>
        <v>Ar priemonė prisideda prie 5 konkretaus BŽŪP tikslo? (tikslas nurodytas 5 lape)</v>
      </c>
      <c r="C89" s="502" t="str">
        <f>'10'!E13</f>
        <v>Ne</v>
      </c>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t="s">
        <v>1355</v>
      </c>
      <c r="B90" s="137" t="str">
        <f t="shared" si="0"/>
        <v>Ar priemonė prisideda prie 6 konkretaus BŽŪP tikslo? (tikslas nurodytas 5 lape)</v>
      </c>
      <c r="C90" s="502" t="str">
        <f>'10'!E14</f>
        <v>Ne</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t="s">
        <v>1357</v>
      </c>
      <c r="B91" s="137" t="str">
        <f t="shared" si="0"/>
        <v>Ar priemonė prisideda prie 9 konkretaus BŽŪP tikslo? (tikslas nurodytas 5 lape)</v>
      </c>
      <c r="C91" s="502" t="str">
        <f>'10'!E15</f>
        <v>Ne</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t="s">
        <v>1359</v>
      </c>
      <c r="B92" s="498" t="str">
        <f t="shared" si="0"/>
        <v>A dalis. Priemonės intervencijos logika:</v>
      </c>
      <c r="C92" s="504"/>
      <c r="D92" s="1"/>
      <c r="E92" s="1"/>
      <c r="F92" s="1"/>
      <c r="G92" s="1"/>
      <c r="H92" s="1"/>
      <c r="I92" s="1"/>
      <c r="J92" s="1"/>
      <c r="K92" s="1"/>
      <c r="L92" s="1"/>
      <c r="M92" s="1"/>
      <c r="N92" s="1"/>
      <c r="O92" s="1"/>
      <c r="P92" s="1"/>
      <c r="Q92" s="1"/>
      <c r="R92" s="1"/>
      <c r="S92" s="1"/>
      <c r="T92" s="1"/>
      <c r="U92" s="1"/>
      <c r="V92" s="1"/>
      <c r="W92" s="1"/>
      <c r="X92" s="1"/>
      <c r="Y92" s="1"/>
      <c r="Z92" s="1"/>
    </row>
    <row r="93" spans="1:26" ht="19.5" customHeight="1" x14ac:dyDescent="0.25">
      <c r="A93" s="1" t="s">
        <v>1362</v>
      </c>
      <c r="B93" s="137" t="str">
        <f t="shared" si="0"/>
        <v>Priemonės tikslas, ryšys su pagrindiniu BŽŪP tikslu ir VVG teritorijos poreikiais (problemomis ir (arba) potencialu), ryšys su VPS tema (jei taikoma)</v>
      </c>
      <c r="C93" s="494" t="str">
        <f>'10'!E17</f>
        <v>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žmonėms (iki 40 m. imtinai).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v>
      </c>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25">
      <c r="A94" s="1" t="s">
        <v>1365</v>
      </c>
      <c r="B94" s="137" t="str">
        <f t="shared" si="0"/>
        <v>Pokytis, kurio siekiama VPS priemone</v>
      </c>
      <c r="C94" s="494" t="str">
        <f>'10'!E18</f>
        <v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t="s">
        <v>1368</v>
      </c>
      <c r="B95" s="137" t="str">
        <f t="shared" si="0"/>
        <v>Kaip priemonė prisidės prie horizontalaus tikslo d įgyvendinimo? (pildoma, jei taikoma)</v>
      </c>
      <c r="C95" s="494" t="str">
        <f>'10'!E19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t="s">
        <v>1374</v>
      </c>
      <c r="B96" s="137" t="str">
        <f t="shared" si="0"/>
        <v>Kaip priemonė prisidės prie horizontalaus tikslo e įgyvendinimo? (pildoma, jei taikoma)</v>
      </c>
      <c r="C96" s="494" t="str">
        <f>'10'!E20</f>
        <v>Netaikoma</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t="s">
        <v>1377</v>
      </c>
      <c r="B97" s="137" t="str">
        <f t="shared" si="0"/>
        <v>Kaip priemonė prisidės prie horizontalaus tikslo f įgyvendinimo? (pildoma, jei taikoma)</v>
      </c>
      <c r="C97" s="494" t="str">
        <f>'10'!E21</f>
        <v>Netaikoma</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t="s">
        <v>1381</v>
      </c>
      <c r="B98" s="137" t="str">
        <f t="shared" si="0"/>
        <v>Kaip priemonė prisidės prie horizontalaus tikslo i įgyvendinimo? (pildoma, jei taikoma)</v>
      </c>
      <c r="C98" s="494" t="str">
        <f>'10'!E22</f>
        <v>Netaikoma</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t="s">
        <v>1384</v>
      </c>
      <c r="B99" s="498" t="str">
        <f t="shared" si="0"/>
        <v>B dalis. Pareiškėjų ir projektų tinkamumo sąlygos, projektų atrankos principai:</v>
      </c>
      <c r="C99" s="504"/>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t="s">
        <v>1386</v>
      </c>
      <c r="B100" s="137" t="str">
        <f t="shared" si="0"/>
        <v>Pagal priemonę remiamos veiklos</v>
      </c>
      <c r="C100" s="494" t="str">
        <f>'10'!E24</f>
        <v xml:space="preserve">Priemonė skirta fiziniams ir (arba) juridiniams asmenims, kuriantiems ir plėtojantiems  ne žemės ūkio verslą. Privaloma kurti ir išlaikyti darbo vietas VVG teritorijos gyventojams. Siekiama labiau remti paslaugų sektorių. </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1392</v>
      </c>
      <c r="B101" s="137" t="str">
        <f t="shared" si="0"/>
        <v>Tinkami pareiškėjai ir partneriai (jei taikomas reikalavimas projektus įgyvendinti su partneriais)</v>
      </c>
      <c r="C101" s="494" t="str">
        <f>'10'!E25</f>
        <v>Privatūs fiziniai ir juridiniais asmenys (labai mažos ir mažos įmonės), pradedantys arba plėtojantys verslą.  Partnerių apribojimų nėra.</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1398</v>
      </c>
      <c r="B102" s="137" t="str">
        <f t="shared" si="0"/>
        <v>Priemonės tikslinė grupė (pildoma, jei nesutampa su tinkamais pareiškėjais ir (arba) partneriais)</v>
      </c>
      <c r="C102" s="494" t="str">
        <f>'10'!E26</f>
        <v>Nėra</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1404</v>
      </c>
      <c r="B103" s="137" t="str">
        <f t="shared" si="0"/>
        <v>Tinkamumo sąlygos pareiškėjams ir projektams</v>
      </c>
      <c r="C103" s="494" t="str">
        <f>'10'!E27</f>
        <v>Tinkamumo sąlygos nurodytos Strateginiame plane ir LEADER priemonės vietos projektų administravimo taisyklėse.</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t="s">
        <v>1408</v>
      </c>
      <c r="B104" s="137" t="str">
        <f t="shared" si="0"/>
        <v>Projektų atrankos principai</v>
      </c>
      <c r="C104" s="494" t="str">
        <f>'10'!E28</f>
        <v xml:space="preserve">Verslas yra susijęs su paslaugomis gyventojams. Darbo vietų kūrimas (projektu kuriama santykinai daugiau naujų darbo vietų pagal paramos sumą). Darbo vietos jauniems žmonėms (iki 40 m. imtinai). Verslas vykdomas nuosavybės teise priklausančiame turte. Teritorinės inovacijos ir skaitmeninimas (įgyvendinamos veiklos). Prisidedama prie žaliojo kurso (susijusi pagrindinė projekto veikla arba daugiau projekto biudžeto lėšų). </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1413</v>
      </c>
      <c r="B105" s="137" t="str">
        <f t="shared" si="0"/>
        <v>Planuojamų kvietimų teikti paraiškas skaičius</v>
      </c>
      <c r="C105" s="493">
        <f>'10'!E29</f>
        <v>3</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t="s">
        <v>1416</v>
      </c>
      <c r="B106" s="498" t="str">
        <f t="shared" si="0"/>
        <v>C dalis. Paramos dydžiai:</v>
      </c>
      <c r="C106" s="504"/>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t="s">
        <v>1418</v>
      </c>
      <c r="B107" s="137" t="str">
        <f t="shared" si="0"/>
        <v>Didžiausia paramos suma vietos projektui, Eur</v>
      </c>
      <c r="C107" s="494" t="str">
        <f>'10'!E31</f>
        <v>100 000 Eur</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1424</v>
      </c>
      <c r="B108" s="137" t="str">
        <f t="shared" si="0"/>
        <v xml:space="preserve">Paramos lyginamoji dalis, proc. </v>
      </c>
      <c r="C108" s="494" t="str">
        <f>'10'!E32</f>
        <v>iki 65 proc.</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1429</v>
      </c>
      <c r="B109" s="137" t="str">
        <f t="shared" si="0"/>
        <v>Planuojama paramos suma priemonei, Eur</v>
      </c>
      <c r="C109" s="505">
        <f>'10'!E33</f>
        <v>700000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1432</v>
      </c>
      <c r="B110" s="137" t="str">
        <f t="shared" si="0"/>
        <v>Planuojama paremti projektų (rodiklis L700)</v>
      </c>
      <c r="C110" s="506">
        <f>'10'!E34</f>
        <v>7</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1435</v>
      </c>
      <c r="B111" s="137" t="str">
        <f t="shared" si="0"/>
        <v>Paaiškinimas, kaip nustatyta rodiklio L700 reikšmė</v>
      </c>
      <c r="C111" s="494" t="str">
        <f>'10'!E35</f>
        <v>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t="s">
        <v>1440</v>
      </c>
      <c r="B112" s="498" t="str">
        <f t="shared" si="0"/>
        <v>D dalis. Priemonės indėlis į ES ir nacionalinių horizontaliųjų principų įgyvendinimą:</v>
      </c>
      <c r="C112" s="504"/>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t="s">
        <v>1441</v>
      </c>
      <c r="B113" s="507" t="str">
        <f t="shared" si="0"/>
        <v>Subregioninės vietovės principas:</v>
      </c>
      <c r="C113" s="50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t="s">
        <v>1443</v>
      </c>
      <c r="B114" s="137" t="str">
        <f t="shared" si="0"/>
        <v>Ar siekiama, kad pagal priemonę finansuojami projektai apimtų visas VVG teritorijos seniūnijas?</v>
      </c>
      <c r="C114" s="502" t="str">
        <f>'10'!E38</f>
        <v>Ne</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t="s">
        <v>1446</v>
      </c>
      <c r="B115" s="137" t="str">
        <f t="shared" si="0"/>
        <v>Pasirinkimo pagrindimas</v>
      </c>
      <c r="C115" s="494" t="str">
        <f>'10'!E39</f>
        <v xml:space="preserve">Privataus verslo iniciatyvoms labiau akcentuojamas kitas poveikis -  darbo vietos, paslaugos gyventojams. Verslo modelis pats savaime plečia klientų ratą į kuo didesnę teritoriją. </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t="s">
        <v>1450</v>
      </c>
      <c r="B116" s="507" t="str">
        <f t="shared" si="0"/>
        <v>Partnerystės principas:</v>
      </c>
      <c r="C116" s="50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t="s">
        <v>1452</v>
      </c>
      <c r="B117" s="137" t="str">
        <f t="shared" si="0"/>
        <v>Ar siekiama, kad pagal priemonę finansuojami projektai būtų vykdomi su partneriais?</v>
      </c>
      <c r="C117" s="502" t="str">
        <f>'10'!E41</f>
        <v>Ne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t="s">
        <v>1456</v>
      </c>
      <c r="B118" s="137" t="str">
        <f t="shared" si="0"/>
        <v>Pasirinkimo pagrindimas</v>
      </c>
      <c r="C118" s="494" t="str">
        <f>'10'!E42</f>
        <v>Netaikoma.</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t="s">
        <v>1458</v>
      </c>
      <c r="B119" s="507" t="str">
        <f t="shared" si="0"/>
        <v>Inovacijų principas:</v>
      </c>
      <c r="C119" s="50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t="s">
        <v>1460</v>
      </c>
      <c r="B120" s="137" t="str">
        <f t="shared" si="0"/>
        <v>Ar siekiama, kad pagal priemonę finansuojami projektai būtų skirti inovacijoms vietos lygiu diegti?</v>
      </c>
      <c r="C120" s="502" t="str">
        <f>'10'!E44</f>
        <v>Taip, pasirinktinai</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t="s">
        <v>1462</v>
      </c>
      <c r="B121" s="137" t="str">
        <f t="shared" si="0"/>
        <v>Pasirinkimo pagrindimas</v>
      </c>
      <c r="C121" s="494" t="str">
        <f>'10'!E45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t="s">
        <v>1464</v>
      </c>
      <c r="B122" s="137" t="str">
        <f t="shared" si="0"/>
        <v>Planuojama paremti projektų, skirtų inovacijoms vietos lygiu diegti (rodiklis L710)</v>
      </c>
      <c r="C122" s="506">
        <f>'10'!E46</f>
        <v>0</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t="s">
        <v>1467</v>
      </c>
      <c r="B123" s="507" t="str">
        <f t="shared" si="0"/>
        <v>Lyčių lygybė ir nediskriminavimas:</v>
      </c>
      <c r="C123" s="504"/>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t="s">
        <v>1469</v>
      </c>
      <c r="B124" s="137" t="str">
        <f t="shared" si="0"/>
        <v>Ar pagal priemonę finansuojami projektai, skirti lyčių lygybei ir nediskriminavimui?</v>
      </c>
      <c r="C124" s="502" t="str">
        <f>'10'!E48</f>
        <v>Ne</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t="s">
        <v>1472</v>
      </c>
      <c r="B125" s="137" t="str">
        <f t="shared" si="0"/>
        <v>Pasirinkimo pagrindimas (jei taip, kaip bus užtikrinta)</v>
      </c>
      <c r="C125" s="494" t="str">
        <f>'10'!E49</f>
        <v>Netaikoma</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t="s">
        <v>1475</v>
      </c>
      <c r="B126" s="507" t="str">
        <f t="shared" si="0"/>
        <v>Jaunimas:</v>
      </c>
      <c r="C126" s="504"/>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t="s">
        <v>1477</v>
      </c>
      <c r="B127" s="137" t="str">
        <f t="shared" si="0"/>
        <v>Ar pagal priemonę finansuojami projektai, skirti jaunimui?</v>
      </c>
      <c r="C127" s="502" t="str">
        <f>'10'!E51</f>
        <v>Taip</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t="s">
        <v>1479</v>
      </c>
      <c r="B128" s="137" t="str">
        <f t="shared" si="0"/>
        <v>Pasirinkimo pagrindimas (jei taip, kaip bus užtikrinta)</v>
      </c>
      <c r="C128" s="494" t="str">
        <f>'10'!E52</f>
        <v>Atrankos kriterijus "Darbo vietos jauniems žmonėms (iki 40 m. imtinai)" (skatinamas jaunų žmonių (iki 40 m. imtinai) verslumas). Rodiklis - darbo vietos jauniems žmonėms (iki 40 m. imtinai) - 4.</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t="s">
        <v>1481</v>
      </c>
      <c r="B129" s="498" t="str">
        <f t="shared" si="0"/>
        <v>E dalis. Priemonės rezultato rodikliai:</v>
      </c>
      <c r="C129" s="504"/>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t="s">
        <v>1483</v>
      </c>
      <c r="B130" s="507" t="str">
        <f t="shared" si="0"/>
        <v>SP rezultato rodiklių taikymas priemonei:</v>
      </c>
      <c r="C130" s="504"/>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t="s">
        <v>1485</v>
      </c>
      <c r="B131" s="508" t="str">
        <f t="shared" si="0"/>
        <v>R.3</v>
      </c>
      <c r="C131" s="509" t="str">
        <f>'10'!E55</f>
        <v>Ne</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t="s">
        <v>1487</v>
      </c>
      <c r="B132" s="508" t="str">
        <f t="shared" si="0"/>
        <v>R.37</v>
      </c>
      <c r="C132" s="509" t="str">
        <f>'10'!E56</f>
        <v>Taip</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t="s">
        <v>1488</v>
      </c>
      <c r="B133" s="508" t="str">
        <f t="shared" si="0"/>
        <v>R.39</v>
      </c>
      <c r="C133" s="509" t="str">
        <f>'10'!E57</f>
        <v>Taip</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t="s">
        <v>1489</v>
      </c>
      <c r="B134" s="508" t="str">
        <f t="shared" si="0"/>
        <v>R.41</v>
      </c>
      <c r="C134" s="509" t="str">
        <f>'10'!E58</f>
        <v>Ne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t="s">
        <v>1490</v>
      </c>
      <c r="B135" s="508" t="str">
        <f t="shared" si="0"/>
        <v>R.42</v>
      </c>
      <c r="C135" s="509" t="str">
        <f>'10'!E59</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t="s">
        <v>1491</v>
      </c>
      <c r="B136" s="507" t="str">
        <f t="shared" si="0"/>
        <v>VPS rodiklių taikymas priemonei:</v>
      </c>
      <c r="C136" s="504"/>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t="s">
        <v>1493</v>
      </c>
      <c r="B137" s="508" t="str">
        <f t="shared" si="0"/>
        <v>ROKI-P.1</v>
      </c>
      <c r="C137" s="509" t="str">
        <f>'10'!E61</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t="s">
        <v>1494</v>
      </c>
      <c r="B138" s="508" t="str">
        <f t="shared" si="0"/>
        <v>ROKI-R.2</v>
      </c>
      <c r="C138" s="509" t="str">
        <f>'10'!E62</f>
        <v>Taip</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t="s">
        <v>1495</v>
      </c>
      <c r="B139" s="508" t="str">
        <f t="shared" si="0"/>
        <v>ROKI-R.3</v>
      </c>
      <c r="C139" s="509" t="str">
        <f>'10'!E63</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t="s">
        <v>1496</v>
      </c>
      <c r="B140" s="508" t="str">
        <f t="shared" si="0"/>
        <v>ROKI-P.4</v>
      </c>
      <c r="C140" s="509" t="str">
        <f>'10'!E64</f>
        <v>Ne</v>
      </c>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t="s">
        <v>1497</v>
      </c>
      <c r="B141" s="508" t="str">
        <f t="shared" si="0"/>
        <v>ROKI-P.5</v>
      </c>
      <c r="C141" s="509" t="str">
        <f>'10'!E65</f>
        <v>Ne</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t="s">
        <v>1498</v>
      </c>
      <c r="B142" s="508" t="str">
        <f t="shared" si="0"/>
        <v>ROKI-P.6</v>
      </c>
      <c r="C142" s="509" t="str">
        <f>'10'!E66</f>
        <v>Ne</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t="s">
        <v>1499</v>
      </c>
      <c r="B143" s="508" t="str">
        <f t="shared" si="0"/>
        <v>ROKI-P.7</v>
      </c>
      <c r="C143" s="509" t="str">
        <f>'10'!E67</f>
        <v>Ne</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t="s">
        <v>1500</v>
      </c>
      <c r="B144" s="508" t="str">
        <f t="shared" si="0"/>
        <v>ROKI-P.8</v>
      </c>
      <c r="C144" s="509" t="str">
        <f>'10'!E68</f>
        <v>Ne</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t="s">
        <v>1501</v>
      </c>
      <c r="B145" s="508" t="str">
        <f t="shared" si="0"/>
        <v>ROKI-P.9</v>
      </c>
      <c r="C145" s="509" t="str">
        <f>'10'!E69</f>
        <v>Ne</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t="s">
        <v>1502</v>
      </c>
      <c r="B146" s="510" t="str">
        <f t="shared" si="0"/>
        <v>ROKI-P.10</v>
      </c>
      <c r="C146" s="511" t="str">
        <f>'10'!E70</f>
        <v>Ne</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t="s">
        <v>1503</v>
      </c>
      <c r="B147" s="498" t="str">
        <f t="shared" si="0"/>
        <v>F dalis. Pagal priemonę remiamų projektų pobūdis:</v>
      </c>
      <c r="C147" s="504"/>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t="s">
        <v>1505</v>
      </c>
      <c r="B148" s="137" t="str">
        <f t="shared" si="0"/>
        <v>Remiami pelno projektai</v>
      </c>
      <c r="C148" s="502" t="str">
        <f>'10'!E72</f>
        <v>Ne</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t="s">
        <v>1507</v>
      </c>
      <c r="B149" s="137" t="str">
        <f t="shared" si="0"/>
        <v>Remiami projektai, susiję su žinių perdavimu, įskaitant konsultacijas, mokymą ir keitimąsi žiniomis apie tvarią, ekonominę, socialinę, aplinką ir klimatą tausojančią veiklą (aktualu rodikliui L801)</v>
      </c>
      <c r="C149" s="502" t="str">
        <f>'10'!E73</f>
        <v>Ne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t="s">
        <v>1510</v>
      </c>
      <c r="B150" s="137" t="str">
        <f t="shared" si="0"/>
        <v>Remiami projektai, susiję su gamintojų organizacijomis, vietinėmis rinkomis, trumpomis tiekimo grandinėmis ir kokybės schemomis, įskaitant paramą investicijoms, rinkodaros veiklą ir kt. (aktualu rodikliui L802)</v>
      </c>
      <c r="C150" s="502" t="str">
        <f>'10'!E74</f>
        <v>Ne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t="s">
        <v>1513</v>
      </c>
      <c r="B151" s="137" t="str">
        <f t="shared" si="0"/>
        <v>Remiami projektai, susiję su atsinaujinančios energijos gamybos pajėgumais, įskaitant biologinę (aktualu rodikliui L803)</v>
      </c>
      <c r="C151" s="502" t="str">
        <f>'10'!E75</f>
        <v>Ne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t="s">
        <v>1516</v>
      </c>
      <c r="B152" s="137" t="str">
        <f t="shared" si="0"/>
        <v>Remiami projektai, prisidedantys prie aplinkos tvarumo, klimato kaitos švelninimo bei prisitaikymo prie jos tikslų įgyvendinimo kaimo vietovėse (aktualu rodikliui L804)</v>
      </c>
      <c r="C152" s="502" t="str">
        <f>'10'!E76</f>
        <v>Taip</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t="s">
        <v>1519</v>
      </c>
      <c r="B153" s="137" t="str">
        <f t="shared" si="0"/>
        <v>Remiami projektai, kurie kuria darbo vietas (aktualu rodikliui L805)</v>
      </c>
      <c r="C153" s="502" t="str">
        <f>'10'!E77</f>
        <v>Taip</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t="s">
        <v>1522</v>
      </c>
      <c r="B154" s="137" t="str">
        <f t="shared" si="0"/>
        <v>Remiami kaimo verslų, įskaitant bioekonomiką, projektai (aktualu rodikliui L 806)</v>
      </c>
      <c r="C154" s="502" t="str">
        <f>'10'!E78</f>
        <v>Taip</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t="s">
        <v>1525</v>
      </c>
      <c r="B155" s="137" t="str">
        <f t="shared" si="0"/>
        <v>Remiami projektai, susiję su sumanių kaimų strategijomis (aktualu rodikliui L807)</v>
      </c>
      <c r="C155" s="502" t="str">
        <f>'10'!E79</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t="s">
        <v>1528</v>
      </c>
      <c r="B156" s="137" t="str">
        <f t="shared" si="0"/>
        <v>Remiami projektai, gerinantys paslaugų prieinamumą ir infrastruktūrą (aktualu rodikliui L808)</v>
      </c>
      <c r="C156" s="502" t="str">
        <f>'10'!E80</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t="s">
        <v>1531</v>
      </c>
      <c r="B157" s="137" t="str">
        <f t="shared" si="0"/>
        <v>Remiami socialinės įtraukties projektai (aktualu rodikliui L809)</v>
      </c>
      <c r="C157" s="502" t="str">
        <f>'10'!E81</f>
        <v>Ne</v>
      </c>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497"/>
      <c r="C158" s="11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14"/>
      <c r="C159" s="499" t="str">
        <f>'10'!F6</f>
        <v>3 priemonė</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t="s">
        <v>86</v>
      </c>
      <c r="B160" s="137" t="str">
        <f t="shared" ref="B160:B234" si="1">B83</f>
        <v>Priemonės pavadinimas</v>
      </c>
      <c r="C160" s="493" t="str">
        <f>'10'!F7</f>
        <v>NVO socialinio verslo kūrimas ir plėtojimas</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t="s">
        <v>88</v>
      </c>
      <c r="B161" s="137" t="str">
        <f t="shared" si="1"/>
        <v>Priemonės rūšis</v>
      </c>
      <c r="C161" s="493" t="str">
        <f>'10'!F8</f>
        <v>Socialinis verslas</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t="s">
        <v>1341</v>
      </c>
      <c r="B162" s="137" t="str">
        <f t="shared" si="1"/>
        <v>VVG teritorijos poreikių, kuriuos tenkina priemonė, skaičius</v>
      </c>
      <c r="C162" s="493">
        <f>'10'!F9</f>
        <v>3</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t="s">
        <v>1344</v>
      </c>
      <c r="B163" s="137" t="str">
        <f t="shared" si="1"/>
        <v>BŽŪP tikslų, kuriuos įgyvendina priemonė, skaičius</v>
      </c>
      <c r="C163" s="493">
        <f>'10'!F10</f>
        <v>2</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t="s">
        <v>1347</v>
      </c>
      <c r="B164" s="137" t="str">
        <f t="shared" si="1"/>
        <v>Pagrindinis BŽŪP tikslas, kurį įgyvendina VPS priemonė</v>
      </c>
      <c r="C164" s="502" t="str">
        <f>'10'!F11</f>
        <v>SO8. Skatinti užimtumą, augimą, lyčių lygybę, įskaitant moterų dalyvavimą ūkininkavimo veikloje, socialinę įtrauktį ir vietos plėtrą kaimo vietovėse, įskaitant žiedinę bioekonomiką ir tvarią miškininkystę</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t="s">
        <v>1350</v>
      </c>
      <c r="B165" s="137" t="str">
        <f t="shared" si="1"/>
        <v>Ar priemonė prisideda prie 4 konkretaus BŽŪP tikslo? (tikslas nurodytas 5 lape)</v>
      </c>
      <c r="C165" s="502" t="str">
        <f>'10'!F12</f>
        <v>Taip</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t="s">
        <v>1353</v>
      </c>
      <c r="B166" s="137" t="str">
        <f t="shared" si="1"/>
        <v>Ar priemonė prisideda prie 5 konkretaus BŽŪP tikslo? (tikslas nurodytas 5 lape)</v>
      </c>
      <c r="C166" s="502" t="str">
        <f>'10'!F13</f>
        <v>Ne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t="s">
        <v>1355</v>
      </c>
      <c r="B167" s="137" t="str">
        <f t="shared" si="1"/>
        <v>Ar priemonė prisideda prie 6 konkretaus BŽŪP tikslo? (tikslas nurodytas 5 lape)</v>
      </c>
      <c r="C167" s="502" t="str">
        <f>'10'!F14</f>
        <v>Ne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t="s">
        <v>1357</v>
      </c>
      <c r="B168" s="137" t="str">
        <f t="shared" si="1"/>
        <v>Ar priemonė prisideda prie 9 konkretaus BŽŪP tikslo? (tikslas nurodytas 5 lape)</v>
      </c>
      <c r="C168" s="502" t="str">
        <f>'10'!F15</f>
        <v>Ne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t="s">
        <v>1359</v>
      </c>
      <c r="B169" s="498" t="str">
        <f t="shared" si="1"/>
        <v>A dalis. Priemonės intervencijos logika:</v>
      </c>
      <c r="C169" s="50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t="s">
        <v>1362</v>
      </c>
      <c r="B170" s="137" t="str">
        <f t="shared" si="1"/>
        <v>Priemonės tikslas, ryšys su pagrindiniu BŽŪP tikslu ir VVG teritorijos poreikiais (problemomis ir (arba) potencialu), ryšys su VPS tema (jei taikoma)</v>
      </c>
      <c r="C170" s="494" t="str">
        <f>'10'!F17</f>
        <v>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40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t="s">
        <v>1365</v>
      </c>
      <c r="B171" s="137" t="str">
        <f t="shared" si="1"/>
        <v>Pokytis, kurio siekiama VPS priemone</v>
      </c>
      <c r="C171" s="494" t="str">
        <f>'10'!F18</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t="s">
        <v>1368</v>
      </c>
      <c r="B172" s="137" t="str">
        <f t="shared" si="1"/>
        <v>Kaip priemonė prisidės prie horizontalaus tikslo d įgyvendinimo? (pildoma, jei taikoma)</v>
      </c>
      <c r="C172" s="494" t="str">
        <f>'10'!F19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t="s">
        <v>1374</v>
      </c>
      <c r="B173" s="137" t="str">
        <f t="shared" si="1"/>
        <v>Kaip priemonė prisidės prie horizontalaus tikslo e įgyvendinimo? (pildoma, jei taikoma)</v>
      </c>
      <c r="C173" s="494" t="str">
        <f>'10'!F20</f>
        <v>Netaikoma</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t="s">
        <v>1377</v>
      </c>
      <c r="B174" s="137" t="str">
        <f t="shared" si="1"/>
        <v>Kaip priemonė prisidės prie horizontalaus tikslo f įgyvendinimo? (pildoma, jei taikoma)</v>
      </c>
      <c r="C174" s="494" t="str">
        <f>'10'!F21</f>
        <v>Netaikoma</v>
      </c>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t="s">
        <v>1381</v>
      </c>
      <c r="B175" s="137" t="str">
        <f t="shared" si="1"/>
        <v>Kaip priemonė prisidės prie horizontalaus tikslo i įgyvendinimo? (pildoma, jei taikoma)</v>
      </c>
      <c r="C175" s="494" t="str">
        <f>'10'!F22</f>
        <v>Netaikoma</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t="s">
        <v>1384</v>
      </c>
      <c r="B176" s="498" t="str">
        <f t="shared" si="1"/>
        <v>B dalis. Pareiškėjų ir projektų tinkamumo sąlygos, projektų atrankos principai:</v>
      </c>
      <c r="C176" s="504"/>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t="s">
        <v>1386</v>
      </c>
      <c r="B177" s="137" t="str">
        <f t="shared" si="1"/>
        <v>Pagal priemonę remiamos veiklos</v>
      </c>
      <c r="C177" s="494" t="str">
        <f>'10'!F24</f>
        <v>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t="s">
        <v>1392</v>
      </c>
      <c r="B178" s="137" t="str">
        <f t="shared" si="1"/>
        <v>Tinkami pareiškėjai ir partneriai (jei taikomas reikalavimas projektus įgyvendinti su partneriais)</v>
      </c>
      <c r="C178" s="494" t="str">
        <f>'10'!F25</f>
        <v>Bendruomeninės organizacijos ir kitos nevyriausybinės organizacijos. Partnerių apribojimų nėra.</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t="s">
        <v>1398</v>
      </c>
      <c r="B179" s="137" t="str">
        <f t="shared" si="1"/>
        <v>Priemonės tikslinė grupė (pildoma, jei nesutampa su tinkamais pareiškėjais ir (arba) partneriais)</v>
      </c>
      <c r="C179" s="494" t="str">
        <f>'10'!F26</f>
        <v>Socialiai pažeidžiami ir socialiai atskirti asmenys, bendruomeninės organizacijos.</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t="s">
        <v>1404</v>
      </c>
      <c r="B180" s="137" t="str">
        <f t="shared" si="1"/>
        <v>Tinkamumo sąlygos pareiškėjams ir projektams</v>
      </c>
      <c r="C180" s="494" t="str">
        <f>'10'!F27</f>
        <v>Tinkamumo sąlygos nurodytos Strateginiame plane ir LEADER priemonės vietos projektų administravimo taisyklėse.</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t="s">
        <v>1408</v>
      </c>
      <c r="B181" s="137" t="str">
        <f t="shared" si="1"/>
        <v>Projektų atrankos principai</v>
      </c>
      <c r="C181" s="494" t="str">
        <f>'10'!F28</f>
        <v>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t="s">
        <v>1413</v>
      </c>
      <c r="B182" s="137" t="str">
        <f t="shared" si="1"/>
        <v>Planuojamų kvietimų teikti paraiškas skaičius</v>
      </c>
      <c r="C182" s="493">
        <f>'10'!F29</f>
        <v>2</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t="s">
        <v>1416</v>
      </c>
      <c r="B183" s="498" t="str">
        <f t="shared" si="1"/>
        <v>C dalis. Paramos dydžiai:</v>
      </c>
      <c r="C183" s="50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t="s">
        <v>1418</v>
      </c>
      <c r="B184" s="137" t="str">
        <f t="shared" si="1"/>
        <v>Didžiausia paramos suma vietos projektui, Eur</v>
      </c>
      <c r="C184" s="494" t="str">
        <f>'10'!F31</f>
        <v>84 000 Eur</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t="s">
        <v>1424</v>
      </c>
      <c r="B185" s="137" t="str">
        <f t="shared" si="1"/>
        <v xml:space="preserve">Paramos lyginamoji dalis, proc. </v>
      </c>
      <c r="C185" s="494" t="str">
        <f>'10'!F32</f>
        <v>iki 95 proc.</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t="s">
        <v>1429</v>
      </c>
      <c r="B186" s="137" t="str">
        <f t="shared" si="1"/>
        <v>Planuojama paramos suma priemonei, Eur</v>
      </c>
      <c r="C186" s="505">
        <f>'10'!F33</f>
        <v>336000</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t="s">
        <v>1432</v>
      </c>
      <c r="B187" s="137" t="str">
        <f t="shared" si="1"/>
        <v>Planuojama paremti projektų (rodiklis L700)</v>
      </c>
      <c r="C187" s="506">
        <f>'10'!F34</f>
        <v>4</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t="s">
        <v>1435</v>
      </c>
      <c r="B188" s="137" t="str">
        <f t="shared" si="1"/>
        <v>Paaiškinimas, kaip nustatyta rodiklio L700 reikšmė</v>
      </c>
      <c r="C188" s="494" t="str">
        <f>'10'!F35</f>
        <v>Pagal subalansuotą VPS galimą maksimalią paramos sumą darbo vietas kuriantiems NVO projektams (336 tūkst. Eur), susiformavusią 2014-2020 strategijos praktiką (85 tūkst. Eur).  Įvertintos žaliojo kurso sąlygos ir inovacijų poreikis.</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t="s">
        <v>1440</v>
      </c>
      <c r="B189" s="498" t="str">
        <f t="shared" si="1"/>
        <v>D dalis. Priemonės indėlis į ES ir nacionalinių horizontaliųjų principų įgyvendinimą:</v>
      </c>
      <c r="C189" s="50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t="s">
        <v>1441</v>
      </c>
      <c r="B190" s="507" t="str">
        <f t="shared" si="1"/>
        <v>Subregioninės vietovės principas:</v>
      </c>
      <c r="C190" s="50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t="s">
        <v>1443</v>
      </c>
      <c r="B191" s="137" t="str">
        <f t="shared" si="1"/>
        <v>Ar siekiama, kad pagal priemonę finansuojami projektai apimtų visas VVG teritorijos seniūnijas?</v>
      </c>
      <c r="C191" s="502" t="str">
        <f>'10'!F38</f>
        <v>Ne</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t="s">
        <v>1446</v>
      </c>
      <c r="B192" s="137" t="str">
        <f t="shared" si="1"/>
        <v>Pasirinkimo pagrindimas</v>
      </c>
      <c r="C192" s="494" t="str">
        <f>'10'!F39</f>
        <v>NVO verslo projektuose labiau akcentuojama į skatinimą atokių gyvenviečių bendruomenių bei sektorių partnerystę.</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t="s">
        <v>1450</v>
      </c>
      <c r="B193" s="507" t="str">
        <f t="shared" si="1"/>
        <v>Partnerystės principas:</v>
      </c>
      <c r="C193" s="50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t="s">
        <v>1452</v>
      </c>
      <c r="B194" s="137" t="str">
        <f t="shared" si="1"/>
        <v>Ar siekiama, kad pagal priemonę finansuojami projektai būtų vykdomi su partneriais?</v>
      </c>
      <c r="C194" s="502" t="str">
        <f>'10'!F41</f>
        <v>Taip, pasirinktinai</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t="s">
        <v>1456</v>
      </c>
      <c r="B195" s="137" t="str">
        <f t="shared" si="1"/>
        <v>Pasirinkimo pagrindimas</v>
      </c>
      <c r="C195" s="494" t="str">
        <f>'10'!F42</f>
        <v>Atrankos kriterijus "Partnerystė tarp sektorių" (projektas įgyvendinamas kartu su partneriai iš įvairių sektorių). Siekiama, kad projektu būtų paskatintas įvairių sektorių interesas.</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t="s">
        <v>1458</v>
      </c>
      <c r="B196" s="507" t="str">
        <f t="shared" si="1"/>
        <v>Inovacijų principas:</v>
      </c>
      <c r="C196" s="50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t="s">
        <v>1460</v>
      </c>
      <c r="B197" s="137" t="str">
        <f t="shared" si="1"/>
        <v>Ar siekiama, kad pagal priemonę finansuojami projektai būtų skirti inovacijoms vietos lygiu diegti?</v>
      </c>
      <c r="C197" s="502" t="str">
        <f>'10'!F44</f>
        <v>Taip, pasirinktinai</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t="s">
        <v>1462</v>
      </c>
      <c r="B198" s="137" t="str">
        <f t="shared" si="1"/>
        <v>Pasirinkimo pagrindimas</v>
      </c>
      <c r="C198" s="494" t="str">
        <f>'10'!F45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t="s">
        <v>1464</v>
      </c>
      <c r="B199" s="137" t="str">
        <f t="shared" si="1"/>
        <v>Planuojama paremti projektų, skirtų inovacijoms vietos lygiu diegti (rodiklis L710)</v>
      </c>
      <c r="C199" s="506">
        <f>'10'!F46</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t="s">
        <v>1467</v>
      </c>
      <c r="B200" s="507" t="str">
        <f t="shared" si="1"/>
        <v>Lyčių lygybė ir nediskriminavimas:</v>
      </c>
      <c r="C200" s="50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t="s">
        <v>1469</v>
      </c>
      <c r="B201" s="137" t="str">
        <f t="shared" si="1"/>
        <v>Ar pagal priemonę finansuojami projektai, skirti lyčių lygybei ir nediskriminavimui?</v>
      </c>
      <c r="C201" s="502" t="str">
        <f>'10'!F48</f>
        <v>Ne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t="s">
        <v>1472</v>
      </c>
      <c r="B202" s="137" t="str">
        <f t="shared" si="1"/>
        <v>Pasirinkimo pagrindimas (jei taip, kaip bus užtikrinta)</v>
      </c>
      <c r="C202" s="494" t="str">
        <f>'10'!F49</f>
        <v>Netaikoma</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t="s">
        <v>1475</v>
      </c>
      <c r="B203" s="507" t="str">
        <f t="shared" si="1"/>
        <v>Jaunimas:</v>
      </c>
      <c r="C203" s="50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t="s">
        <v>1477</v>
      </c>
      <c r="B204" s="137" t="str">
        <f t="shared" si="1"/>
        <v>Ar pagal priemonę finansuojami projektai, skirti jaunimui?</v>
      </c>
      <c r="C204" s="502" t="str">
        <f>'10'!F51</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t="s">
        <v>1479</v>
      </c>
      <c r="B205" s="137" t="str">
        <f t="shared" si="1"/>
        <v>Pasirinkimo pagrindimas (jei taip, kaip bus užtikrinta)</v>
      </c>
      <c r="C205" s="494" t="str">
        <f>'10'!F52</f>
        <v>Netaikoma</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t="s">
        <v>1481</v>
      </c>
      <c r="B206" s="498" t="str">
        <f t="shared" si="1"/>
        <v>E dalis. Priemonės rezultato rodikliai:</v>
      </c>
      <c r="C206" s="50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t="s">
        <v>1483</v>
      </c>
      <c r="B207" s="507" t="str">
        <f t="shared" si="1"/>
        <v>SP rezultato rodiklių taikymas priemonei:</v>
      </c>
      <c r="C207" s="50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t="s">
        <v>1485</v>
      </c>
      <c r="B208" s="508" t="str">
        <f t="shared" si="1"/>
        <v>R.3</v>
      </c>
      <c r="C208" s="512" t="str">
        <f>'10'!F55</f>
        <v>Ne</v>
      </c>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t="s">
        <v>1487</v>
      </c>
      <c r="B209" s="508" t="str">
        <f t="shared" si="1"/>
        <v>R.37</v>
      </c>
      <c r="C209" s="512" t="str">
        <f>'10'!F56</f>
        <v>Taip</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t="s">
        <v>1488</v>
      </c>
      <c r="B210" s="508" t="str">
        <f t="shared" si="1"/>
        <v>R.39</v>
      </c>
      <c r="C210" s="512" t="str">
        <f>'10'!F57</f>
        <v>Taip</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t="s">
        <v>1489</v>
      </c>
      <c r="B211" s="508" t="str">
        <f t="shared" si="1"/>
        <v>R.41</v>
      </c>
      <c r="C211" s="512" t="str">
        <f>'10'!F58</f>
        <v>Ne</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t="s">
        <v>1490</v>
      </c>
      <c r="B212" s="508" t="str">
        <f t="shared" si="1"/>
        <v>R.42</v>
      </c>
      <c r="C212" s="512" t="str">
        <f>'10'!F59</f>
        <v>Taip</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t="s">
        <v>1491</v>
      </c>
      <c r="B213" s="507" t="str">
        <f t="shared" si="1"/>
        <v>VPS rodiklių taikymas priemonei:</v>
      </c>
      <c r="C213" s="51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t="s">
        <v>1493</v>
      </c>
      <c r="B214" s="508" t="str">
        <f t="shared" si="1"/>
        <v>ROKI-P.1</v>
      </c>
      <c r="C214" s="512" t="str">
        <f>'10'!F61</f>
        <v>Taip</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t="s">
        <v>1494</v>
      </c>
      <c r="B215" s="508" t="str">
        <f t="shared" si="1"/>
        <v>ROKI-R.2</v>
      </c>
      <c r="C215" s="512" t="str">
        <f>'10'!F62</f>
        <v>Ne</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t="s">
        <v>1495</v>
      </c>
      <c r="B216" s="508" t="str">
        <f t="shared" si="1"/>
        <v>ROKI-R.3</v>
      </c>
      <c r="C216" s="512" t="str">
        <f>'10'!F63</f>
        <v>Ne</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t="s">
        <v>1496</v>
      </c>
      <c r="B217" s="508" t="str">
        <f t="shared" si="1"/>
        <v>ROKI-P.4</v>
      </c>
      <c r="C217" s="512" t="str">
        <f>'10'!F64</f>
        <v>Ne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t="s">
        <v>1497</v>
      </c>
      <c r="B218" s="508" t="str">
        <f t="shared" si="1"/>
        <v>ROKI-P.5</v>
      </c>
      <c r="C218" s="512" t="str">
        <f>'10'!F65</f>
        <v>Ne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t="s">
        <v>1498</v>
      </c>
      <c r="B219" s="508" t="str">
        <f t="shared" si="1"/>
        <v>ROKI-P.6</v>
      </c>
      <c r="C219" s="512" t="str">
        <f>'10'!F66</f>
        <v>Ne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t="s">
        <v>1499</v>
      </c>
      <c r="B220" s="508" t="str">
        <f t="shared" si="1"/>
        <v>ROKI-P.7</v>
      </c>
      <c r="C220" s="512" t="str">
        <f>'10'!F67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t="s">
        <v>1500</v>
      </c>
      <c r="B221" s="508" t="str">
        <f t="shared" si="1"/>
        <v>ROKI-P.8</v>
      </c>
      <c r="C221" s="512" t="str">
        <f>'10'!F68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t="s">
        <v>1501</v>
      </c>
      <c r="B222" s="508" t="str">
        <f t="shared" si="1"/>
        <v>ROKI-P.9</v>
      </c>
      <c r="C222" s="512" t="str">
        <f>'10'!F69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t="s">
        <v>1502</v>
      </c>
      <c r="B223" s="510" t="str">
        <f t="shared" si="1"/>
        <v>ROKI-P.10</v>
      </c>
      <c r="C223" s="514" t="str">
        <f>'10'!F70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t="s">
        <v>1503</v>
      </c>
      <c r="B224" s="498" t="str">
        <f t="shared" si="1"/>
        <v>F dalis. Pagal priemonę remiamų projektų pobūdis:</v>
      </c>
      <c r="C224" s="50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t="s">
        <v>1505</v>
      </c>
      <c r="B225" s="137" t="str">
        <f t="shared" si="1"/>
        <v>Remiami pelno projektai</v>
      </c>
      <c r="C225" s="502" t="str">
        <f>'10'!F72</f>
        <v>Ne</v>
      </c>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t="s">
        <v>1507</v>
      </c>
      <c r="B226" s="137" t="str">
        <f t="shared" si="1"/>
        <v>Remiami projektai, susiję su žinių perdavimu, įskaitant konsultacijas, mokymą ir keitimąsi žiniomis apie tvarią, ekonominę, socialinę, aplinką ir klimatą tausojančią veiklą (aktualu rodikliui L801)</v>
      </c>
      <c r="C226" s="502" t="str">
        <f>'10'!F73</f>
        <v>Ne</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t="s">
        <v>1510</v>
      </c>
      <c r="B227" s="137" t="str">
        <f t="shared" si="1"/>
        <v>Remiami projektai, susiję su gamintojų organizacijomis, vietinėmis rinkomis, trumpomis tiekimo grandinėmis ir kokybės schemomis, įskaitant paramą investicijoms, rinkodaros veiklą ir kt. (aktualu rodikliui L802)</v>
      </c>
      <c r="C227" s="502" t="str">
        <f>'10'!F74</f>
        <v>Ne</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t="s">
        <v>1513</v>
      </c>
      <c r="B228" s="137" t="str">
        <f t="shared" si="1"/>
        <v>Remiami projektai, susiję su atsinaujinančios energijos gamybos pajėgumais, įskaitant biologinę (aktualu rodikliui L803)</v>
      </c>
      <c r="C228" s="502" t="str">
        <f>'10'!F75</f>
        <v>Ne</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t="s">
        <v>1516</v>
      </c>
      <c r="B229" s="137" t="str">
        <f t="shared" si="1"/>
        <v>Remiami projektai, prisidedantys prie aplinkos tvarumo, klimato kaitos švelninimo bei prisitaikymo prie jos tikslų įgyvendinimo kaimo vietovėse (aktualu rodikliui L804)</v>
      </c>
      <c r="C229" s="502" t="str">
        <f>'10'!F76</f>
        <v>Taip</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t="s">
        <v>1519</v>
      </c>
      <c r="B230" s="137" t="str">
        <f t="shared" si="1"/>
        <v>Remiami projektai, kurie kuria darbo vietas (aktualu rodikliui L805)</v>
      </c>
      <c r="C230" s="502" t="str">
        <f>'10'!F77</f>
        <v>Taip</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t="s">
        <v>1522</v>
      </c>
      <c r="B231" s="137" t="str">
        <f t="shared" si="1"/>
        <v>Remiami kaimo verslų, įskaitant bioekonomiką, projektai (aktualu rodikliui L 806)</v>
      </c>
      <c r="C231" s="502" t="str">
        <f>'10'!F78</f>
        <v>Taip</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t="s">
        <v>1525</v>
      </c>
      <c r="B232" s="137" t="str">
        <f t="shared" si="1"/>
        <v>Remiami projektai, susiję su sumanių kaimų strategijomis (aktualu rodikliui L807)</v>
      </c>
      <c r="C232" s="502" t="str">
        <f>'10'!F79</f>
        <v>Ne</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t="s">
        <v>1528</v>
      </c>
      <c r="B233" s="137" t="str">
        <f t="shared" si="1"/>
        <v>Remiami projektai, gerinantys paslaugų prieinamumą ir infrastruktūrą (aktualu rodikliui L808)</v>
      </c>
      <c r="C233" s="502" t="str">
        <f>'10'!F80</f>
        <v>Ne</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t="s">
        <v>1531</v>
      </c>
      <c r="B234" s="137" t="str">
        <f t="shared" si="1"/>
        <v>Remiami socialinės įtraukties projektai (aktualu rodikliui L809)</v>
      </c>
      <c r="C234" s="502" t="str">
        <f>'10'!F81</f>
        <v>Taip</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18"/>
      <c r="B235" s="497"/>
      <c r="C235" s="11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14"/>
      <c r="C236" s="499" t="str">
        <f>'10'!G6</f>
        <v>4 priemonė</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t="s">
        <v>86</v>
      </c>
      <c r="B237" s="137" t="str">
        <f t="shared" ref="B237:B311" si="2">B160</f>
        <v>Priemonės pavadinimas</v>
      </c>
      <c r="C237" s="493">
        <f>'10'!G7</f>
        <v>0</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t="s">
        <v>88</v>
      </c>
      <c r="B238" s="137" t="str">
        <f t="shared" si="2"/>
        <v>Priemonės rūšis</v>
      </c>
      <c r="C238" s="493">
        <f>'10'!G8</f>
        <v>0</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t="s">
        <v>1341</v>
      </c>
      <c r="B239" s="137" t="str">
        <f t="shared" si="2"/>
        <v>VVG teritorijos poreikių, kuriuos tenkina priemonė, skaičius</v>
      </c>
      <c r="C239" s="493">
        <f>'10'!G9</f>
        <v>0</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t="s">
        <v>1344</v>
      </c>
      <c r="B240" s="137" t="str">
        <f t="shared" si="2"/>
        <v>BŽŪP tikslų, kuriuos įgyvendina priemonė, skaičius</v>
      </c>
      <c r="C240" s="493">
        <f>'10'!G10</f>
        <v>0</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t="s">
        <v>1347</v>
      </c>
      <c r="B241" s="137" t="str">
        <f t="shared" si="2"/>
        <v>Pagrindinis BŽŪP tikslas, kurį įgyvendina VPS priemonė</v>
      </c>
      <c r="C241" s="502" t="str">
        <f>'10'!G11</f>
        <v>Pasirinkite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t="s">
        <v>1350</v>
      </c>
      <c r="B242" s="137" t="str">
        <f t="shared" si="2"/>
        <v>Ar priemonė prisideda prie 4 konkretaus BŽŪP tikslo? (tikslas nurodytas 5 lape)</v>
      </c>
      <c r="C242" s="502" t="str">
        <f>'10'!G12</f>
        <v>Ne</v>
      </c>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t="s">
        <v>1353</v>
      </c>
      <c r="B243" s="137" t="str">
        <f t="shared" si="2"/>
        <v>Ar priemonė prisideda prie 5 konkretaus BŽŪP tikslo? (tikslas nurodytas 5 lape)</v>
      </c>
      <c r="C243" s="502" t="str">
        <f>'10'!G13</f>
        <v>Ne</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t="s">
        <v>1355</v>
      </c>
      <c r="B244" s="137" t="str">
        <f t="shared" si="2"/>
        <v>Ar priemonė prisideda prie 6 konkretaus BŽŪP tikslo? (tikslas nurodytas 5 lape)</v>
      </c>
      <c r="C244" s="502" t="str">
        <f>'10'!G14</f>
        <v>Ne</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t="s">
        <v>1357</v>
      </c>
      <c r="B245" s="137" t="str">
        <f t="shared" si="2"/>
        <v>Ar priemonė prisideda prie 9 konkretaus BŽŪP tikslo? (tikslas nurodytas 5 lape)</v>
      </c>
      <c r="C245" s="502" t="str">
        <f>'10'!G15</f>
        <v>Ne</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t="s">
        <v>1359</v>
      </c>
      <c r="B246" s="498" t="str">
        <f t="shared" si="2"/>
        <v>A dalis. Priemonės intervencijos logika:</v>
      </c>
      <c r="C246" s="50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t="s">
        <v>1362</v>
      </c>
      <c r="B247" s="137" t="str">
        <f t="shared" si="2"/>
        <v>Priemonės tikslas, ryšys su pagrindiniu BŽŪP tikslu ir VVG teritorijos poreikiais (problemomis ir (arba) potencialu), ryšys su VPS tema (jei taikoma)</v>
      </c>
      <c r="C247" s="494">
        <f>'10'!G17</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t="s">
        <v>1365</v>
      </c>
      <c r="B248" s="137" t="str">
        <f t="shared" si="2"/>
        <v>Pokytis, kurio siekiama VPS priemone</v>
      </c>
      <c r="C248" s="494">
        <f>'10'!G18</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t="s">
        <v>1368</v>
      </c>
      <c r="B249" s="137" t="str">
        <f t="shared" si="2"/>
        <v>Kaip priemonė prisidės prie horizontalaus tikslo d įgyvendinimo? (pildoma, jei taikoma)</v>
      </c>
      <c r="C249" s="494">
        <f>'10'!G19</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t="s">
        <v>1374</v>
      </c>
      <c r="B250" s="137" t="str">
        <f t="shared" si="2"/>
        <v>Kaip priemonė prisidės prie horizontalaus tikslo e įgyvendinimo? (pildoma, jei taikoma)</v>
      </c>
      <c r="C250" s="494">
        <f>'10'!G20</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t="s">
        <v>1377</v>
      </c>
      <c r="B251" s="137" t="str">
        <f t="shared" si="2"/>
        <v>Kaip priemonė prisidės prie horizontalaus tikslo f įgyvendinimo? (pildoma, jei taikoma)</v>
      </c>
      <c r="C251" s="494">
        <f>'10'!G21</f>
        <v>0</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t="s">
        <v>1381</v>
      </c>
      <c r="B252" s="137" t="str">
        <f t="shared" si="2"/>
        <v>Kaip priemonė prisidės prie horizontalaus tikslo i įgyvendinimo? (pildoma, jei taikoma)</v>
      </c>
      <c r="C252" s="494">
        <f>'10'!G22</f>
        <v>0</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t="s">
        <v>1384</v>
      </c>
      <c r="B253" s="498" t="str">
        <f t="shared" si="2"/>
        <v>B dalis. Pareiškėjų ir projektų tinkamumo sąlygos, projektų atrankos principai:</v>
      </c>
      <c r="C253" s="50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t="s">
        <v>1386</v>
      </c>
      <c r="B254" s="137" t="str">
        <f t="shared" si="2"/>
        <v>Pagal priemonę remiamos veiklos</v>
      </c>
      <c r="C254" s="494">
        <f>'10'!G24</f>
        <v>0</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t="s">
        <v>1392</v>
      </c>
      <c r="B255" s="137" t="str">
        <f t="shared" si="2"/>
        <v>Tinkami pareiškėjai ir partneriai (jei taikomas reikalavimas projektus įgyvendinti su partneriais)</v>
      </c>
      <c r="C255" s="494">
        <f>'10'!G25</f>
        <v>0</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t="s">
        <v>1398</v>
      </c>
      <c r="B256" s="137" t="str">
        <f t="shared" si="2"/>
        <v>Priemonės tikslinė grupė (pildoma, jei nesutampa su tinkamais pareiškėjais ir (arba) partneriais)</v>
      </c>
      <c r="C256" s="494">
        <f>'10'!G26</f>
        <v>0</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t="s">
        <v>1404</v>
      </c>
      <c r="B257" s="137" t="str">
        <f t="shared" si="2"/>
        <v>Tinkamumo sąlygos pareiškėjams ir projektams</v>
      </c>
      <c r="C257" s="494">
        <f>'10'!G27</f>
        <v>0</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t="s">
        <v>1408</v>
      </c>
      <c r="B258" s="137" t="str">
        <f t="shared" si="2"/>
        <v>Projektų atrankos principai</v>
      </c>
      <c r="C258" s="494">
        <f>'10'!G28</f>
        <v>0</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t="s">
        <v>1413</v>
      </c>
      <c r="B259" s="137" t="str">
        <f t="shared" si="2"/>
        <v>Planuojamų kvietimų teikti paraiškas skaičius</v>
      </c>
      <c r="C259" s="493">
        <f>'10'!G29</f>
        <v>0</v>
      </c>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t="s">
        <v>1416</v>
      </c>
      <c r="B260" s="498" t="str">
        <f t="shared" si="2"/>
        <v>C dalis. Paramos dydžiai:</v>
      </c>
      <c r="C260" s="50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t="s">
        <v>1418</v>
      </c>
      <c r="B261" s="137" t="str">
        <f t="shared" si="2"/>
        <v>Didžiausia paramos suma vietos projektui, Eur</v>
      </c>
      <c r="C261" s="494">
        <f>'10'!G31</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t="s">
        <v>1424</v>
      </c>
      <c r="B262" s="137" t="str">
        <f t="shared" si="2"/>
        <v xml:space="preserve">Paramos lyginamoji dalis, proc. </v>
      </c>
      <c r="C262" s="494">
        <f>'10'!G32</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t="s">
        <v>1429</v>
      </c>
      <c r="B263" s="137" t="str">
        <f t="shared" si="2"/>
        <v>Planuojama paramos suma priemonei, Eur</v>
      </c>
      <c r="C263" s="505">
        <f>'10'!G33</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t="s">
        <v>1432</v>
      </c>
      <c r="B264" s="137" t="str">
        <f t="shared" si="2"/>
        <v>Planuojama paremti projektų (rodiklis L700)</v>
      </c>
      <c r="C264" s="506">
        <f>'10'!G34</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t="s">
        <v>1435</v>
      </c>
      <c r="B265" s="137" t="str">
        <f t="shared" si="2"/>
        <v>Paaiškinimas, kaip nustatyta rodiklio L700 reikšmė</v>
      </c>
      <c r="C265" s="494">
        <f>'10'!G35</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t="s">
        <v>1440</v>
      </c>
      <c r="B266" s="498" t="str">
        <f t="shared" si="2"/>
        <v>D dalis. Priemonės indėlis į ES ir nacionalinių horizontaliųjų principų įgyvendinimą:</v>
      </c>
      <c r="C266" s="50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t="s">
        <v>1441</v>
      </c>
      <c r="B267" s="507" t="str">
        <f t="shared" si="2"/>
        <v>Subregioninės vietovės principas:</v>
      </c>
      <c r="C267" s="50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t="s">
        <v>1443</v>
      </c>
      <c r="B268" s="137" t="str">
        <f t="shared" si="2"/>
        <v>Ar siekiama, kad pagal priemonę finansuojami projektai apimtų visas VVG teritorijos seniūnijas?</v>
      </c>
      <c r="C268" s="502" t="str">
        <f>'10'!G38</f>
        <v>Ne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t="s">
        <v>1446</v>
      </c>
      <c r="B269" s="137" t="str">
        <f t="shared" si="2"/>
        <v>Pasirinkimo pagrindimas</v>
      </c>
      <c r="C269" s="494">
        <f>'10'!G39</f>
        <v>0</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t="s">
        <v>1450</v>
      </c>
      <c r="B270" s="507" t="str">
        <f t="shared" si="2"/>
        <v>Partnerystės principas:</v>
      </c>
      <c r="C270" s="50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t="s">
        <v>1452</v>
      </c>
      <c r="B271" s="137" t="str">
        <f t="shared" si="2"/>
        <v>Ar siekiama, kad pagal priemonę finansuojami projektai būtų vykdomi su partneriais?</v>
      </c>
      <c r="C271" s="502" t="str">
        <f>'10'!G41</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t="s">
        <v>1456</v>
      </c>
      <c r="B272" s="137" t="str">
        <f t="shared" si="2"/>
        <v>Pasirinkimo pagrindimas</v>
      </c>
      <c r="C272" s="494">
        <f>'10'!G42</f>
        <v>0</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t="s">
        <v>1458</v>
      </c>
      <c r="B273" s="507" t="str">
        <f t="shared" si="2"/>
        <v>Inovacijų principas:</v>
      </c>
      <c r="C273" s="50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t="s">
        <v>1460</v>
      </c>
      <c r="B274" s="137" t="str">
        <f t="shared" si="2"/>
        <v>Ar siekiama, kad pagal priemonę finansuojami projektai būtų skirti inovacijoms vietos lygiu diegti?</v>
      </c>
      <c r="C274" s="502" t="str">
        <f>'10'!G44</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t="s">
        <v>1462</v>
      </c>
      <c r="B275" s="137" t="str">
        <f t="shared" si="2"/>
        <v>Pasirinkimo pagrindimas</v>
      </c>
      <c r="C275" s="494">
        <f>'10'!G45</f>
        <v>0</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t="s">
        <v>1464</v>
      </c>
      <c r="B276" s="137" t="str">
        <f t="shared" si="2"/>
        <v>Planuojama paremti projektų, skirtų inovacijoms vietos lygiu diegti (rodiklis L710)</v>
      </c>
      <c r="C276" s="506">
        <f>'10'!G46</f>
        <v>0</v>
      </c>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t="s">
        <v>1467</v>
      </c>
      <c r="B277" s="507" t="str">
        <f t="shared" si="2"/>
        <v>Lyčių lygybė ir nediskriminavimas:</v>
      </c>
      <c r="C277" s="50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t="s">
        <v>1469</v>
      </c>
      <c r="B278" s="137" t="str">
        <f t="shared" si="2"/>
        <v>Ar pagal priemonę finansuojami projektai, skirti lyčių lygybei ir nediskriminavimui?</v>
      </c>
      <c r="C278" s="502" t="str">
        <f>'10'!G48</f>
        <v>Ne</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t="s">
        <v>1472</v>
      </c>
      <c r="B279" s="137" t="str">
        <f t="shared" si="2"/>
        <v>Pasirinkimo pagrindimas (jei taip, kaip bus užtikrinta)</v>
      </c>
      <c r="C279" s="494">
        <f>'10'!G49</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t="s">
        <v>1475</v>
      </c>
      <c r="B280" s="507" t="str">
        <f t="shared" si="2"/>
        <v>Jaunimas:</v>
      </c>
      <c r="C280" s="50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t="s">
        <v>1477</v>
      </c>
      <c r="B281" s="137" t="str">
        <f t="shared" si="2"/>
        <v>Ar pagal priemonę finansuojami projektai, skirti jaunimui?</v>
      </c>
      <c r="C281" s="502" t="str">
        <f>'10'!G51</f>
        <v>Ne</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t="s">
        <v>1479</v>
      </c>
      <c r="B282" s="137" t="str">
        <f t="shared" si="2"/>
        <v>Pasirinkimo pagrindimas (jei taip, kaip bus užtikrinta)</v>
      </c>
      <c r="C282" s="494">
        <f>'10'!G52</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t="s">
        <v>1481</v>
      </c>
      <c r="B283" s="498" t="str">
        <f t="shared" si="2"/>
        <v>E dalis. Priemonės rezultato rodikliai:</v>
      </c>
      <c r="C283" s="50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t="s">
        <v>1483</v>
      </c>
      <c r="B284" s="507" t="str">
        <f t="shared" si="2"/>
        <v>SP rezultato rodiklių taikymas priemonei:</v>
      </c>
      <c r="C284" s="50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t="s">
        <v>1485</v>
      </c>
      <c r="B285" s="508" t="str">
        <f t="shared" si="2"/>
        <v>R.3</v>
      </c>
      <c r="C285" s="512" t="str">
        <f>'10'!G55</f>
        <v>Ne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t="s">
        <v>1487</v>
      </c>
      <c r="B286" s="508" t="str">
        <f t="shared" si="2"/>
        <v>R.37</v>
      </c>
      <c r="C286" s="512" t="str">
        <f>'10'!G56</f>
        <v>Ne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t="s">
        <v>1488</v>
      </c>
      <c r="B287" s="508" t="str">
        <f t="shared" si="2"/>
        <v>R.39</v>
      </c>
      <c r="C287" s="512" t="str">
        <f>'10'!G57</f>
        <v>Ne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t="s">
        <v>1489</v>
      </c>
      <c r="B288" s="508" t="str">
        <f t="shared" si="2"/>
        <v>R.41</v>
      </c>
      <c r="C288" s="512" t="str">
        <f>'10'!G58</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t="s">
        <v>1490</v>
      </c>
      <c r="B289" s="508" t="str">
        <f t="shared" si="2"/>
        <v>R.42</v>
      </c>
      <c r="C289" s="512" t="str">
        <f>'10'!G59</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t="s">
        <v>1491</v>
      </c>
      <c r="B290" s="507" t="str">
        <f t="shared" si="2"/>
        <v>VPS rodiklių taikymas priemonei:</v>
      </c>
      <c r="C290" s="51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t="s">
        <v>1493</v>
      </c>
      <c r="B291" s="508" t="str">
        <f t="shared" si="2"/>
        <v>ROKI-P.1</v>
      </c>
      <c r="C291" s="512" t="str">
        <f>'10'!G61</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t="s">
        <v>1494</v>
      </c>
      <c r="B292" s="508" t="str">
        <f t="shared" si="2"/>
        <v>ROKI-R.2</v>
      </c>
      <c r="C292" s="512" t="str">
        <f>'10'!G62</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t="s">
        <v>1495</v>
      </c>
      <c r="B293" s="508" t="str">
        <f t="shared" si="2"/>
        <v>ROKI-R.3</v>
      </c>
      <c r="C293" s="512" t="str">
        <f>'10'!G63</f>
        <v>Ne</v>
      </c>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t="s">
        <v>1496</v>
      </c>
      <c r="B294" s="508" t="str">
        <f t="shared" si="2"/>
        <v>ROKI-P.4</v>
      </c>
      <c r="C294" s="512" t="str">
        <f>'10'!G64</f>
        <v>Ne</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t="s">
        <v>1497</v>
      </c>
      <c r="B295" s="508" t="str">
        <f t="shared" si="2"/>
        <v>ROKI-P.5</v>
      </c>
      <c r="C295" s="512" t="str">
        <f>'10'!G65</f>
        <v>Ne</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t="s">
        <v>1498</v>
      </c>
      <c r="B296" s="508" t="str">
        <f t="shared" si="2"/>
        <v>ROKI-P.6</v>
      </c>
      <c r="C296" s="512" t="str">
        <f>'10'!G66</f>
        <v>Ne</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t="s">
        <v>1499</v>
      </c>
      <c r="B297" s="508" t="str">
        <f t="shared" si="2"/>
        <v>ROKI-P.7</v>
      </c>
      <c r="C297" s="512" t="str">
        <f>'10'!G67</f>
        <v>Ne</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t="s">
        <v>1500</v>
      </c>
      <c r="B298" s="508" t="str">
        <f t="shared" si="2"/>
        <v>ROKI-P.8</v>
      </c>
      <c r="C298" s="512" t="str">
        <f>'10'!G68</f>
        <v>Ne</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t="s">
        <v>1501</v>
      </c>
      <c r="B299" s="508" t="str">
        <f t="shared" si="2"/>
        <v>ROKI-P.9</v>
      </c>
      <c r="C299" s="512" t="str">
        <f>'10'!G69</f>
        <v>Ne</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t="s">
        <v>1502</v>
      </c>
      <c r="B300" s="510" t="str">
        <f t="shared" si="2"/>
        <v>ROKI-P.10</v>
      </c>
      <c r="C300" s="514" t="str">
        <f>'10'!G70</f>
        <v>Ne</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t="s">
        <v>1503</v>
      </c>
      <c r="B301" s="498" t="str">
        <f t="shared" si="2"/>
        <v>F dalis. Pagal priemonę remiamų projektų pobūdis:</v>
      </c>
      <c r="C301" s="50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t="s">
        <v>1505</v>
      </c>
      <c r="B302" s="137" t="str">
        <f t="shared" si="2"/>
        <v>Remiami pelno projektai</v>
      </c>
      <c r="C302" s="502" t="str">
        <f>'10'!G72</f>
        <v>Ne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t="s">
        <v>1507</v>
      </c>
      <c r="B303" s="137" t="str">
        <f t="shared" si="2"/>
        <v>Remiami projektai, susiję su žinių perdavimu, įskaitant konsultacijas, mokymą ir keitimąsi žiniomis apie tvarią, ekonominę, socialinę, aplinką ir klimatą tausojančią veiklą (aktualu rodikliui L801)</v>
      </c>
      <c r="C303" s="502" t="str">
        <f>'10'!G73</f>
        <v>Ne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t="s">
        <v>1510</v>
      </c>
      <c r="B304" s="137" t="str">
        <f t="shared" si="2"/>
        <v>Remiami projektai, susiję su gamintojų organizacijomis, vietinėmis rinkomis, trumpomis tiekimo grandinėmis ir kokybės schemomis, įskaitant paramą investicijoms, rinkodaros veiklą ir kt. (aktualu rodikliui L802)</v>
      </c>
      <c r="C304" s="502" t="str">
        <f>'10'!G74</f>
        <v>Ne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t="s">
        <v>1513</v>
      </c>
      <c r="B305" s="137" t="str">
        <f t="shared" si="2"/>
        <v>Remiami projektai, susiję su atsinaujinančios energijos gamybos pajėgumais, įskaitant biologinę (aktualu rodikliui L803)</v>
      </c>
      <c r="C305" s="502" t="str">
        <f>'10'!G75</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t="s">
        <v>1516</v>
      </c>
      <c r="B306" s="137" t="str">
        <f t="shared" si="2"/>
        <v>Remiami projektai, prisidedantys prie aplinkos tvarumo, klimato kaitos švelninimo bei prisitaikymo prie jos tikslų įgyvendinimo kaimo vietovėse (aktualu rodikliui L804)</v>
      </c>
      <c r="C306" s="502" t="str">
        <f>'10'!G76</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t="s">
        <v>1519</v>
      </c>
      <c r="B307" s="137" t="str">
        <f t="shared" si="2"/>
        <v>Remiami projektai, kurie kuria darbo vietas (aktualu rodikliui L805)</v>
      </c>
      <c r="C307" s="502" t="str">
        <f>'10'!G77</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t="s">
        <v>1522</v>
      </c>
      <c r="B308" s="137" t="str">
        <f t="shared" si="2"/>
        <v>Remiami kaimo verslų, įskaitant bioekonomiką, projektai (aktualu rodikliui L 806)</v>
      </c>
      <c r="C308" s="502" t="str">
        <f>'10'!G78</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t="s">
        <v>1525</v>
      </c>
      <c r="B309" s="137" t="str">
        <f t="shared" si="2"/>
        <v>Remiami projektai, susiję su sumanių kaimų strategijomis (aktualu rodikliui L807)</v>
      </c>
      <c r="C309" s="502" t="str">
        <f>'10'!G79</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t="s">
        <v>1528</v>
      </c>
      <c r="B310" s="137" t="str">
        <f t="shared" si="2"/>
        <v>Remiami projektai, gerinantys paslaugų prieinamumą ir infrastruktūrą (aktualu rodikliui L808)</v>
      </c>
      <c r="C310" s="502" t="str">
        <f>'10'!G80</f>
        <v>Ne</v>
      </c>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t="s">
        <v>1531</v>
      </c>
      <c r="B311" s="137" t="str">
        <f t="shared" si="2"/>
        <v>Remiami socialinės įtraukties projektai (aktualu rodikliui L809)</v>
      </c>
      <c r="C311" s="502" t="str">
        <f>'10'!G81</f>
        <v>Ne</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18"/>
      <c r="B312" s="497"/>
      <c r="C312" s="11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14"/>
      <c r="C313" s="499" t="str">
        <f>'10'!H6</f>
        <v>5 priemonė</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t="s">
        <v>86</v>
      </c>
      <c r="B314" s="137" t="str">
        <f t="shared" ref="B314:B388" si="3">B237</f>
        <v>Priemonės pavadinimas</v>
      </c>
      <c r="C314" s="493">
        <f>'10'!H7</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t="s">
        <v>88</v>
      </c>
      <c r="B315" s="137" t="str">
        <f t="shared" si="3"/>
        <v>Priemonės rūšis</v>
      </c>
      <c r="C315" s="493">
        <f>'10'!H8</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t="s">
        <v>1341</v>
      </c>
      <c r="B316" s="137" t="str">
        <f t="shared" si="3"/>
        <v>VVG teritorijos poreikių, kuriuos tenkina priemonė, skaičius</v>
      </c>
      <c r="C316" s="493">
        <f>'10'!H9</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t="s">
        <v>1344</v>
      </c>
      <c r="B317" s="137" t="str">
        <f t="shared" si="3"/>
        <v>BŽŪP tikslų, kuriuos įgyvendina priemonė, skaičius</v>
      </c>
      <c r="C317" s="493">
        <f>'10'!H10</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t="s">
        <v>1347</v>
      </c>
      <c r="B318" s="137" t="str">
        <f t="shared" si="3"/>
        <v>Pagrindinis BŽŪP tikslas, kurį įgyvendina VPS priemonė</v>
      </c>
      <c r="C318" s="502" t="str">
        <f>'10'!H11</f>
        <v>Pasirinkite</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t="s">
        <v>1350</v>
      </c>
      <c r="B319" s="137" t="str">
        <f t="shared" si="3"/>
        <v>Ar priemonė prisideda prie 4 konkretaus BŽŪP tikslo? (tikslas nurodytas 5 lape)</v>
      </c>
      <c r="C319" s="502" t="str">
        <f>'10'!H12</f>
        <v>Ne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t="s">
        <v>1353</v>
      </c>
      <c r="B320" s="137" t="str">
        <f t="shared" si="3"/>
        <v>Ar priemonė prisideda prie 5 konkretaus BŽŪP tikslo? (tikslas nurodytas 5 lape)</v>
      </c>
      <c r="C320" s="502" t="str">
        <f>'10'!H13</f>
        <v>Ne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t="s">
        <v>1355</v>
      </c>
      <c r="B321" s="137" t="str">
        <f t="shared" si="3"/>
        <v>Ar priemonė prisideda prie 6 konkretaus BŽŪP tikslo? (tikslas nurodytas 5 lape)</v>
      </c>
      <c r="C321" s="502" t="str">
        <f>'10'!H14</f>
        <v>Ne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t="s">
        <v>1357</v>
      </c>
      <c r="B322" s="137" t="str">
        <f t="shared" si="3"/>
        <v>Ar priemonė prisideda prie 9 konkretaus BŽŪP tikslo? (tikslas nurodytas 5 lape)</v>
      </c>
      <c r="C322" s="502" t="str">
        <f>'10'!H15</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t="s">
        <v>1359</v>
      </c>
      <c r="B323" s="498" t="str">
        <f t="shared" si="3"/>
        <v>A dalis. Priemonės intervencijos logika:</v>
      </c>
      <c r="C323" s="50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t="s">
        <v>1362</v>
      </c>
      <c r="B324" s="137" t="str">
        <f t="shared" si="3"/>
        <v>Priemonės tikslas, ryšys su pagrindiniu BŽŪP tikslu ir VVG teritorijos poreikiais (problemomis ir (arba) potencialu), ryšys su VPS tema (jei taikoma)</v>
      </c>
      <c r="C324" s="494">
        <f>'10'!H17</f>
        <v>0</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t="s">
        <v>1365</v>
      </c>
      <c r="B325" s="137" t="str">
        <f t="shared" si="3"/>
        <v>Pokytis, kurio siekiama VPS priemone</v>
      </c>
      <c r="C325" s="494">
        <f>'10'!H18</f>
        <v>0</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t="s">
        <v>1368</v>
      </c>
      <c r="B326" s="137" t="str">
        <f t="shared" si="3"/>
        <v>Kaip priemonė prisidės prie horizontalaus tikslo d įgyvendinimo? (pildoma, jei taikoma)</v>
      </c>
      <c r="C326" s="494">
        <f>'10'!H19</f>
        <v>0</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t="s">
        <v>1374</v>
      </c>
      <c r="B327" s="137" t="str">
        <f t="shared" si="3"/>
        <v>Kaip priemonė prisidės prie horizontalaus tikslo e įgyvendinimo? (pildoma, jei taikoma)</v>
      </c>
      <c r="C327" s="494">
        <f>'10'!H20</f>
        <v>0</v>
      </c>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t="s">
        <v>1377</v>
      </c>
      <c r="B328" s="137" t="str">
        <f t="shared" si="3"/>
        <v>Kaip priemonė prisidės prie horizontalaus tikslo f įgyvendinimo? (pildoma, jei taikoma)</v>
      </c>
      <c r="C328" s="494">
        <f>'10'!H21</f>
        <v>0</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t="s">
        <v>1381</v>
      </c>
      <c r="B329" s="137" t="str">
        <f t="shared" si="3"/>
        <v>Kaip priemonė prisidės prie horizontalaus tikslo i įgyvendinimo? (pildoma, jei taikoma)</v>
      </c>
      <c r="C329" s="494">
        <f>'10'!H22</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t="s">
        <v>1384</v>
      </c>
      <c r="B330" s="498" t="str">
        <f t="shared" si="3"/>
        <v>B dalis. Pareiškėjų ir projektų tinkamumo sąlygos, projektų atrankos principai:</v>
      </c>
      <c r="C330" s="50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t="s">
        <v>1386</v>
      </c>
      <c r="B331" s="137" t="str">
        <f t="shared" si="3"/>
        <v>Pagal priemonę remiamos veiklos</v>
      </c>
      <c r="C331" s="494">
        <f>'10'!H24</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t="s">
        <v>1392</v>
      </c>
      <c r="B332" s="137" t="str">
        <f t="shared" si="3"/>
        <v>Tinkami pareiškėjai ir partneriai (jei taikomas reikalavimas projektus įgyvendinti su partneriais)</v>
      </c>
      <c r="C332" s="494">
        <f>'10'!H25</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t="s">
        <v>1398</v>
      </c>
      <c r="B333" s="137" t="str">
        <f t="shared" si="3"/>
        <v>Priemonės tikslinė grupė (pildoma, jei nesutampa su tinkamais pareiškėjais ir (arba) partneriais)</v>
      </c>
      <c r="C333" s="494">
        <f>'10'!H26</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t="s">
        <v>1404</v>
      </c>
      <c r="B334" s="137" t="str">
        <f t="shared" si="3"/>
        <v>Tinkamumo sąlygos pareiškėjams ir projektams</v>
      </c>
      <c r="C334" s="494">
        <f>'10'!H27</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t="s">
        <v>1408</v>
      </c>
      <c r="B335" s="137" t="str">
        <f t="shared" si="3"/>
        <v>Projektų atrankos principai</v>
      </c>
      <c r="C335" s="494">
        <f>'10'!H28</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t="s">
        <v>1413</v>
      </c>
      <c r="B336" s="137" t="str">
        <f t="shared" si="3"/>
        <v>Planuojamų kvietimų teikti paraiškas skaičius</v>
      </c>
      <c r="C336" s="493">
        <f>'10'!H29</f>
        <v>0</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t="s">
        <v>1416</v>
      </c>
      <c r="B337" s="498" t="str">
        <f t="shared" si="3"/>
        <v>C dalis. Paramos dydžiai:</v>
      </c>
      <c r="C337" s="50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t="s">
        <v>1418</v>
      </c>
      <c r="B338" s="137" t="str">
        <f t="shared" si="3"/>
        <v>Didžiausia paramos suma vietos projektui, Eur</v>
      </c>
      <c r="C338" s="494">
        <f>'10'!H31</f>
        <v>0</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t="s">
        <v>1424</v>
      </c>
      <c r="B339" s="137" t="str">
        <f t="shared" si="3"/>
        <v xml:space="preserve">Paramos lyginamoji dalis, proc. </v>
      </c>
      <c r="C339" s="494">
        <f>'10'!H32</f>
        <v>0</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t="s">
        <v>1429</v>
      </c>
      <c r="B340" s="137" t="str">
        <f t="shared" si="3"/>
        <v>Planuojama paramos suma priemonei, Eur</v>
      </c>
      <c r="C340" s="505">
        <f>'10'!H33</f>
        <v>0</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t="s">
        <v>1432</v>
      </c>
      <c r="B341" s="137" t="str">
        <f t="shared" si="3"/>
        <v>Planuojama paremti projektų (rodiklis L700)</v>
      </c>
      <c r="C341" s="506">
        <f>'10'!H34</f>
        <v>0</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t="s">
        <v>1435</v>
      </c>
      <c r="B342" s="137" t="str">
        <f t="shared" si="3"/>
        <v>Paaiškinimas, kaip nustatyta rodiklio L700 reikšmė</v>
      </c>
      <c r="C342" s="494">
        <f>'10'!H35</f>
        <v>0</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t="s">
        <v>1440</v>
      </c>
      <c r="B343" s="498" t="str">
        <f t="shared" si="3"/>
        <v>D dalis. Priemonės indėlis į ES ir nacionalinių horizontaliųjų principų įgyvendinimą:</v>
      </c>
      <c r="C343" s="50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t="s">
        <v>1441</v>
      </c>
      <c r="B344" s="507" t="str">
        <f t="shared" si="3"/>
        <v>Subregioninės vietovės principas:</v>
      </c>
      <c r="C344" s="50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t="s">
        <v>1443</v>
      </c>
      <c r="B345" s="137" t="str">
        <f t="shared" si="3"/>
        <v>Ar siekiama, kad pagal priemonę finansuojami projektai apimtų visas VVG teritorijos seniūnijas?</v>
      </c>
      <c r="C345" s="502" t="str">
        <f>'10'!H38</f>
        <v>Ne</v>
      </c>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t="s">
        <v>1446</v>
      </c>
      <c r="B346" s="137" t="str">
        <f t="shared" si="3"/>
        <v>Pasirinkimo pagrindimas</v>
      </c>
      <c r="C346" s="494">
        <f>'10'!H39</f>
        <v>0</v>
      </c>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t="s">
        <v>1450</v>
      </c>
      <c r="B347" s="507" t="str">
        <f t="shared" si="3"/>
        <v>Partnerystės principas:</v>
      </c>
      <c r="C347" s="50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t="s">
        <v>1452</v>
      </c>
      <c r="B348" s="137" t="str">
        <f t="shared" si="3"/>
        <v>Ar siekiama, kad pagal priemonę finansuojami projektai būtų vykdomi su partneriais?</v>
      </c>
      <c r="C348" s="502" t="str">
        <f>'10'!H41</f>
        <v>Ne</v>
      </c>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t="s">
        <v>1456</v>
      </c>
      <c r="B349" s="137" t="str">
        <f t="shared" si="3"/>
        <v>Pasirinkimo pagrindimas</v>
      </c>
      <c r="C349" s="494">
        <f>'10'!H42</f>
        <v>0</v>
      </c>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t="s">
        <v>1458</v>
      </c>
      <c r="B350" s="507" t="str">
        <f t="shared" si="3"/>
        <v>Inovacijų principas:</v>
      </c>
      <c r="C350" s="50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t="s">
        <v>1460</v>
      </c>
      <c r="B351" s="137" t="str">
        <f t="shared" si="3"/>
        <v>Ar siekiama, kad pagal priemonę finansuojami projektai būtų skirti inovacijoms vietos lygiu diegti?</v>
      </c>
      <c r="C351" s="502" t="str">
        <f>'10'!H44</f>
        <v>Ne</v>
      </c>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t="s">
        <v>1462</v>
      </c>
      <c r="B352" s="137" t="str">
        <f t="shared" si="3"/>
        <v>Pasirinkimo pagrindimas</v>
      </c>
      <c r="C352" s="494">
        <f>'10'!H45</f>
        <v>0</v>
      </c>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t="s">
        <v>1464</v>
      </c>
      <c r="B353" s="137" t="str">
        <f t="shared" si="3"/>
        <v>Planuojama paremti projektų, skirtų inovacijoms vietos lygiu diegti (rodiklis L710)</v>
      </c>
      <c r="C353" s="506">
        <f>'10'!H46</f>
        <v>0</v>
      </c>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t="s">
        <v>1467</v>
      </c>
      <c r="B354" s="507" t="str">
        <f t="shared" si="3"/>
        <v>Lyčių lygybė ir nediskriminavimas:</v>
      </c>
      <c r="C354" s="50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t="s">
        <v>1469</v>
      </c>
      <c r="B355" s="137" t="str">
        <f t="shared" si="3"/>
        <v>Ar pagal priemonę finansuojami projektai, skirti lyčių lygybei ir nediskriminavimui?</v>
      </c>
      <c r="C355" s="502" t="str">
        <f>'10'!H48</f>
        <v>Ne</v>
      </c>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t="s">
        <v>1472</v>
      </c>
      <c r="B356" s="137" t="str">
        <f t="shared" si="3"/>
        <v>Pasirinkimo pagrindimas (jei taip, kaip bus užtikrinta)</v>
      </c>
      <c r="C356" s="494">
        <f>'10'!H49</f>
        <v>0</v>
      </c>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t="s">
        <v>1475</v>
      </c>
      <c r="B357" s="507" t="str">
        <f t="shared" si="3"/>
        <v>Jaunimas:</v>
      </c>
      <c r="C357" s="50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t="s">
        <v>1477</v>
      </c>
      <c r="B358" s="137" t="str">
        <f t="shared" si="3"/>
        <v>Ar pagal priemonę finansuojami projektai, skirti jaunimui?</v>
      </c>
      <c r="C358" s="502" t="str">
        <f>'10'!H51</f>
        <v>Ne</v>
      </c>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t="s">
        <v>1479</v>
      </c>
      <c r="B359" s="137" t="str">
        <f t="shared" si="3"/>
        <v>Pasirinkimo pagrindimas (jei taip, kaip bus užtikrinta)</v>
      </c>
      <c r="C359" s="494">
        <f>'10'!H52</f>
        <v>0</v>
      </c>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t="s">
        <v>1481</v>
      </c>
      <c r="B360" s="498" t="str">
        <f t="shared" si="3"/>
        <v>E dalis. Priemonės rezultato rodikliai:</v>
      </c>
      <c r="C360" s="50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t="s">
        <v>1483</v>
      </c>
      <c r="B361" s="507" t="str">
        <f t="shared" si="3"/>
        <v>SP rezultato rodiklių taikymas priemonei:</v>
      </c>
      <c r="C361" s="50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t="s">
        <v>1485</v>
      </c>
      <c r="B362" s="508" t="str">
        <f t="shared" si="3"/>
        <v>R.3</v>
      </c>
      <c r="C362" s="512" t="str">
        <f>'10'!H55</f>
        <v>Ne</v>
      </c>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t="s">
        <v>1487</v>
      </c>
      <c r="B363" s="508" t="str">
        <f t="shared" si="3"/>
        <v>R.37</v>
      </c>
      <c r="C363" s="512" t="str">
        <f>'10'!H56</f>
        <v>Ne</v>
      </c>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t="s">
        <v>1488</v>
      </c>
      <c r="B364" s="508" t="str">
        <f t="shared" si="3"/>
        <v>R.39</v>
      </c>
      <c r="C364" s="512" t="str">
        <f>'10'!H57</f>
        <v>Ne</v>
      </c>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t="s">
        <v>1489</v>
      </c>
      <c r="B365" s="508" t="str">
        <f t="shared" si="3"/>
        <v>R.41</v>
      </c>
      <c r="C365" s="512" t="str">
        <f>'10'!H58</f>
        <v>Ne</v>
      </c>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t="s">
        <v>1490</v>
      </c>
      <c r="B366" s="508" t="str">
        <f t="shared" si="3"/>
        <v>R.42</v>
      </c>
      <c r="C366" s="512" t="str">
        <f>'10'!H59</f>
        <v>Ne</v>
      </c>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t="s">
        <v>1491</v>
      </c>
      <c r="B367" s="507" t="str">
        <f t="shared" si="3"/>
        <v>VPS rodiklių taikymas priemonei:</v>
      </c>
      <c r="C367" s="51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t="s">
        <v>1493</v>
      </c>
      <c r="B368" s="508" t="str">
        <f t="shared" si="3"/>
        <v>ROKI-P.1</v>
      </c>
      <c r="C368" s="512" t="str">
        <f>'10'!H61</f>
        <v>Ne</v>
      </c>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t="s">
        <v>1494</v>
      </c>
      <c r="B369" s="508" t="str">
        <f t="shared" si="3"/>
        <v>ROKI-R.2</v>
      </c>
      <c r="C369" s="512" t="str">
        <f>'10'!H62</f>
        <v>Ne</v>
      </c>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t="s">
        <v>1495</v>
      </c>
      <c r="B370" s="508" t="str">
        <f t="shared" si="3"/>
        <v>ROKI-R.3</v>
      </c>
      <c r="C370" s="512" t="str">
        <f>'10'!H63</f>
        <v>Ne</v>
      </c>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t="s">
        <v>1496</v>
      </c>
      <c r="B371" s="508" t="str">
        <f t="shared" si="3"/>
        <v>ROKI-P.4</v>
      </c>
      <c r="C371" s="512" t="str">
        <f>'10'!H64</f>
        <v>Ne</v>
      </c>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t="s">
        <v>1497</v>
      </c>
      <c r="B372" s="508" t="str">
        <f t="shared" si="3"/>
        <v>ROKI-P.5</v>
      </c>
      <c r="C372" s="512" t="str">
        <f>'10'!H65</f>
        <v>Ne</v>
      </c>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t="s">
        <v>1498</v>
      </c>
      <c r="B373" s="508" t="str">
        <f t="shared" si="3"/>
        <v>ROKI-P.6</v>
      </c>
      <c r="C373" s="512" t="str">
        <f>'10'!H66</f>
        <v>Ne</v>
      </c>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t="s">
        <v>1499</v>
      </c>
      <c r="B374" s="508" t="str">
        <f t="shared" si="3"/>
        <v>ROKI-P.7</v>
      </c>
      <c r="C374" s="512" t="str">
        <f>'10'!H67</f>
        <v>Ne</v>
      </c>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t="s">
        <v>1500</v>
      </c>
      <c r="B375" s="508" t="str">
        <f t="shared" si="3"/>
        <v>ROKI-P.8</v>
      </c>
      <c r="C375" s="512" t="str">
        <f>'10'!H68</f>
        <v>Ne</v>
      </c>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t="s">
        <v>1501</v>
      </c>
      <c r="B376" s="508" t="str">
        <f t="shared" si="3"/>
        <v>ROKI-P.9</v>
      </c>
      <c r="C376" s="512" t="str">
        <f>'10'!H69</f>
        <v>Ne</v>
      </c>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t="s">
        <v>1502</v>
      </c>
      <c r="B377" s="510" t="str">
        <f t="shared" si="3"/>
        <v>ROKI-P.10</v>
      </c>
      <c r="C377" s="514" t="str">
        <f>'10'!H70</f>
        <v>Ne</v>
      </c>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t="s">
        <v>1503</v>
      </c>
      <c r="B378" s="498" t="str">
        <f t="shared" si="3"/>
        <v>F dalis. Pagal priemonę remiamų projektų pobūdis:</v>
      </c>
      <c r="C378" s="50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t="s">
        <v>1505</v>
      </c>
      <c r="B379" s="137" t="str">
        <f t="shared" si="3"/>
        <v>Remiami pelno projektai</v>
      </c>
      <c r="C379" s="502" t="str">
        <f>'10'!H72</f>
        <v>Ne</v>
      </c>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t="s">
        <v>1507</v>
      </c>
      <c r="B380" s="137" t="str">
        <f t="shared" si="3"/>
        <v>Remiami projektai, susiję su žinių perdavimu, įskaitant konsultacijas, mokymą ir keitimąsi žiniomis apie tvarią, ekonominę, socialinę, aplinką ir klimatą tausojančią veiklą (aktualu rodikliui L801)</v>
      </c>
      <c r="C380" s="502" t="str">
        <f>'10'!H73</f>
        <v>Ne</v>
      </c>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t="s">
        <v>1510</v>
      </c>
      <c r="B381" s="137" t="str">
        <f t="shared" si="3"/>
        <v>Remiami projektai, susiję su gamintojų organizacijomis, vietinėmis rinkomis, trumpomis tiekimo grandinėmis ir kokybės schemomis, įskaitant paramą investicijoms, rinkodaros veiklą ir kt. (aktualu rodikliui L802)</v>
      </c>
      <c r="C381" s="502" t="str">
        <f>'10'!H74</f>
        <v>Ne</v>
      </c>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t="s">
        <v>1513</v>
      </c>
      <c r="B382" s="137" t="str">
        <f t="shared" si="3"/>
        <v>Remiami projektai, susiję su atsinaujinančios energijos gamybos pajėgumais, įskaitant biologinę (aktualu rodikliui L803)</v>
      </c>
      <c r="C382" s="502" t="str">
        <f>'10'!H75</f>
        <v>Ne</v>
      </c>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t="s">
        <v>1516</v>
      </c>
      <c r="B383" s="137" t="str">
        <f t="shared" si="3"/>
        <v>Remiami projektai, prisidedantys prie aplinkos tvarumo, klimato kaitos švelninimo bei prisitaikymo prie jos tikslų įgyvendinimo kaimo vietovėse (aktualu rodikliui L804)</v>
      </c>
      <c r="C383" s="502" t="str">
        <f>'10'!H76</f>
        <v>Ne</v>
      </c>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t="s">
        <v>1519</v>
      </c>
      <c r="B384" s="137" t="str">
        <f t="shared" si="3"/>
        <v>Remiami projektai, kurie kuria darbo vietas (aktualu rodikliui L805)</v>
      </c>
      <c r="C384" s="502" t="str">
        <f>'10'!H77</f>
        <v>Ne</v>
      </c>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t="s">
        <v>1522</v>
      </c>
      <c r="B385" s="137" t="str">
        <f t="shared" si="3"/>
        <v>Remiami kaimo verslų, įskaitant bioekonomiką, projektai (aktualu rodikliui L 806)</v>
      </c>
      <c r="C385" s="502" t="str">
        <f>'10'!H78</f>
        <v>Ne</v>
      </c>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t="s">
        <v>1525</v>
      </c>
      <c r="B386" s="137" t="str">
        <f t="shared" si="3"/>
        <v>Remiami projektai, susiję su sumanių kaimų strategijomis (aktualu rodikliui L807)</v>
      </c>
      <c r="C386" s="502" t="str">
        <f>'10'!H79</f>
        <v>Ne</v>
      </c>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t="s">
        <v>1528</v>
      </c>
      <c r="B387" s="137" t="str">
        <f t="shared" si="3"/>
        <v>Remiami projektai, gerinantys paslaugų prieinamumą ir infrastruktūrą (aktualu rodikliui L808)</v>
      </c>
      <c r="C387" s="502" t="str">
        <f>'10'!H80</f>
        <v>Ne</v>
      </c>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t="s">
        <v>1531</v>
      </c>
      <c r="B388" s="137" t="str">
        <f t="shared" si="3"/>
        <v>Remiami socialinės įtraukties projektai (aktualu rodikliui L809)</v>
      </c>
      <c r="C388" s="502" t="str">
        <f>'10'!H81</f>
        <v>Ne</v>
      </c>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18"/>
      <c r="B389" s="497"/>
      <c r="C389" s="11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14"/>
      <c r="C390" s="499" t="str">
        <f>'10'!I6</f>
        <v>6 priemonė</v>
      </c>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t="s">
        <v>86</v>
      </c>
      <c r="B391" s="137" t="str">
        <f t="shared" ref="B391:B465" si="4">B314</f>
        <v>Priemonės pavadinimas</v>
      </c>
      <c r="C391" s="493">
        <f>'10'!I7</f>
        <v>0</v>
      </c>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t="s">
        <v>88</v>
      </c>
      <c r="B392" s="137" t="str">
        <f t="shared" si="4"/>
        <v>Priemonės rūšis</v>
      </c>
      <c r="C392" s="493">
        <f>'10'!I8</f>
        <v>0</v>
      </c>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t="s">
        <v>1341</v>
      </c>
      <c r="B393" s="137" t="str">
        <f t="shared" si="4"/>
        <v>VVG teritorijos poreikių, kuriuos tenkina priemonė, skaičius</v>
      </c>
      <c r="C393" s="493">
        <f>'10'!I9</f>
        <v>0</v>
      </c>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t="s">
        <v>1344</v>
      </c>
      <c r="B394" s="137" t="str">
        <f t="shared" si="4"/>
        <v>BŽŪP tikslų, kuriuos įgyvendina priemonė, skaičius</v>
      </c>
      <c r="C394" s="493">
        <f>'10'!I10</f>
        <v>0</v>
      </c>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t="s">
        <v>1347</v>
      </c>
      <c r="B395" s="137" t="str">
        <f t="shared" si="4"/>
        <v>Pagrindinis BŽŪP tikslas, kurį įgyvendina VPS priemonė</v>
      </c>
      <c r="C395" s="502" t="str">
        <f>'10'!I11</f>
        <v>Pasirinkite</v>
      </c>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t="s">
        <v>1350</v>
      </c>
      <c r="B396" s="137" t="str">
        <f t="shared" si="4"/>
        <v>Ar priemonė prisideda prie 4 konkretaus BŽŪP tikslo? (tikslas nurodytas 5 lape)</v>
      </c>
      <c r="C396" s="502" t="str">
        <f>'10'!I12</f>
        <v>Ne</v>
      </c>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t="s">
        <v>1353</v>
      </c>
      <c r="B397" s="137" t="str">
        <f t="shared" si="4"/>
        <v>Ar priemonė prisideda prie 5 konkretaus BŽŪP tikslo? (tikslas nurodytas 5 lape)</v>
      </c>
      <c r="C397" s="502" t="str">
        <f>'10'!I13</f>
        <v>Ne</v>
      </c>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t="s">
        <v>1355</v>
      </c>
      <c r="B398" s="137" t="str">
        <f t="shared" si="4"/>
        <v>Ar priemonė prisideda prie 6 konkretaus BŽŪP tikslo? (tikslas nurodytas 5 lape)</v>
      </c>
      <c r="C398" s="502" t="str">
        <f>'10'!I14</f>
        <v>Ne</v>
      </c>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t="s">
        <v>1357</v>
      </c>
      <c r="B399" s="137" t="str">
        <f t="shared" si="4"/>
        <v>Ar priemonė prisideda prie 9 konkretaus BŽŪP tikslo? (tikslas nurodytas 5 lape)</v>
      </c>
      <c r="C399" s="502" t="str">
        <f>'10'!I15</f>
        <v>Ne</v>
      </c>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t="s">
        <v>1359</v>
      </c>
      <c r="B400" s="498" t="str">
        <f t="shared" si="4"/>
        <v>A dalis. Priemonės intervencijos logika:</v>
      </c>
      <c r="C400" s="50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t="s">
        <v>1362</v>
      </c>
      <c r="B401" s="137" t="str">
        <f t="shared" si="4"/>
        <v>Priemonės tikslas, ryšys su pagrindiniu BŽŪP tikslu ir VVG teritorijos poreikiais (problemomis ir (arba) potencialu), ryšys su VPS tema (jei taikoma)</v>
      </c>
      <c r="C401" s="494">
        <f>'10'!I17</f>
        <v>0</v>
      </c>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t="s">
        <v>1365</v>
      </c>
      <c r="B402" s="137" t="str">
        <f t="shared" si="4"/>
        <v>Pokytis, kurio siekiama VPS priemone</v>
      </c>
      <c r="C402" s="494">
        <f>'10'!I18</f>
        <v>0</v>
      </c>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t="s">
        <v>1368</v>
      </c>
      <c r="B403" s="137" t="str">
        <f t="shared" si="4"/>
        <v>Kaip priemonė prisidės prie horizontalaus tikslo d įgyvendinimo? (pildoma, jei taikoma)</v>
      </c>
      <c r="C403" s="494">
        <f>'10'!I19</f>
        <v>0</v>
      </c>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t="s">
        <v>1374</v>
      </c>
      <c r="B404" s="137" t="str">
        <f t="shared" si="4"/>
        <v>Kaip priemonė prisidės prie horizontalaus tikslo e įgyvendinimo? (pildoma, jei taikoma)</v>
      </c>
      <c r="C404" s="494">
        <f>'10'!I20</f>
        <v>0</v>
      </c>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t="s">
        <v>1377</v>
      </c>
      <c r="B405" s="137" t="str">
        <f t="shared" si="4"/>
        <v>Kaip priemonė prisidės prie horizontalaus tikslo f įgyvendinimo? (pildoma, jei taikoma)</v>
      </c>
      <c r="C405" s="494">
        <f>'10'!I21</f>
        <v>0</v>
      </c>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t="s">
        <v>1381</v>
      </c>
      <c r="B406" s="137" t="str">
        <f t="shared" si="4"/>
        <v>Kaip priemonė prisidės prie horizontalaus tikslo i įgyvendinimo? (pildoma, jei taikoma)</v>
      </c>
      <c r="C406" s="494">
        <f>'10'!I22</f>
        <v>0</v>
      </c>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t="s">
        <v>1384</v>
      </c>
      <c r="B407" s="498" t="str">
        <f t="shared" si="4"/>
        <v>B dalis. Pareiškėjų ir projektų tinkamumo sąlygos, projektų atrankos principai:</v>
      </c>
      <c r="C407" s="50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t="s">
        <v>1386</v>
      </c>
      <c r="B408" s="137" t="str">
        <f t="shared" si="4"/>
        <v>Pagal priemonę remiamos veiklos</v>
      </c>
      <c r="C408" s="494">
        <f>'10'!I24</f>
        <v>0</v>
      </c>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t="s">
        <v>1392</v>
      </c>
      <c r="B409" s="137" t="str">
        <f t="shared" si="4"/>
        <v>Tinkami pareiškėjai ir partneriai (jei taikomas reikalavimas projektus įgyvendinti su partneriais)</v>
      </c>
      <c r="C409" s="494">
        <f>'10'!I25</f>
        <v>0</v>
      </c>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t="s">
        <v>1398</v>
      </c>
      <c r="B410" s="137" t="str">
        <f t="shared" si="4"/>
        <v>Priemonės tikslinė grupė (pildoma, jei nesutampa su tinkamais pareiškėjais ir (arba) partneriais)</v>
      </c>
      <c r="C410" s="494">
        <f>'10'!I26</f>
        <v>0</v>
      </c>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t="s">
        <v>1404</v>
      </c>
      <c r="B411" s="137" t="str">
        <f t="shared" si="4"/>
        <v>Tinkamumo sąlygos pareiškėjams ir projektams</v>
      </c>
      <c r="C411" s="494">
        <f>'10'!I27</f>
        <v>0</v>
      </c>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t="s">
        <v>1408</v>
      </c>
      <c r="B412" s="137" t="str">
        <f t="shared" si="4"/>
        <v>Projektų atrankos principai</v>
      </c>
      <c r="C412" s="494">
        <f>'10'!I28</f>
        <v>0</v>
      </c>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t="s">
        <v>1413</v>
      </c>
      <c r="B413" s="137" t="str">
        <f t="shared" si="4"/>
        <v>Planuojamų kvietimų teikti paraiškas skaičius</v>
      </c>
      <c r="C413" s="493">
        <f>'10'!I29</f>
        <v>0</v>
      </c>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t="s">
        <v>1416</v>
      </c>
      <c r="B414" s="498" t="str">
        <f t="shared" si="4"/>
        <v>C dalis. Paramos dydžiai:</v>
      </c>
      <c r="C414" s="50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t="s">
        <v>1418</v>
      </c>
      <c r="B415" s="137" t="str">
        <f t="shared" si="4"/>
        <v>Didžiausia paramos suma vietos projektui, Eur</v>
      </c>
      <c r="C415" s="494">
        <f>'10'!I31</f>
        <v>0</v>
      </c>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t="s">
        <v>1424</v>
      </c>
      <c r="B416" s="137" t="str">
        <f t="shared" si="4"/>
        <v xml:space="preserve">Paramos lyginamoji dalis, proc. </v>
      </c>
      <c r="C416" s="494">
        <f>'10'!I32</f>
        <v>0</v>
      </c>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t="s">
        <v>1429</v>
      </c>
      <c r="B417" s="137" t="str">
        <f t="shared" si="4"/>
        <v>Planuojama paramos suma priemonei, Eur</v>
      </c>
      <c r="C417" s="505">
        <f>'10'!I33</f>
        <v>0</v>
      </c>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t="s">
        <v>1432</v>
      </c>
      <c r="B418" s="137" t="str">
        <f t="shared" si="4"/>
        <v>Planuojama paremti projektų (rodiklis L700)</v>
      </c>
      <c r="C418" s="506">
        <f>'10'!I34</f>
        <v>0</v>
      </c>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t="s">
        <v>1435</v>
      </c>
      <c r="B419" s="137" t="str">
        <f t="shared" si="4"/>
        <v>Paaiškinimas, kaip nustatyta rodiklio L700 reikšmė</v>
      </c>
      <c r="C419" s="494">
        <f>'10'!I35</f>
        <v>0</v>
      </c>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t="s">
        <v>1440</v>
      </c>
      <c r="B420" s="498" t="str">
        <f t="shared" si="4"/>
        <v>D dalis. Priemonės indėlis į ES ir nacionalinių horizontaliųjų principų įgyvendinimą:</v>
      </c>
      <c r="C420" s="50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t="s">
        <v>1441</v>
      </c>
      <c r="B421" s="507" t="str">
        <f t="shared" si="4"/>
        <v>Subregioninės vietovės principas:</v>
      </c>
      <c r="C421" s="50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t="s">
        <v>1443</v>
      </c>
      <c r="B422" s="137" t="str">
        <f t="shared" si="4"/>
        <v>Ar siekiama, kad pagal priemonę finansuojami projektai apimtų visas VVG teritorijos seniūnijas?</v>
      </c>
      <c r="C422" s="502" t="str">
        <f>'10'!I38</f>
        <v>Ne</v>
      </c>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t="s">
        <v>1446</v>
      </c>
      <c r="B423" s="137" t="str">
        <f t="shared" si="4"/>
        <v>Pasirinkimo pagrindimas</v>
      </c>
      <c r="C423" s="494">
        <f>'10'!I39</f>
        <v>0</v>
      </c>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t="s">
        <v>1450</v>
      </c>
      <c r="B424" s="507" t="str">
        <f t="shared" si="4"/>
        <v>Partnerystės principas:</v>
      </c>
      <c r="C424" s="50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t="s">
        <v>1452</v>
      </c>
      <c r="B425" s="137" t="str">
        <f t="shared" si="4"/>
        <v>Ar siekiama, kad pagal priemonę finansuojami projektai būtų vykdomi su partneriais?</v>
      </c>
      <c r="C425" s="502" t="str">
        <f>'10'!I41</f>
        <v>Ne</v>
      </c>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t="s">
        <v>1456</v>
      </c>
      <c r="B426" s="137" t="str">
        <f t="shared" si="4"/>
        <v>Pasirinkimo pagrindimas</v>
      </c>
      <c r="C426" s="494">
        <f>'10'!I42</f>
        <v>0</v>
      </c>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t="s">
        <v>1458</v>
      </c>
      <c r="B427" s="507" t="str">
        <f t="shared" si="4"/>
        <v>Inovacijų principas:</v>
      </c>
      <c r="C427" s="50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t="s">
        <v>1460</v>
      </c>
      <c r="B428" s="137" t="str">
        <f t="shared" si="4"/>
        <v>Ar siekiama, kad pagal priemonę finansuojami projektai būtų skirti inovacijoms vietos lygiu diegti?</v>
      </c>
      <c r="C428" s="502" t="str">
        <f>'10'!I44</f>
        <v>Ne</v>
      </c>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t="s">
        <v>1462</v>
      </c>
      <c r="B429" s="137" t="str">
        <f t="shared" si="4"/>
        <v>Pasirinkimo pagrindimas</v>
      </c>
      <c r="C429" s="494">
        <f>'10'!I45</f>
        <v>0</v>
      </c>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t="s">
        <v>1464</v>
      </c>
      <c r="B430" s="137" t="str">
        <f t="shared" si="4"/>
        <v>Planuojama paremti projektų, skirtų inovacijoms vietos lygiu diegti (rodiklis L710)</v>
      </c>
      <c r="C430" s="506">
        <f>'10'!I46</f>
        <v>0</v>
      </c>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t="s">
        <v>1467</v>
      </c>
      <c r="B431" s="507" t="str">
        <f t="shared" si="4"/>
        <v>Lyčių lygybė ir nediskriminavimas:</v>
      </c>
      <c r="C431" s="50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t="s">
        <v>1469</v>
      </c>
      <c r="B432" s="137" t="str">
        <f t="shared" si="4"/>
        <v>Ar pagal priemonę finansuojami projektai, skirti lyčių lygybei ir nediskriminavimui?</v>
      </c>
      <c r="C432" s="502" t="str">
        <f>'10'!I48</f>
        <v>Ne</v>
      </c>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t="s">
        <v>1472</v>
      </c>
      <c r="B433" s="137" t="str">
        <f t="shared" si="4"/>
        <v>Pasirinkimo pagrindimas (jei taip, kaip bus užtikrinta)</v>
      </c>
      <c r="C433" s="494">
        <f>'10'!I49</f>
        <v>0</v>
      </c>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t="s">
        <v>1475</v>
      </c>
      <c r="B434" s="507" t="str">
        <f t="shared" si="4"/>
        <v>Jaunimas:</v>
      </c>
      <c r="C434" s="50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t="s">
        <v>1477</v>
      </c>
      <c r="B435" s="137" t="str">
        <f t="shared" si="4"/>
        <v>Ar pagal priemonę finansuojami projektai, skirti jaunimui?</v>
      </c>
      <c r="C435" s="502" t="str">
        <f>'10'!I51</f>
        <v>Ne</v>
      </c>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t="s">
        <v>1479</v>
      </c>
      <c r="B436" s="137" t="str">
        <f t="shared" si="4"/>
        <v>Pasirinkimo pagrindimas (jei taip, kaip bus užtikrinta)</v>
      </c>
      <c r="C436" s="494">
        <f>'10'!I52</f>
        <v>0</v>
      </c>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t="s">
        <v>1481</v>
      </c>
      <c r="B437" s="498" t="str">
        <f t="shared" si="4"/>
        <v>E dalis. Priemonės rezultato rodikliai:</v>
      </c>
      <c r="C437" s="50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t="s">
        <v>1483</v>
      </c>
      <c r="B438" s="507" t="str">
        <f t="shared" si="4"/>
        <v>SP rezultato rodiklių taikymas priemonei:</v>
      </c>
      <c r="C438" s="50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t="s">
        <v>1485</v>
      </c>
      <c r="B439" s="508" t="str">
        <f t="shared" si="4"/>
        <v>R.3</v>
      </c>
      <c r="C439" s="512" t="str">
        <f>'10'!I55</f>
        <v>Ne</v>
      </c>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t="s">
        <v>1487</v>
      </c>
      <c r="B440" s="508" t="str">
        <f t="shared" si="4"/>
        <v>R.37</v>
      </c>
      <c r="C440" s="512" t="str">
        <f>'10'!I56</f>
        <v>Ne</v>
      </c>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t="s">
        <v>1488</v>
      </c>
      <c r="B441" s="508" t="str">
        <f t="shared" si="4"/>
        <v>R.39</v>
      </c>
      <c r="C441" s="512" t="str">
        <f>'10'!I57</f>
        <v>Ne</v>
      </c>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t="s">
        <v>1489</v>
      </c>
      <c r="B442" s="508" t="str">
        <f t="shared" si="4"/>
        <v>R.41</v>
      </c>
      <c r="C442" s="512" t="str">
        <f>'10'!I58</f>
        <v>Ne</v>
      </c>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t="s">
        <v>1490</v>
      </c>
      <c r="B443" s="508" t="str">
        <f t="shared" si="4"/>
        <v>R.42</v>
      </c>
      <c r="C443" s="512" t="str">
        <f>'10'!I59</f>
        <v>Ne</v>
      </c>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t="s">
        <v>1491</v>
      </c>
      <c r="B444" s="507" t="str">
        <f t="shared" si="4"/>
        <v>VPS rodiklių taikymas priemonei:</v>
      </c>
      <c r="C444" s="51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t="s">
        <v>1493</v>
      </c>
      <c r="B445" s="508" t="str">
        <f t="shared" si="4"/>
        <v>ROKI-P.1</v>
      </c>
      <c r="C445" s="512" t="str">
        <f>'10'!I61</f>
        <v>Ne</v>
      </c>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t="s">
        <v>1494</v>
      </c>
      <c r="B446" s="508" t="str">
        <f t="shared" si="4"/>
        <v>ROKI-R.2</v>
      </c>
      <c r="C446" s="512" t="str">
        <f>'10'!I62</f>
        <v>Ne</v>
      </c>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t="s">
        <v>1495</v>
      </c>
      <c r="B447" s="508" t="str">
        <f t="shared" si="4"/>
        <v>ROKI-R.3</v>
      </c>
      <c r="C447" s="512" t="str">
        <f>'10'!I63</f>
        <v>Ne</v>
      </c>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t="s">
        <v>1496</v>
      </c>
      <c r="B448" s="508" t="str">
        <f t="shared" si="4"/>
        <v>ROKI-P.4</v>
      </c>
      <c r="C448" s="512" t="str">
        <f>'10'!I64</f>
        <v>Ne</v>
      </c>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t="s">
        <v>1497</v>
      </c>
      <c r="B449" s="508" t="str">
        <f t="shared" si="4"/>
        <v>ROKI-P.5</v>
      </c>
      <c r="C449" s="512" t="str">
        <f>'10'!I65</f>
        <v>Ne</v>
      </c>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t="s">
        <v>1498</v>
      </c>
      <c r="B450" s="508" t="str">
        <f t="shared" si="4"/>
        <v>ROKI-P.6</v>
      </c>
      <c r="C450" s="512" t="str">
        <f>'10'!I66</f>
        <v>Ne</v>
      </c>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t="s">
        <v>1499</v>
      </c>
      <c r="B451" s="508" t="str">
        <f t="shared" si="4"/>
        <v>ROKI-P.7</v>
      </c>
      <c r="C451" s="512" t="str">
        <f>'10'!I67</f>
        <v>Ne</v>
      </c>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t="s">
        <v>1500</v>
      </c>
      <c r="B452" s="508" t="str">
        <f t="shared" si="4"/>
        <v>ROKI-P.8</v>
      </c>
      <c r="C452" s="512" t="str">
        <f>'10'!I68</f>
        <v>Ne</v>
      </c>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t="s">
        <v>1501</v>
      </c>
      <c r="B453" s="508" t="str">
        <f t="shared" si="4"/>
        <v>ROKI-P.9</v>
      </c>
      <c r="C453" s="512" t="str">
        <f>'10'!I69</f>
        <v>Ne</v>
      </c>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t="s">
        <v>1502</v>
      </c>
      <c r="B454" s="510" t="str">
        <f t="shared" si="4"/>
        <v>ROKI-P.10</v>
      </c>
      <c r="C454" s="514" t="str">
        <f>'10'!I70</f>
        <v>Ne</v>
      </c>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t="s">
        <v>1503</v>
      </c>
      <c r="B455" s="498" t="str">
        <f t="shared" si="4"/>
        <v>F dalis. Pagal priemonę remiamų projektų pobūdis:</v>
      </c>
      <c r="C455" s="50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t="s">
        <v>1505</v>
      </c>
      <c r="B456" s="137" t="str">
        <f t="shared" si="4"/>
        <v>Remiami pelno projektai</v>
      </c>
      <c r="C456" s="502" t="str">
        <f>'10'!I72</f>
        <v>Ne</v>
      </c>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t="s">
        <v>1507</v>
      </c>
      <c r="B457" s="137" t="str">
        <f t="shared" si="4"/>
        <v>Remiami projektai, susiję su žinių perdavimu, įskaitant konsultacijas, mokymą ir keitimąsi žiniomis apie tvarią, ekonominę, socialinę, aplinką ir klimatą tausojančią veiklą (aktualu rodikliui L801)</v>
      </c>
      <c r="C457" s="502" t="str">
        <f>'10'!I73</f>
        <v>Ne</v>
      </c>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t="s">
        <v>1510</v>
      </c>
      <c r="B458" s="137" t="str">
        <f t="shared" si="4"/>
        <v>Remiami projektai, susiję su gamintojų organizacijomis, vietinėmis rinkomis, trumpomis tiekimo grandinėmis ir kokybės schemomis, įskaitant paramą investicijoms, rinkodaros veiklą ir kt. (aktualu rodikliui L802)</v>
      </c>
      <c r="C458" s="502" t="str">
        <f>'10'!I74</f>
        <v>Ne</v>
      </c>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t="s">
        <v>1513</v>
      </c>
      <c r="B459" s="137" t="str">
        <f t="shared" si="4"/>
        <v>Remiami projektai, susiję su atsinaujinančios energijos gamybos pajėgumais, įskaitant biologinę (aktualu rodikliui L803)</v>
      </c>
      <c r="C459" s="502" t="str">
        <f>'10'!I75</f>
        <v>Ne</v>
      </c>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t="s">
        <v>1516</v>
      </c>
      <c r="B460" s="137" t="str">
        <f t="shared" si="4"/>
        <v>Remiami projektai, prisidedantys prie aplinkos tvarumo, klimato kaitos švelninimo bei prisitaikymo prie jos tikslų įgyvendinimo kaimo vietovėse (aktualu rodikliui L804)</v>
      </c>
      <c r="C460" s="502" t="str">
        <f>'10'!I76</f>
        <v>Ne</v>
      </c>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t="s">
        <v>1519</v>
      </c>
      <c r="B461" s="137" t="str">
        <f t="shared" si="4"/>
        <v>Remiami projektai, kurie kuria darbo vietas (aktualu rodikliui L805)</v>
      </c>
      <c r="C461" s="502" t="str">
        <f>'10'!I77</f>
        <v>Ne</v>
      </c>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t="s">
        <v>1522</v>
      </c>
      <c r="B462" s="137" t="str">
        <f t="shared" si="4"/>
        <v>Remiami kaimo verslų, įskaitant bioekonomiką, projektai (aktualu rodikliui L 806)</v>
      </c>
      <c r="C462" s="502" t="str">
        <f>'10'!I78</f>
        <v>Ne</v>
      </c>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t="s">
        <v>1525</v>
      </c>
      <c r="B463" s="137" t="str">
        <f t="shared" si="4"/>
        <v>Remiami projektai, susiję su sumanių kaimų strategijomis (aktualu rodikliui L807)</v>
      </c>
      <c r="C463" s="502" t="str">
        <f>'10'!I79</f>
        <v>Ne</v>
      </c>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t="s">
        <v>1528</v>
      </c>
      <c r="B464" s="137" t="str">
        <f t="shared" si="4"/>
        <v>Remiami projektai, gerinantys paslaugų prieinamumą ir infrastruktūrą (aktualu rodikliui L808)</v>
      </c>
      <c r="C464" s="502" t="str">
        <f>'10'!I80</f>
        <v>Ne</v>
      </c>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t="s">
        <v>1531</v>
      </c>
      <c r="B465" s="137" t="str">
        <f t="shared" si="4"/>
        <v>Remiami socialinės įtraukties projektai (aktualu rodikliui L809)</v>
      </c>
      <c r="C465" s="502" t="str">
        <f>'10'!I81</f>
        <v>Ne</v>
      </c>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497"/>
      <c r="C466" s="11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14"/>
      <c r="C467" s="499" t="str">
        <f>'10'!J6</f>
        <v>7 priemonė</v>
      </c>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t="s">
        <v>86</v>
      </c>
      <c r="B468" s="137" t="str">
        <f t="shared" ref="B468:B542" si="5">B391</f>
        <v>Priemonės pavadinimas</v>
      </c>
      <c r="C468" s="493">
        <f>'10'!J7</f>
        <v>0</v>
      </c>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t="s">
        <v>88</v>
      </c>
      <c r="B469" s="137" t="str">
        <f t="shared" si="5"/>
        <v>Priemonės rūšis</v>
      </c>
      <c r="C469" s="493">
        <f>'10'!J8</f>
        <v>0</v>
      </c>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t="s">
        <v>1341</v>
      </c>
      <c r="B470" s="137" t="str">
        <f t="shared" si="5"/>
        <v>VVG teritorijos poreikių, kuriuos tenkina priemonė, skaičius</v>
      </c>
      <c r="C470" s="493">
        <f>'10'!J9</f>
        <v>0</v>
      </c>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t="s">
        <v>1344</v>
      </c>
      <c r="B471" s="137" t="str">
        <f t="shared" si="5"/>
        <v>BŽŪP tikslų, kuriuos įgyvendina priemonė, skaičius</v>
      </c>
      <c r="C471" s="493">
        <f>'10'!J10</f>
        <v>0</v>
      </c>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t="s">
        <v>1347</v>
      </c>
      <c r="B472" s="137" t="str">
        <f t="shared" si="5"/>
        <v>Pagrindinis BŽŪP tikslas, kurį įgyvendina VPS priemonė</v>
      </c>
      <c r="C472" s="502" t="str">
        <f>'10'!J11</f>
        <v>Pasirinkite</v>
      </c>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t="s">
        <v>1350</v>
      </c>
      <c r="B473" s="137" t="str">
        <f t="shared" si="5"/>
        <v>Ar priemonė prisideda prie 4 konkretaus BŽŪP tikslo? (tikslas nurodytas 5 lape)</v>
      </c>
      <c r="C473" s="502" t="str">
        <f>'10'!J12</f>
        <v>Ne</v>
      </c>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t="s">
        <v>1353</v>
      </c>
      <c r="B474" s="137" t="str">
        <f t="shared" si="5"/>
        <v>Ar priemonė prisideda prie 5 konkretaus BŽŪP tikslo? (tikslas nurodytas 5 lape)</v>
      </c>
      <c r="C474" s="502" t="str">
        <f>'10'!J13</f>
        <v>Ne</v>
      </c>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t="s">
        <v>1355</v>
      </c>
      <c r="B475" s="137" t="str">
        <f t="shared" si="5"/>
        <v>Ar priemonė prisideda prie 6 konkretaus BŽŪP tikslo? (tikslas nurodytas 5 lape)</v>
      </c>
      <c r="C475" s="502" t="str">
        <f>'10'!J14</f>
        <v>Ne</v>
      </c>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t="s">
        <v>1357</v>
      </c>
      <c r="B476" s="137" t="str">
        <f t="shared" si="5"/>
        <v>Ar priemonė prisideda prie 9 konkretaus BŽŪP tikslo? (tikslas nurodytas 5 lape)</v>
      </c>
      <c r="C476" s="502" t="str">
        <f>'10'!J15</f>
        <v>Ne</v>
      </c>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t="s">
        <v>1359</v>
      </c>
      <c r="B477" s="498" t="str">
        <f t="shared" si="5"/>
        <v>A dalis. Priemonės intervencijos logika:</v>
      </c>
      <c r="C477" s="50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t="s">
        <v>1362</v>
      </c>
      <c r="B478" s="137" t="str">
        <f t="shared" si="5"/>
        <v>Priemonės tikslas, ryšys su pagrindiniu BŽŪP tikslu ir VVG teritorijos poreikiais (problemomis ir (arba) potencialu), ryšys su VPS tema (jei taikoma)</v>
      </c>
      <c r="C478" s="494">
        <f>'10'!J17</f>
        <v>0</v>
      </c>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t="s">
        <v>1365</v>
      </c>
      <c r="B479" s="137" t="str">
        <f t="shared" si="5"/>
        <v>Pokytis, kurio siekiama VPS priemone</v>
      </c>
      <c r="C479" s="494">
        <f>'10'!J18</f>
        <v>0</v>
      </c>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t="s">
        <v>1368</v>
      </c>
      <c r="B480" s="137" t="str">
        <f t="shared" si="5"/>
        <v>Kaip priemonė prisidės prie horizontalaus tikslo d įgyvendinimo? (pildoma, jei taikoma)</v>
      </c>
      <c r="C480" s="494">
        <f>'10'!J19</f>
        <v>0</v>
      </c>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t="s">
        <v>1374</v>
      </c>
      <c r="B481" s="137" t="str">
        <f t="shared" si="5"/>
        <v>Kaip priemonė prisidės prie horizontalaus tikslo e įgyvendinimo? (pildoma, jei taikoma)</v>
      </c>
      <c r="C481" s="494">
        <f>'10'!J20</f>
        <v>0</v>
      </c>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t="s">
        <v>1377</v>
      </c>
      <c r="B482" s="137" t="str">
        <f t="shared" si="5"/>
        <v>Kaip priemonė prisidės prie horizontalaus tikslo f įgyvendinimo? (pildoma, jei taikoma)</v>
      </c>
      <c r="C482" s="494">
        <f>'10'!J21</f>
        <v>0</v>
      </c>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t="s">
        <v>1381</v>
      </c>
      <c r="B483" s="137" t="str">
        <f t="shared" si="5"/>
        <v>Kaip priemonė prisidės prie horizontalaus tikslo i įgyvendinimo? (pildoma, jei taikoma)</v>
      </c>
      <c r="C483" s="494">
        <f>'10'!J22</f>
        <v>0</v>
      </c>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t="s">
        <v>1384</v>
      </c>
      <c r="B484" s="498" t="str">
        <f t="shared" si="5"/>
        <v>B dalis. Pareiškėjų ir projektų tinkamumo sąlygos, projektų atrankos principai:</v>
      </c>
      <c r="C484" s="50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t="s">
        <v>1386</v>
      </c>
      <c r="B485" s="137" t="str">
        <f t="shared" si="5"/>
        <v>Pagal priemonę remiamos veiklos</v>
      </c>
      <c r="C485" s="494">
        <f>'10'!J24</f>
        <v>0</v>
      </c>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t="s">
        <v>1392</v>
      </c>
      <c r="B486" s="137" t="str">
        <f t="shared" si="5"/>
        <v>Tinkami pareiškėjai ir partneriai (jei taikomas reikalavimas projektus įgyvendinti su partneriais)</v>
      </c>
      <c r="C486" s="494">
        <f>'10'!J25</f>
        <v>0</v>
      </c>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t="s">
        <v>1398</v>
      </c>
      <c r="B487" s="137" t="str">
        <f t="shared" si="5"/>
        <v>Priemonės tikslinė grupė (pildoma, jei nesutampa su tinkamais pareiškėjais ir (arba) partneriais)</v>
      </c>
      <c r="C487" s="494">
        <f>'10'!J26</f>
        <v>0</v>
      </c>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t="s">
        <v>1404</v>
      </c>
      <c r="B488" s="137" t="str">
        <f t="shared" si="5"/>
        <v>Tinkamumo sąlygos pareiškėjams ir projektams</v>
      </c>
      <c r="C488" s="494">
        <f>'10'!J27</f>
        <v>0</v>
      </c>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t="s">
        <v>1408</v>
      </c>
      <c r="B489" s="137" t="str">
        <f t="shared" si="5"/>
        <v>Projektų atrankos principai</v>
      </c>
      <c r="C489" s="494">
        <f>'10'!J28</f>
        <v>0</v>
      </c>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t="s">
        <v>1413</v>
      </c>
      <c r="B490" s="137" t="str">
        <f t="shared" si="5"/>
        <v>Planuojamų kvietimų teikti paraiškas skaičius</v>
      </c>
      <c r="C490" s="493">
        <f>'10'!J29</f>
        <v>0</v>
      </c>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t="s">
        <v>1416</v>
      </c>
      <c r="B491" s="498" t="str">
        <f t="shared" si="5"/>
        <v>C dalis. Paramos dydžiai:</v>
      </c>
      <c r="C491" s="50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t="s">
        <v>1418</v>
      </c>
      <c r="B492" s="137" t="str">
        <f t="shared" si="5"/>
        <v>Didžiausia paramos suma vietos projektui, Eur</v>
      </c>
      <c r="C492" s="494">
        <f>'10'!J31</f>
        <v>0</v>
      </c>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t="s">
        <v>1424</v>
      </c>
      <c r="B493" s="137" t="str">
        <f t="shared" si="5"/>
        <v xml:space="preserve">Paramos lyginamoji dalis, proc. </v>
      </c>
      <c r="C493" s="494">
        <f>'10'!J32</f>
        <v>0</v>
      </c>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t="s">
        <v>1429</v>
      </c>
      <c r="B494" s="137" t="str">
        <f t="shared" si="5"/>
        <v>Planuojama paramos suma priemonei, Eur</v>
      </c>
      <c r="C494" s="505">
        <f>'10'!J33</f>
        <v>0</v>
      </c>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t="s">
        <v>1432</v>
      </c>
      <c r="B495" s="137" t="str">
        <f t="shared" si="5"/>
        <v>Planuojama paremti projektų (rodiklis L700)</v>
      </c>
      <c r="C495" s="506">
        <f>'10'!J34</f>
        <v>0</v>
      </c>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t="s">
        <v>1435</v>
      </c>
      <c r="B496" s="137" t="str">
        <f t="shared" si="5"/>
        <v>Paaiškinimas, kaip nustatyta rodiklio L700 reikšmė</v>
      </c>
      <c r="C496" s="494">
        <f>'10'!J35</f>
        <v>0</v>
      </c>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t="s">
        <v>1440</v>
      </c>
      <c r="B497" s="498" t="str">
        <f t="shared" si="5"/>
        <v>D dalis. Priemonės indėlis į ES ir nacionalinių horizontaliųjų principų įgyvendinimą:</v>
      </c>
      <c r="C497" s="50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t="s">
        <v>1441</v>
      </c>
      <c r="B498" s="507" t="str">
        <f t="shared" si="5"/>
        <v>Subregioninės vietovės principas:</v>
      </c>
      <c r="C498" s="50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t="s">
        <v>1443</v>
      </c>
      <c r="B499" s="137" t="str">
        <f t="shared" si="5"/>
        <v>Ar siekiama, kad pagal priemonę finansuojami projektai apimtų visas VVG teritorijos seniūnijas?</v>
      </c>
      <c r="C499" s="502" t="str">
        <f>'10'!J38</f>
        <v>Ne</v>
      </c>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t="s">
        <v>1446</v>
      </c>
      <c r="B500" s="137" t="str">
        <f t="shared" si="5"/>
        <v>Pasirinkimo pagrindimas</v>
      </c>
      <c r="C500" s="494">
        <f>'10'!J39</f>
        <v>0</v>
      </c>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t="s">
        <v>1450</v>
      </c>
      <c r="B501" s="507" t="str">
        <f t="shared" si="5"/>
        <v>Partnerystės principas:</v>
      </c>
      <c r="C501" s="50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t="s">
        <v>1452</v>
      </c>
      <c r="B502" s="137" t="str">
        <f t="shared" si="5"/>
        <v>Ar siekiama, kad pagal priemonę finansuojami projektai būtų vykdomi su partneriais?</v>
      </c>
      <c r="C502" s="502" t="str">
        <f>'10'!J41</f>
        <v>Ne</v>
      </c>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t="s">
        <v>1456</v>
      </c>
      <c r="B503" s="137" t="str">
        <f t="shared" si="5"/>
        <v>Pasirinkimo pagrindimas</v>
      </c>
      <c r="C503" s="494">
        <f>'10'!J42</f>
        <v>0</v>
      </c>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t="s">
        <v>1458</v>
      </c>
      <c r="B504" s="507" t="str">
        <f t="shared" si="5"/>
        <v>Inovacijų principas:</v>
      </c>
      <c r="C504" s="50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t="s">
        <v>1460</v>
      </c>
      <c r="B505" s="137" t="str">
        <f t="shared" si="5"/>
        <v>Ar siekiama, kad pagal priemonę finansuojami projektai būtų skirti inovacijoms vietos lygiu diegti?</v>
      </c>
      <c r="C505" s="502" t="str">
        <f>'10'!J44</f>
        <v>Ne</v>
      </c>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t="s">
        <v>1462</v>
      </c>
      <c r="B506" s="137" t="str">
        <f t="shared" si="5"/>
        <v>Pasirinkimo pagrindimas</v>
      </c>
      <c r="C506" s="494">
        <f>'10'!J45</f>
        <v>0</v>
      </c>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t="s">
        <v>1464</v>
      </c>
      <c r="B507" s="137" t="str">
        <f t="shared" si="5"/>
        <v>Planuojama paremti projektų, skirtų inovacijoms vietos lygiu diegti (rodiklis L710)</v>
      </c>
      <c r="C507" s="506">
        <f>'10'!J46</f>
        <v>0</v>
      </c>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t="s">
        <v>1467</v>
      </c>
      <c r="B508" s="507" t="str">
        <f t="shared" si="5"/>
        <v>Lyčių lygybė ir nediskriminavimas:</v>
      </c>
      <c r="C508" s="50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t="s">
        <v>1469</v>
      </c>
      <c r="B509" s="137" t="str">
        <f t="shared" si="5"/>
        <v>Ar pagal priemonę finansuojami projektai, skirti lyčių lygybei ir nediskriminavimui?</v>
      </c>
      <c r="C509" s="502" t="str">
        <f>'10'!J48</f>
        <v>Ne</v>
      </c>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t="s">
        <v>1472</v>
      </c>
      <c r="B510" s="137" t="str">
        <f t="shared" si="5"/>
        <v>Pasirinkimo pagrindimas (jei taip, kaip bus užtikrinta)</v>
      </c>
      <c r="C510" s="494">
        <f>'10'!J49</f>
        <v>0</v>
      </c>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t="s">
        <v>1475</v>
      </c>
      <c r="B511" s="507" t="str">
        <f t="shared" si="5"/>
        <v>Jaunimas:</v>
      </c>
      <c r="C511" s="50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t="s">
        <v>1477</v>
      </c>
      <c r="B512" s="137" t="str">
        <f t="shared" si="5"/>
        <v>Ar pagal priemonę finansuojami projektai, skirti jaunimui?</v>
      </c>
      <c r="C512" s="502" t="str">
        <f>'10'!J51</f>
        <v>Ne</v>
      </c>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t="s">
        <v>1479</v>
      </c>
      <c r="B513" s="137" t="str">
        <f t="shared" si="5"/>
        <v>Pasirinkimo pagrindimas (jei taip, kaip bus užtikrinta)</v>
      </c>
      <c r="C513" s="494">
        <f>'10'!J52</f>
        <v>0</v>
      </c>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t="s">
        <v>1481</v>
      </c>
      <c r="B514" s="498" t="str">
        <f t="shared" si="5"/>
        <v>E dalis. Priemonės rezultato rodikliai:</v>
      </c>
      <c r="C514" s="50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t="s">
        <v>1483</v>
      </c>
      <c r="B515" s="507" t="str">
        <f t="shared" si="5"/>
        <v>SP rezultato rodiklių taikymas priemonei:</v>
      </c>
      <c r="C515" s="50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t="s">
        <v>1485</v>
      </c>
      <c r="B516" s="508" t="str">
        <f t="shared" si="5"/>
        <v>R.3</v>
      </c>
      <c r="C516" s="512" t="str">
        <f>'10'!J55</f>
        <v>Ne</v>
      </c>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t="s">
        <v>1487</v>
      </c>
      <c r="B517" s="508" t="str">
        <f t="shared" si="5"/>
        <v>R.37</v>
      </c>
      <c r="C517" s="512" t="str">
        <f>'10'!J56</f>
        <v>Ne</v>
      </c>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t="s">
        <v>1488</v>
      </c>
      <c r="B518" s="508" t="str">
        <f t="shared" si="5"/>
        <v>R.39</v>
      </c>
      <c r="C518" s="512" t="str">
        <f>'10'!J57</f>
        <v>Ne</v>
      </c>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t="s">
        <v>1489</v>
      </c>
      <c r="B519" s="508" t="str">
        <f t="shared" si="5"/>
        <v>R.41</v>
      </c>
      <c r="C519" s="512" t="str">
        <f>'10'!J58</f>
        <v>Ne</v>
      </c>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t="s">
        <v>1490</v>
      </c>
      <c r="B520" s="508" t="str">
        <f t="shared" si="5"/>
        <v>R.42</v>
      </c>
      <c r="C520" s="512" t="str">
        <f>'10'!J59</f>
        <v>Ne</v>
      </c>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t="s">
        <v>1491</v>
      </c>
      <c r="B521" s="507" t="str">
        <f t="shared" si="5"/>
        <v>VPS rodiklių taikymas priemonei:</v>
      </c>
      <c r="C521" s="51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t="s">
        <v>1493</v>
      </c>
      <c r="B522" s="508" t="str">
        <f t="shared" si="5"/>
        <v>ROKI-P.1</v>
      </c>
      <c r="C522" s="512" t="str">
        <f>'10'!J61</f>
        <v>Ne</v>
      </c>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t="s">
        <v>1494</v>
      </c>
      <c r="B523" s="508" t="str">
        <f t="shared" si="5"/>
        <v>ROKI-R.2</v>
      </c>
      <c r="C523" s="512" t="str">
        <f>'10'!J62</f>
        <v>Ne</v>
      </c>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t="s">
        <v>1495</v>
      </c>
      <c r="B524" s="508" t="str">
        <f t="shared" si="5"/>
        <v>ROKI-R.3</v>
      </c>
      <c r="C524" s="512" t="str">
        <f>'10'!J63</f>
        <v>Ne</v>
      </c>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t="s">
        <v>1496</v>
      </c>
      <c r="B525" s="508" t="str">
        <f t="shared" si="5"/>
        <v>ROKI-P.4</v>
      </c>
      <c r="C525" s="512" t="str">
        <f>'10'!J64</f>
        <v>Ne</v>
      </c>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t="s">
        <v>1497</v>
      </c>
      <c r="B526" s="508" t="str">
        <f t="shared" si="5"/>
        <v>ROKI-P.5</v>
      </c>
      <c r="C526" s="512" t="str">
        <f>'10'!J65</f>
        <v>Ne</v>
      </c>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t="s">
        <v>1498</v>
      </c>
      <c r="B527" s="508" t="str">
        <f t="shared" si="5"/>
        <v>ROKI-P.6</v>
      </c>
      <c r="C527" s="512" t="str">
        <f>'10'!J66</f>
        <v>Ne</v>
      </c>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t="s">
        <v>1499</v>
      </c>
      <c r="B528" s="508" t="str">
        <f t="shared" si="5"/>
        <v>ROKI-P.7</v>
      </c>
      <c r="C528" s="512" t="str">
        <f>'10'!J67</f>
        <v>Ne</v>
      </c>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t="s">
        <v>1500</v>
      </c>
      <c r="B529" s="508" t="str">
        <f t="shared" si="5"/>
        <v>ROKI-P.8</v>
      </c>
      <c r="C529" s="512" t="str">
        <f>'10'!J68</f>
        <v>Ne</v>
      </c>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t="s">
        <v>1501</v>
      </c>
      <c r="B530" s="508" t="str">
        <f t="shared" si="5"/>
        <v>ROKI-P.9</v>
      </c>
      <c r="C530" s="512" t="str">
        <f>'10'!J69</f>
        <v>Ne</v>
      </c>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t="s">
        <v>1502</v>
      </c>
      <c r="B531" s="510" t="str">
        <f t="shared" si="5"/>
        <v>ROKI-P.10</v>
      </c>
      <c r="C531" s="514" t="str">
        <f>'10'!J70</f>
        <v>Ne</v>
      </c>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t="s">
        <v>1503</v>
      </c>
      <c r="B532" s="498" t="str">
        <f t="shared" si="5"/>
        <v>F dalis. Pagal priemonę remiamų projektų pobūdis:</v>
      </c>
      <c r="C532" s="50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t="s">
        <v>1505</v>
      </c>
      <c r="B533" s="137" t="str">
        <f t="shared" si="5"/>
        <v>Remiami pelno projektai</v>
      </c>
      <c r="C533" s="502" t="str">
        <f>'10'!J72</f>
        <v>Ne</v>
      </c>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t="s">
        <v>1507</v>
      </c>
      <c r="B534" s="137" t="str">
        <f t="shared" si="5"/>
        <v>Remiami projektai, susiję su žinių perdavimu, įskaitant konsultacijas, mokymą ir keitimąsi žiniomis apie tvarią, ekonominę, socialinę, aplinką ir klimatą tausojančią veiklą (aktualu rodikliui L801)</v>
      </c>
      <c r="C534" s="502" t="str">
        <f>'10'!J73</f>
        <v>Ne</v>
      </c>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t="s">
        <v>1510</v>
      </c>
      <c r="B535" s="137" t="str">
        <f t="shared" si="5"/>
        <v>Remiami projektai, susiję su gamintojų organizacijomis, vietinėmis rinkomis, trumpomis tiekimo grandinėmis ir kokybės schemomis, įskaitant paramą investicijoms, rinkodaros veiklą ir kt. (aktualu rodikliui L802)</v>
      </c>
      <c r="C535" s="502" t="str">
        <f>'10'!J74</f>
        <v>Ne</v>
      </c>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t="s">
        <v>1513</v>
      </c>
      <c r="B536" s="137" t="str">
        <f t="shared" si="5"/>
        <v>Remiami projektai, susiję su atsinaujinančios energijos gamybos pajėgumais, įskaitant biologinę (aktualu rodikliui L803)</v>
      </c>
      <c r="C536" s="502" t="str">
        <f>'10'!J75</f>
        <v>Ne</v>
      </c>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t="s">
        <v>1516</v>
      </c>
      <c r="B537" s="137" t="str">
        <f t="shared" si="5"/>
        <v>Remiami projektai, prisidedantys prie aplinkos tvarumo, klimato kaitos švelninimo bei prisitaikymo prie jos tikslų įgyvendinimo kaimo vietovėse (aktualu rodikliui L804)</v>
      </c>
      <c r="C537" s="502" t="str">
        <f>'10'!J76</f>
        <v>Ne</v>
      </c>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t="s">
        <v>1519</v>
      </c>
      <c r="B538" s="137" t="str">
        <f t="shared" si="5"/>
        <v>Remiami projektai, kurie kuria darbo vietas (aktualu rodikliui L805)</v>
      </c>
      <c r="C538" s="502" t="str">
        <f>'10'!J77</f>
        <v>Ne</v>
      </c>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t="s">
        <v>1522</v>
      </c>
      <c r="B539" s="137" t="str">
        <f t="shared" si="5"/>
        <v>Remiami kaimo verslų, įskaitant bioekonomiką, projektai (aktualu rodikliui L 806)</v>
      </c>
      <c r="C539" s="502" t="str">
        <f>'10'!J78</f>
        <v>Ne</v>
      </c>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t="s">
        <v>1525</v>
      </c>
      <c r="B540" s="137" t="str">
        <f t="shared" si="5"/>
        <v>Remiami projektai, susiję su sumanių kaimų strategijomis (aktualu rodikliui L807)</v>
      </c>
      <c r="C540" s="502" t="str">
        <f>'10'!J79</f>
        <v>Ne</v>
      </c>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t="s">
        <v>1528</v>
      </c>
      <c r="B541" s="137" t="str">
        <f t="shared" si="5"/>
        <v>Remiami projektai, gerinantys paslaugų prieinamumą ir infrastruktūrą (aktualu rodikliui L808)</v>
      </c>
      <c r="C541" s="502" t="str">
        <f>'10'!J80</f>
        <v>Ne</v>
      </c>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t="s">
        <v>1531</v>
      </c>
      <c r="B542" s="137" t="str">
        <f t="shared" si="5"/>
        <v>Remiami socialinės įtraukties projektai (aktualu rodikliui L809)</v>
      </c>
      <c r="C542" s="502" t="str">
        <f>'10'!J81</f>
        <v>Ne</v>
      </c>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18"/>
      <c r="B543" s="497"/>
      <c r="C543" s="11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14"/>
      <c r="C544" s="499" t="str">
        <f>'10'!K6</f>
        <v>8 priemonė</v>
      </c>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t="s">
        <v>86</v>
      </c>
      <c r="B545" s="137" t="str">
        <f t="shared" ref="B545:B619" si="6">B468</f>
        <v>Priemonės pavadinimas</v>
      </c>
      <c r="C545" s="493">
        <f>'10'!K7</f>
        <v>0</v>
      </c>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t="s">
        <v>88</v>
      </c>
      <c r="B546" s="137" t="str">
        <f t="shared" si="6"/>
        <v>Priemonės rūšis</v>
      </c>
      <c r="C546" s="493">
        <f>'10'!K8</f>
        <v>0</v>
      </c>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t="s">
        <v>1341</v>
      </c>
      <c r="B547" s="137" t="str">
        <f t="shared" si="6"/>
        <v>VVG teritorijos poreikių, kuriuos tenkina priemonė, skaičius</v>
      </c>
      <c r="C547" s="493">
        <f>'10'!K9</f>
        <v>0</v>
      </c>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t="s">
        <v>1344</v>
      </c>
      <c r="B548" s="137" t="str">
        <f t="shared" si="6"/>
        <v>BŽŪP tikslų, kuriuos įgyvendina priemonė, skaičius</v>
      </c>
      <c r="C548" s="493">
        <f>'10'!K10</f>
        <v>0</v>
      </c>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t="s">
        <v>1347</v>
      </c>
      <c r="B549" s="137" t="str">
        <f t="shared" si="6"/>
        <v>Pagrindinis BŽŪP tikslas, kurį įgyvendina VPS priemonė</v>
      </c>
      <c r="C549" s="502" t="str">
        <f>'10'!K11</f>
        <v>Pasirinkite</v>
      </c>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t="s">
        <v>1350</v>
      </c>
      <c r="B550" s="137" t="str">
        <f t="shared" si="6"/>
        <v>Ar priemonė prisideda prie 4 konkretaus BŽŪP tikslo? (tikslas nurodytas 5 lape)</v>
      </c>
      <c r="C550" s="502" t="str">
        <f>'10'!K12</f>
        <v>Ne</v>
      </c>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t="s">
        <v>1353</v>
      </c>
      <c r="B551" s="137" t="str">
        <f t="shared" si="6"/>
        <v>Ar priemonė prisideda prie 5 konkretaus BŽŪP tikslo? (tikslas nurodytas 5 lape)</v>
      </c>
      <c r="C551" s="502" t="str">
        <f>'10'!K13</f>
        <v>Ne</v>
      </c>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t="s">
        <v>1355</v>
      </c>
      <c r="B552" s="137" t="str">
        <f t="shared" si="6"/>
        <v>Ar priemonė prisideda prie 6 konkretaus BŽŪP tikslo? (tikslas nurodytas 5 lape)</v>
      </c>
      <c r="C552" s="502" t="str">
        <f>'10'!K14</f>
        <v>Ne</v>
      </c>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t="s">
        <v>1357</v>
      </c>
      <c r="B553" s="137" t="str">
        <f t="shared" si="6"/>
        <v>Ar priemonė prisideda prie 9 konkretaus BŽŪP tikslo? (tikslas nurodytas 5 lape)</v>
      </c>
      <c r="C553" s="502" t="str">
        <f>'10'!K15</f>
        <v>Ne</v>
      </c>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t="s">
        <v>1359</v>
      </c>
      <c r="B554" s="498" t="str">
        <f t="shared" si="6"/>
        <v>A dalis. Priemonės intervencijos logika:</v>
      </c>
      <c r="C554" s="50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t="s">
        <v>1362</v>
      </c>
      <c r="B555" s="137" t="str">
        <f t="shared" si="6"/>
        <v>Priemonės tikslas, ryšys su pagrindiniu BŽŪP tikslu ir VVG teritorijos poreikiais (problemomis ir (arba) potencialu), ryšys su VPS tema (jei taikoma)</v>
      </c>
      <c r="C555" s="494">
        <f>'10'!K17</f>
        <v>0</v>
      </c>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t="s">
        <v>1365</v>
      </c>
      <c r="B556" s="137" t="str">
        <f t="shared" si="6"/>
        <v>Pokytis, kurio siekiama VPS priemone</v>
      </c>
      <c r="C556" s="494">
        <f>'10'!K18</f>
        <v>0</v>
      </c>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t="s">
        <v>1368</v>
      </c>
      <c r="B557" s="137" t="str">
        <f t="shared" si="6"/>
        <v>Kaip priemonė prisidės prie horizontalaus tikslo d įgyvendinimo? (pildoma, jei taikoma)</v>
      </c>
      <c r="C557" s="494">
        <f>'10'!K19</f>
        <v>0</v>
      </c>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t="s">
        <v>1374</v>
      </c>
      <c r="B558" s="137" t="str">
        <f t="shared" si="6"/>
        <v>Kaip priemonė prisidės prie horizontalaus tikslo e įgyvendinimo? (pildoma, jei taikoma)</v>
      </c>
      <c r="C558" s="494">
        <f>'10'!K20</f>
        <v>0</v>
      </c>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t="s">
        <v>1377</v>
      </c>
      <c r="B559" s="137" t="str">
        <f t="shared" si="6"/>
        <v>Kaip priemonė prisidės prie horizontalaus tikslo f įgyvendinimo? (pildoma, jei taikoma)</v>
      </c>
      <c r="C559" s="494">
        <f>'10'!K21</f>
        <v>0</v>
      </c>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t="s">
        <v>1381</v>
      </c>
      <c r="B560" s="137" t="str">
        <f t="shared" si="6"/>
        <v>Kaip priemonė prisidės prie horizontalaus tikslo i įgyvendinimo? (pildoma, jei taikoma)</v>
      </c>
      <c r="C560" s="494">
        <f>'10'!K22</f>
        <v>0</v>
      </c>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t="s">
        <v>1384</v>
      </c>
      <c r="B561" s="498" t="str">
        <f t="shared" si="6"/>
        <v>B dalis. Pareiškėjų ir projektų tinkamumo sąlygos, projektų atrankos principai:</v>
      </c>
      <c r="C561" s="50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t="s">
        <v>1386</v>
      </c>
      <c r="B562" s="137" t="str">
        <f t="shared" si="6"/>
        <v>Pagal priemonę remiamos veiklos</v>
      </c>
      <c r="C562" s="494">
        <f>'10'!K24</f>
        <v>0</v>
      </c>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t="s">
        <v>1392</v>
      </c>
      <c r="B563" s="137" t="str">
        <f t="shared" si="6"/>
        <v>Tinkami pareiškėjai ir partneriai (jei taikomas reikalavimas projektus įgyvendinti su partneriais)</v>
      </c>
      <c r="C563" s="494">
        <f>'10'!K25</f>
        <v>0</v>
      </c>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t="s">
        <v>1398</v>
      </c>
      <c r="B564" s="137" t="str">
        <f t="shared" si="6"/>
        <v>Priemonės tikslinė grupė (pildoma, jei nesutampa su tinkamais pareiškėjais ir (arba) partneriais)</v>
      </c>
      <c r="C564" s="494">
        <f>'10'!K26</f>
        <v>0</v>
      </c>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t="s">
        <v>1404</v>
      </c>
      <c r="B565" s="137" t="str">
        <f t="shared" si="6"/>
        <v>Tinkamumo sąlygos pareiškėjams ir projektams</v>
      </c>
      <c r="C565" s="494">
        <f>'10'!K27</f>
        <v>0</v>
      </c>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t="s">
        <v>1408</v>
      </c>
      <c r="B566" s="137" t="str">
        <f t="shared" si="6"/>
        <v>Projektų atrankos principai</v>
      </c>
      <c r="C566" s="494">
        <f>'10'!K28</f>
        <v>0</v>
      </c>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t="s">
        <v>1413</v>
      </c>
      <c r="B567" s="137" t="str">
        <f t="shared" si="6"/>
        <v>Planuojamų kvietimų teikti paraiškas skaičius</v>
      </c>
      <c r="C567" s="493">
        <f>'10'!K29</f>
        <v>0</v>
      </c>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t="s">
        <v>1416</v>
      </c>
      <c r="B568" s="498" t="str">
        <f t="shared" si="6"/>
        <v>C dalis. Paramos dydžiai:</v>
      </c>
      <c r="C568" s="50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t="s">
        <v>1418</v>
      </c>
      <c r="B569" s="137" t="str">
        <f t="shared" si="6"/>
        <v>Didžiausia paramos suma vietos projektui, Eur</v>
      </c>
      <c r="C569" s="494">
        <f>'10'!K31</f>
        <v>0</v>
      </c>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t="s">
        <v>1424</v>
      </c>
      <c r="B570" s="137" t="str">
        <f t="shared" si="6"/>
        <v xml:space="preserve">Paramos lyginamoji dalis, proc. </v>
      </c>
      <c r="C570" s="494">
        <f>'10'!K32</f>
        <v>0</v>
      </c>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t="s">
        <v>1429</v>
      </c>
      <c r="B571" s="137" t="str">
        <f t="shared" si="6"/>
        <v>Planuojama paramos suma priemonei, Eur</v>
      </c>
      <c r="C571" s="505">
        <f>'10'!K33</f>
        <v>0</v>
      </c>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t="s">
        <v>1432</v>
      </c>
      <c r="B572" s="137" t="str">
        <f t="shared" si="6"/>
        <v>Planuojama paremti projektų (rodiklis L700)</v>
      </c>
      <c r="C572" s="506">
        <f>'10'!K34</f>
        <v>0</v>
      </c>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t="s">
        <v>1435</v>
      </c>
      <c r="B573" s="137" t="str">
        <f t="shared" si="6"/>
        <v>Paaiškinimas, kaip nustatyta rodiklio L700 reikšmė</v>
      </c>
      <c r="C573" s="494">
        <f>'10'!K35</f>
        <v>0</v>
      </c>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t="s">
        <v>1440</v>
      </c>
      <c r="B574" s="498" t="str">
        <f t="shared" si="6"/>
        <v>D dalis. Priemonės indėlis į ES ir nacionalinių horizontaliųjų principų įgyvendinimą:</v>
      </c>
      <c r="C574" s="50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t="s">
        <v>1441</v>
      </c>
      <c r="B575" s="507" t="str">
        <f t="shared" si="6"/>
        <v>Subregioninės vietovės principas:</v>
      </c>
      <c r="C575" s="50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t="s">
        <v>1443</v>
      </c>
      <c r="B576" s="137" t="str">
        <f t="shared" si="6"/>
        <v>Ar siekiama, kad pagal priemonę finansuojami projektai apimtų visas VVG teritorijos seniūnijas?</v>
      </c>
      <c r="C576" s="502" t="str">
        <f>'10'!K38</f>
        <v>Ne</v>
      </c>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t="s">
        <v>1446</v>
      </c>
      <c r="B577" s="137" t="str">
        <f t="shared" si="6"/>
        <v>Pasirinkimo pagrindimas</v>
      </c>
      <c r="C577" s="494">
        <f>'10'!K39</f>
        <v>0</v>
      </c>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t="s">
        <v>1450</v>
      </c>
      <c r="B578" s="507" t="str">
        <f t="shared" si="6"/>
        <v>Partnerystės principas:</v>
      </c>
      <c r="C578" s="50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t="s">
        <v>1452</v>
      </c>
      <c r="B579" s="137" t="str">
        <f t="shared" si="6"/>
        <v>Ar siekiama, kad pagal priemonę finansuojami projektai būtų vykdomi su partneriais?</v>
      </c>
      <c r="C579" s="502" t="str">
        <f>'10'!K41</f>
        <v>Ne</v>
      </c>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t="s">
        <v>1456</v>
      </c>
      <c r="B580" s="137" t="str">
        <f t="shared" si="6"/>
        <v>Pasirinkimo pagrindimas</v>
      </c>
      <c r="C580" s="494">
        <f>'10'!K42</f>
        <v>0</v>
      </c>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t="s">
        <v>1458</v>
      </c>
      <c r="B581" s="507" t="str">
        <f t="shared" si="6"/>
        <v>Inovacijų principas:</v>
      </c>
      <c r="C581" s="50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t="s">
        <v>1460</v>
      </c>
      <c r="B582" s="137" t="str">
        <f t="shared" si="6"/>
        <v>Ar siekiama, kad pagal priemonę finansuojami projektai būtų skirti inovacijoms vietos lygiu diegti?</v>
      </c>
      <c r="C582" s="502" t="str">
        <f>'10'!K44</f>
        <v>Ne</v>
      </c>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t="s">
        <v>1462</v>
      </c>
      <c r="B583" s="137" t="str">
        <f t="shared" si="6"/>
        <v>Pasirinkimo pagrindimas</v>
      </c>
      <c r="C583" s="494">
        <f>'10'!K45</f>
        <v>0</v>
      </c>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t="s">
        <v>1464</v>
      </c>
      <c r="B584" s="137" t="str">
        <f t="shared" si="6"/>
        <v>Planuojama paremti projektų, skirtų inovacijoms vietos lygiu diegti (rodiklis L710)</v>
      </c>
      <c r="C584" s="506">
        <f>'10'!K46</f>
        <v>0</v>
      </c>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t="s">
        <v>1467</v>
      </c>
      <c r="B585" s="507" t="str">
        <f t="shared" si="6"/>
        <v>Lyčių lygybė ir nediskriminavimas:</v>
      </c>
      <c r="C585" s="50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t="s">
        <v>1469</v>
      </c>
      <c r="B586" s="137" t="str">
        <f t="shared" si="6"/>
        <v>Ar pagal priemonę finansuojami projektai, skirti lyčių lygybei ir nediskriminavimui?</v>
      </c>
      <c r="C586" s="502" t="str">
        <f>'10'!K48</f>
        <v>Ne</v>
      </c>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t="s">
        <v>1472</v>
      </c>
      <c r="B587" s="137" t="str">
        <f t="shared" si="6"/>
        <v>Pasirinkimo pagrindimas (jei taip, kaip bus užtikrinta)</v>
      </c>
      <c r="C587" s="494">
        <f>'10'!K49</f>
        <v>0</v>
      </c>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t="s">
        <v>1475</v>
      </c>
      <c r="B588" s="507" t="str">
        <f t="shared" si="6"/>
        <v>Jaunimas:</v>
      </c>
      <c r="C588" s="50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t="s">
        <v>1477</v>
      </c>
      <c r="B589" s="137" t="str">
        <f t="shared" si="6"/>
        <v>Ar pagal priemonę finansuojami projektai, skirti jaunimui?</v>
      </c>
      <c r="C589" s="502" t="str">
        <f>'10'!K51</f>
        <v>Ne</v>
      </c>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t="s">
        <v>1479</v>
      </c>
      <c r="B590" s="137" t="str">
        <f t="shared" si="6"/>
        <v>Pasirinkimo pagrindimas (jei taip, kaip bus užtikrinta)</v>
      </c>
      <c r="C590" s="494">
        <f>'10'!K52</f>
        <v>0</v>
      </c>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t="s">
        <v>1481</v>
      </c>
      <c r="B591" s="498" t="str">
        <f t="shared" si="6"/>
        <v>E dalis. Priemonės rezultato rodikliai:</v>
      </c>
      <c r="C591" s="50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t="s">
        <v>1483</v>
      </c>
      <c r="B592" s="507" t="str">
        <f t="shared" si="6"/>
        <v>SP rezultato rodiklių taikymas priemonei:</v>
      </c>
      <c r="C592" s="50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t="s">
        <v>1485</v>
      </c>
      <c r="B593" s="508" t="str">
        <f t="shared" si="6"/>
        <v>R.3</v>
      </c>
      <c r="C593" s="512" t="str">
        <f>'10'!K55</f>
        <v>Ne</v>
      </c>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t="s">
        <v>1487</v>
      </c>
      <c r="B594" s="508" t="str">
        <f t="shared" si="6"/>
        <v>R.37</v>
      </c>
      <c r="C594" s="512" t="str">
        <f>'10'!K56</f>
        <v>Ne</v>
      </c>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t="s">
        <v>1488</v>
      </c>
      <c r="B595" s="508" t="str">
        <f t="shared" si="6"/>
        <v>R.39</v>
      </c>
      <c r="C595" s="512" t="str">
        <f>'10'!K57</f>
        <v>Ne</v>
      </c>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t="s">
        <v>1489</v>
      </c>
      <c r="B596" s="508" t="str">
        <f t="shared" si="6"/>
        <v>R.41</v>
      </c>
      <c r="C596" s="512" t="str">
        <f>'10'!K58</f>
        <v>Ne</v>
      </c>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t="s">
        <v>1490</v>
      </c>
      <c r="B597" s="508" t="str">
        <f t="shared" si="6"/>
        <v>R.42</v>
      </c>
      <c r="C597" s="512" t="str">
        <f>'10'!K59</f>
        <v>Ne</v>
      </c>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t="s">
        <v>1491</v>
      </c>
      <c r="B598" s="507" t="str">
        <f t="shared" si="6"/>
        <v>VPS rodiklių taikymas priemonei:</v>
      </c>
      <c r="C598" s="51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t="s">
        <v>1493</v>
      </c>
      <c r="B599" s="508" t="str">
        <f t="shared" si="6"/>
        <v>ROKI-P.1</v>
      </c>
      <c r="C599" s="512" t="str">
        <f>'10'!K61</f>
        <v>Ne</v>
      </c>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t="s">
        <v>1494</v>
      </c>
      <c r="B600" s="508" t="str">
        <f t="shared" si="6"/>
        <v>ROKI-R.2</v>
      </c>
      <c r="C600" s="512" t="str">
        <f>'10'!K62</f>
        <v>Ne</v>
      </c>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t="s">
        <v>1495</v>
      </c>
      <c r="B601" s="508" t="str">
        <f t="shared" si="6"/>
        <v>ROKI-R.3</v>
      </c>
      <c r="C601" s="512" t="str">
        <f>'10'!K63</f>
        <v>Ne</v>
      </c>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t="s">
        <v>1496</v>
      </c>
      <c r="B602" s="508" t="str">
        <f t="shared" si="6"/>
        <v>ROKI-P.4</v>
      </c>
      <c r="C602" s="512" t="str">
        <f>'10'!K64</f>
        <v>Ne</v>
      </c>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t="s">
        <v>1497</v>
      </c>
      <c r="B603" s="508" t="str">
        <f t="shared" si="6"/>
        <v>ROKI-P.5</v>
      </c>
      <c r="C603" s="512" t="str">
        <f>'10'!K65</f>
        <v>Ne</v>
      </c>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t="s">
        <v>1498</v>
      </c>
      <c r="B604" s="508" t="str">
        <f t="shared" si="6"/>
        <v>ROKI-P.6</v>
      </c>
      <c r="C604" s="512" t="str">
        <f>'10'!K66</f>
        <v>Ne</v>
      </c>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t="s">
        <v>1499</v>
      </c>
      <c r="B605" s="508" t="str">
        <f t="shared" si="6"/>
        <v>ROKI-P.7</v>
      </c>
      <c r="C605" s="512" t="str">
        <f>'10'!K67</f>
        <v>Ne</v>
      </c>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t="s">
        <v>1500</v>
      </c>
      <c r="B606" s="508" t="str">
        <f t="shared" si="6"/>
        <v>ROKI-P.8</v>
      </c>
      <c r="C606" s="512" t="str">
        <f>'10'!K68</f>
        <v>Ne</v>
      </c>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t="s">
        <v>1501</v>
      </c>
      <c r="B607" s="508" t="str">
        <f t="shared" si="6"/>
        <v>ROKI-P.9</v>
      </c>
      <c r="C607" s="512" t="str">
        <f>'10'!K69</f>
        <v>Ne</v>
      </c>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t="s">
        <v>1502</v>
      </c>
      <c r="B608" s="510" t="str">
        <f t="shared" si="6"/>
        <v>ROKI-P.10</v>
      </c>
      <c r="C608" s="514" t="str">
        <f>'10'!K70</f>
        <v>Ne</v>
      </c>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t="s">
        <v>1503</v>
      </c>
      <c r="B609" s="498" t="str">
        <f t="shared" si="6"/>
        <v>F dalis. Pagal priemonę remiamų projektų pobūdis:</v>
      </c>
      <c r="C609" s="50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t="s">
        <v>1505</v>
      </c>
      <c r="B610" s="137" t="str">
        <f t="shared" si="6"/>
        <v>Remiami pelno projektai</v>
      </c>
      <c r="C610" s="502" t="str">
        <f>'10'!K72</f>
        <v>Ne</v>
      </c>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t="s">
        <v>1507</v>
      </c>
      <c r="B611" s="137" t="str">
        <f t="shared" si="6"/>
        <v>Remiami projektai, susiję su žinių perdavimu, įskaitant konsultacijas, mokymą ir keitimąsi žiniomis apie tvarią, ekonominę, socialinę, aplinką ir klimatą tausojančią veiklą (aktualu rodikliui L801)</v>
      </c>
      <c r="C611" s="502" t="str">
        <f>'10'!K73</f>
        <v>Ne</v>
      </c>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t="s">
        <v>1510</v>
      </c>
      <c r="B612" s="137" t="str">
        <f t="shared" si="6"/>
        <v>Remiami projektai, susiję su gamintojų organizacijomis, vietinėmis rinkomis, trumpomis tiekimo grandinėmis ir kokybės schemomis, įskaitant paramą investicijoms, rinkodaros veiklą ir kt. (aktualu rodikliui L802)</v>
      </c>
      <c r="C612" s="502" t="str">
        <f>'10'!K74</f>
        <v>Ne</v>
      </c>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t="s">
        <v>1513</v>
      </c>
      <c r="B613" s="137" t="str">
        <f t="shared" si="6"/>
        <v>Remiami projektai, susiję su atsinaujinančios energijos gamybos pajėgumais, įskaitant biologinę (aktualu rodikliui L803)</v>
      </c>
      <c r="C613" s="502" t="str">
        <f>'10'!K75</f>
        <v>Ne</v>
      </c>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t="s">
        <v>1516</v>
      </c>
      <c r="B614" s="137" t="str">
        <f t="shared" si="6"/>
        <v>Remiami projektai, prisidedantys prie aplinkos tvarumo, klimato kaitos švelninimo bei prisitaikymo prie jos tikslų įgyvendinimo kaimo vietovėse (aktualu rodikliui L804)</v>
      </c>
      <c r="C614" s="502" t="str">
        <f>'10'!K76</f>
        <v>Ne</v>
      </c>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t="s">
        <v>1519</v>
      </c>
      <c r="B615" s="137" t="str">
        <f t="shared" si="6"/>
        <v>Remiami projektai, kurie kuria darbo vietas (aktualu rodikliui L805)</v>
      </c>
      <c r="C615" s="502" t="str">
        <f>'10'!K77</f>
        <v>Ne</v>
      </c>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t="s">
        <v>1522</v>
      </c>
      <c r="B616" s="137" t="str">
        <f t="shared" si="6"/>
        <v>Remiami kaimo verslų, įskaitant bioekonomiką, projektai (aktualu rodikliui L 806)</v>
      </c>
      <c r="C616" s="502" t="str">
        <f>'10'!K78</f>
        <v>Ne</v>
      </c>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t="s">
        <v>1525</v>
      </c>
      <c r="B617" s="137" t="str">
        <f t="shared" si="6"/>
        <v>Remiami projektai, susiję su sumanių kaimų strategijomis (aktualu rodikliui L807)</v>
      </c>
      <c r="C617" s="502" t="str">
        <f>'10'!K79</f>
        <v>Ne</v>
      </c>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t="s">
        <v>1528</v>
      </c>
      <c r="B618" s="137" t="str">
        <f t="shared" si="6"/>
        <v>Remiami projektai, gerinantys paslaugų prieinamumą ir infrastruktūrą (aktualu rodikliui L808)</v>
      </c>
      <c r="C618" s="502" t="str">
        <f>'10'!K80</f>
        <v>Ne</v>
      </c>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t="s">
        <v>1531</v>
      </c>
      <c r="B619" s="137" t="str">
        <f t="shared" si="6"/>
        <v>Remiami socialinės įtraukties projektai (aktualu rodikliui L809)</v>
      </c>
      <c r="C619" s="502" t="str">
        <f>'10'!K81</f>
        <v>Ne</v>
      </c>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18"/>
      <c r="B620" s="497"/>
      <c r="C620" s="11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14"/>
      <c r="C621" s="499" t="str">
        <f>'10'!L6</f>
        <v>9 priemonė</v>
      </c>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t="s">
        <v>86</v>
      </c>
      <c r="B622" s="137" t="str">
        <f t="shared" ref="B622:B696" si="7">B545</f>
        <v>Priemonės pavadinimas</v>
      </c>
      <c r="C622" s="493">
        <f>'10'!L7</f>
        <v>0</v>
      </c>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t="s">
        <v>88</v>
      </c>
      <c r="B623" s="137" t="str">
        <f t="shared" si="7"/>
        <v>Priemonės rūšis</v>
      </c>
      <c r="C623" s="493">
        <f>'10'!L8</f>
        <v>0</v>
      </c>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t="s">
        <v>1341</v>
      </c>
      <c r="B624" s="137" t="str">
        <f t="shared" si="7"/>
        <v>VVG teritorijos poreikių, kuriuos tenkina priemonė, skaičius</v>
      </c>
      <c r="C624" s="493">
        <f>'10'!L9</f>
        <v>0</v>
      </c>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t="s">
        <v>1344</v>
      </c>
      <c r="B625" s="137" t="str">
        <f t="shared" si="7"/>
        <v>BŽŪP tikslų, kuriuos įgyvendina priemonė, skaičius</v>
      </c>
      <c r="C625" s="493">
        <f>'10'!L10</f>
        <v>0</v>
      </c>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t="s">
        <v>1347</v>
      </c>
      <c r="B626" s="137" t="str">
        <f t="shared" si="7"/>
        <v>Pagrindinis BŽŪP tikslas, kurį įgyvendina VPS priemonė</v>
      </c>
      <c r="C626" s="502" t="str">
        <f>'10'!L11</f>
        <v>Pasirinkite</v>
      </c>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t="s">
        <v>1350</v>
      </c>
      <c r="B627" s="137" t="str">
        <f t="shared" si="7"/>
        <v>Ar priemonė prisideda prie 4 konkretaus BŽŪP tikslo? (tikslas nurodytas 5 lape)</v>
      </c>
      <c r="C627" s="502" t="str">
        <f>'10'!L12</f>
        <v>Ne</v>
      </c>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t="s">
        <v>1353</v>
      </c>
      <c r="B628" s="137" t="str">
        <f t="shared" si="7"/>
        <v>Ar priemonė prisideda prie 5 konkretaus BŽŪP tikslo? (tikslas nurodytas 5 lape)</v>
      </c>
      <c r="C628" s="502" t="str">
        <f>'10'!L13</f>
        <v>Ne</v>
      </c>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t="s">
        <v>1355</v>
      </c>
      <c r="B629" s="137" t="str">
        <f t="shared" si="7"/>
        <v>Ar priemonė prisideda prie 6 konkretaus BŽŪP tikslo? (tikslas nurodytas 5 lape)</v>
      </c>
      <c r="C629" s="502" t="str">
        <f>'10'!L14</f>
        <v>Ne</v>
      </c>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t="s">
        <v>1357</v>
      </c>
      <c r="B630" s="137" t="str">
        <f t="shared" si="7"/>
        <v>Ar priemonė prisideda prie 9 konkretaus BŽŪP tikslo? (tikslas nurodytas 5 lape)</v>
      </c>
      <c r="C630" s="502" t="str">
        <f>'10'!L15</f>
        <v>Ne</v>
      </c>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t="s">
        <v>1359</v>
      </c>
      <c r="B631" s="498" t="str">
        <f t="shared" si="7"/>
        <v>A dalis. Priemonės intervencijos logika:</v>
      </c>
      <c r="C631" s="50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t="s">
        <v>1362</v>
      </c>
      <c r="B632" s="137" t="str">
        <f t="shared" si="7"/>
        <v>Priemonės tikslas, ryšys su pagrindiniu BŽŪP tikslu ir VVG teritorijos poreikiais (problemomis ir (arba) potencialu), ryšys su VPS tema (jei taikoma)</v>
      </c>
      <c r="C632" s="494">
        <f>'10'!L17</f>
        <v>0</v>
      </c>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t="s">
        <v>1365</v>
      </c>
      <c r="B633" s="137" t="str">
        <f t="shared" si="7"/>
        <v>Pokytis, kurio siekiama VPS priemone</v>
      </c>
      <c r="C633" s="494">
        <f>'10'!L18</f>
        <v>0</v>
      </c>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t="s">
        <v>1368</v>
      </c>
      <c r="B634" s="137" t="str">
        <f t="shared" si="7"/>
        <v>Kaip priemonė prisidės prie horizontalaus tikslo d įgyvendinimo? (pildoma, jei taikoma)</v>
      </c>
      <c r="C634" s="494">
        <f>'10'!L19</f>
        <v>0</v>
      </c>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t="s">
        <v>1374</v>
      </c>
      <c r="B635" s="137" t="str">
        <f t="shared" si="7"/>
        <v>Kaip priemonė prisidės prie horizontalaus tikslo e įgyvendinimo? (pildoma, jei taikoma)</v>
      </c>
      <c r="C635" s="494">
        <f>'10'!L20</f>
        <v>0</v>
      </c>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t="s">
        <v>1377</v>
      </c>
      <c r="B636" s="137" t="str">
        <f t="shared" si="7"/>
        <v>Kaip priemonė prisidės prie horizontalaus tikslo f įgyvendinimo? (pildoma, jei taikoma)</v>
      </c>
      <c r="C636" s="494">
        <f>'10'!L21</f>
        <v>0</v>
      </c>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t="s">
        <v>1381</v>
      </c>
      <c r="B637" s="137" t="str">
        <f t="shared" si="7"/>
        <v>Kaip priemonė prisidės prie horizontalaus tikslo i įgyvendinimo? (pildoma, jei taikoma)</v>
      </c>
      <c r="C637" s="494">
        <f>'10'!L22</f>
        <v>0</v>
      </c>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t="s">
        <v>1384</v>
      </c>
      <c r="B638" s="498" t="str">
        <f t="shared" si="7"/>
        <v>B dalis. Pareiškėjų ir projektų tinkamumo sąlygos, projektų atrankos principai:</v>
      </c>
      <c r="C638" s="50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t="s">
        <v>1386</v>
      </c>
      <c r="B639" s="137" t="str">
        <f t="shared" si="7"/>
        <v>Pagal priemonę remiamos veiklos</v>
      </c>
      <c r="C639" s="494">
        <f>'10'!L24</f>
        <v>0</v>
      </c>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t="s">
        <v>1392</v>
      </c>
      <c r="B640" s="137" t="str">
        <f t="shared" si="7"/>
        <v>Tinkami pareiškėjai ir partneriai (jei taikomas reikalavimas projektus įgyvendinti su partneriais)</v>
      </c>
      <c r="C640" s="494">
        <f>'10'!L25</f>
        <v>0</v>
      </c>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t="s">
        <v>1398</v>
      </c>
      <c r="B641" s="137" t="str">
        <f t="shared" si="7"/>
        <v>Priemonės tikslinė grupė (pildoma, jei nesutampa su tinkamais pareiškėjais ir (arba) partneriais)</v>
      </c>
      <c r="C641" s="494">
        <f>'10'!L26</f>
        <v>0</v>
      </c>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t="s">
        <v>1404</v>
      </c>
      <c r="B642" s="137" t="str">
        <f t="shared" si="7"/>
        <v>Tinkamumo sąlygos pareiškėjams ir projektams</v>
      </c>
      <c r="C642" s="494">
        <f>'10'!L27</f>
        <v>0</v>
      </c>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t="s">
        <v>1408</v>
      </c>
      <c r="B643" s="137" t="str">
        <f t="shared" si="7"/>
        <v>Projektų atrankos principai</v>
      </c>
      <c r="C643" s="494">
        <f>'10'!L28</f>
        <v>0</v>
      </c>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t="s">
        <v>1413</v>
      </c>
      <c r="B644" s="137" t="str">
        <f t="shared" si="7"/>
        <v>Planuojamų kvietimų teikti paraiškas skaičius</v>
      </c>
      <c r="C644" s="493">
        <f>'10'!L29</f>
        <v>0</v>
      </c>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t="s">
        <v>1416</v>
      </c>
      <c r="B645" s="498" t="str">
        <f t="shared" si="7"/>
        <v>C dalis. Paramos dydžiai:</v>
      </c>
      <c r="C645" s="50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t="s">
        <v>1418</v>
      </c>
      <c r="B646" s="137" t="str">
        <f t="shared" si="7"/>
        <v>Didžiausia paramos suma vietos projektui, Eur</v>
      </c>
      <c r="C646" s="494">
        <f>'10'!L31</f>
        <v>0</v>
      </c>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t="s">
        <v>1424</v>
      </c>
      <c r="B647" s="137" t="str">
        <f t="shared" si="7"/>
        <v xml:space="preserve">Paramos lyginamoji dalis, proc. </v>
      </c>
      <c r="C647" s="494">
        <f>'10'!L32</f>
        <v>0</v>
      </c>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t="s">
        <v>1429</v>
      </c>
      <c r="B648" s="137" t="str">
        <f t="shared" si="7"/>
        <v>Planuojama paramos suma priemonei, Eur</v>
      </c>
      <c r="C648" s="505">
        <f>'10'!L33</f>
        <v>0</v>
      </c>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t="s">
        <v>1432</v>
      </c>
      <c r="B649" s="137" t="str">
        <f t="shared" si="7"/>
        <v>Planuojama paremti projektų (rodiklis L700)</v>
      </c>
      <c r="C649" s="506">
        <f>'10'!L34</f>
        <v>0</v>
      </c>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t="s">
        <v>1435</v>
      </c>
      <c r="B650" s="137" t="str">
        <f t="shared" si="7"/>
        <v>Paaiškinimas, kaip nustatyta rodiklio L700 reikšmė</v>
      </c>
      <c r="C650" s="494">
        <f>'10'!L35</f>
        <v>0</v>
      </c>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t="s">
        <v>1440</v>
      </c>
      <c r="B651" s="498" t="str">
        <f t="shared" si="7"/>
        <v>D dalis. Priemonės indėlis į ES ir nacionalinių horizontaliųjų principų įgyvendinimą:</v>
      </c>
      <c r="C651" s="50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t="s">
        <v>1441</v>
      </c>
      <c r="B652" s="507" t="str">
        <f t="shared" si="7"/>
        <v>Subregioninės vietovės principas:</v>
      </c>
      <c r="C652" s="50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t="s">
        <v>1443</v>
      </c>
      <c r="B653" s="137" t="str">
        <f t="shared" si="7"/>
        <v>Ar siekiama, kad pagal priemonę finansuojami projektai apimtų visas VVG teritorijos seniūnijas?</v>
      </c>
      <c r="C653" s="502" t="str">
        <f>'10'!L38</f>
        <v>Ne</v>
      </c>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t="s">
        <v>1446</v>
      </c>
      <c r="B654" s="137" t="str">
        <f t="shared" si="7"/>
        <v>Pasirinkimo pagrindimas</v>
      </c>
      <c r="C654" s="494">
        <f>'10'!L39</f>
        <v>0</v>
      </c>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t="s">
        <v>1450</v>
      </c>
      <c r="B655" s="507" t="str">
        <f t="shared" si="7"/>
        <v>Partnerystės principas:</v>
      </c>
      <c r="C655" s="50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t="s">
        <v>1452</v>
      </c>
      <c r="B656" s="137" t="str">
        <f t="shared" si="7"/>
        <v>Ar siekiama, kad pagal priemonę finansuojami projektai būtų vykdomi su partneriais?</v>
      </c>
      <c r="C656" s="502" t="str">
        <f>'10'!L41</f>
        <v>Ne</v>
      </c>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t="s">
        <v>1456</v>
      </c>
      <c r="B657" s="137" t="str">
        <f t="shared" si="7"/>
        <v>Pasirinkimo pagrindimas</v>
      </c>
      <c r="C657" s="494">
        <f>'10'!L42</f>
        <v>0</v>
      </c>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t="s">
        <v>1458</v>
      </c>
      <c r="B658" s="507" t="str">
        <f t="shared" si="7"/>
        <v>Inovacijų principas:</v>
      </c>
      <c r="C658" s="50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t="s">
        <v>1460</v>
      </c>
      <c r="B659" s="137" t="str">
        <f t="shared" si="7"/>
        <v>Ar siekiama, kad pagal priemonę finansuojami projektai būtų skirti inovacijoms vietos lygiu diegti?</v>
      </c>
      <c r="C659" s="502" t="str">
        <f>'10'!L44</f>
        <v>Ne</v>
      </c>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t="s">
        <v>1462</v>
      </c>
      <c r="B660" s="137" t="str">
        <f t="shared" si="7"/>
        <v>Pasirinkimo pagrindimas</v>
      </c>
      <c r="C660" s="494">
        <f>'10'!L45</f>
        <v>0</v>
      </c>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t="s">
        <v>1464</v>
      </c>
      <c r="B661" s="137" t="str">
        <f t="shared" si="7"/>
        <v>Planuojama paremti projektų, skirtų inovacijoms vietos lygiu diegti (rodiklis L710)</v>
      </c>
      <c r="C661" s="506">
        <f>'10'!L46</f>
        <v>0</v>
      </c>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t="s">
        <v>1467</v>
      </c>
      <c r="B662" s="507" t="str">
        <f t="shared" si="7"/>
        <v>Lyčių lygybė ir nediskriminavimas:</v>
      </c>
      <c r="C662" s="50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t="s">
        <v>1469</v>
      </c>
      <c r="B663" s="137" t="str">
        <f t="shared" si="7"/>
        <v>Ar pagal priemonę finansuojami projektai, skirti lyčių lygybei ir nediskriminavimui?</v>
      </c>
      <c r="C663" s="502" t="str">
        <f>'10'!L48</f>
        <v>Ne</v>
      </c>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t="s">
        <v>1472</v>
      </c>
      <c r="B664" s="137" t="str">
        <f t="shared" si="7"/>
        <v>Pasirinkimo pagrindimas (jei taip, kaip bus užtikrinta)</v>
      </c>
      <c r="C664" s="494">
        <f>'10'!L49</f>
        <v>0</v>
      </c>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t="s">
        <v>1475</v>
      </c>
      <c r="B665" s="507" t="str">
        <f t="shared" si="7"/>
        <v>Jaunimas:</v>
      </c>
      <c r="C665" s="50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t="s">
        <v>1477</v>
      </c>
      <c r="B666" s="137" t="str">
        <f t="shared" si="7"/>
        <v>Ar pagal priemonę finansuojami projektai, skirti jaunimui?</v>
      </c>
      <c r="C666" s="502" t="str">
        <f>'10'!L51</f>
        <v>Ne</v>
      </c>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t="s">
        <v>1479</v>
      </c>
      <c r="B667" s="137" t="str">
        <f t="shared" si="7"/>
        <v>Pasirinkimo pagrindimas (jei taip, kaip bus užtikrinta)</v>
      </c>
      <c r="C667" s="494">
        <f>'10'!L52</f>
        <v>0</v>
      </c>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t="s">
        <v>1481</v>
      </c>
      <c r="B668" s="498" t="str">
        <f t="shared" si="7"/>
        <v>E dalis. Priemonės rezultato rodikliai:</v>
      </c>
      <c r="C668" s="50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t="s">
        <v>1483</v>
      </c>
      <c r="B669" s="507" t="str">
        <f t="shared" si="7"/>
        <v>SP rezultato rodiklių taikymas priemonei:</v>
      </c>
      <c r="C669" s="50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t="s">
        <v>1485</v>
      </c>
      <c r="B670" s="508" t="str">
        <f t="shared" si="7"/>
        <v>R.3</v>
      </c>
      <c r="C670" s="512" t="str">
        <f>'10'!L55</f>
        <v>Ne</v>
      </c>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t="s">
        <v>1487</v>
      </c>
      <c r="B671" s="508" t="str">
        <f t="shared" si="7"/>
        <v>R.37</v>
      </c>
      <c r="C671" s="512" t="str">
        <f>'10'!L56</f>
        <v>Ne</v>
      </c>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t="s">
        <v>1488</v>
      </c>
      <c r="B672" s="508" t="str">
        <f t="shared" si="7"/>
        <v>R.39</v>
      </c>
      <c r="C672" s="512" t="str">
        <f>'10'!L57</f>
        <v>Ne</v>
      </c>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t="s">
        <v>1489</v>
      </c>
      <c r="B673" s="508" t="str">
        <f t="shared" si="7"/>
        <v>R.41</v>
      </c>
      <c r="C673" s="512" t="str">
        <f>'10'!L58</f>
        <v>Ne</v>
      </c>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t="s">
        <v>1490</v>
      </c>
      <c r="B674" s="508" t="str">
        <f t="shared" si="7"/>
        <v>R.42</v>
      </c>
      <c r="C674" s="512" t="str">
        <f>'10'!L59</f>
        <v>Ne</v>
      </c>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t="s">
        <v>1491</v>
      </c>
      <c r="B675" s="507" t="str">
        <f t="shared" si="7"/>
        <v>VPS rodiklių taikymas priemonei:</v>
      </c>
      <c r="C675" s="51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t="s">
        <v>1493</v>
      </c>
      <c r="B676" s="508" t="str">
        <f t="shared" si="7"/>
        <v>ROKI-P.1</v>
      </c>
      <c r="C676" s="512" t="str">
        <f>'10'!L61</f>
        <v>Ne</v>
      </c>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t="s">
        <v>1494</v>
      </c>
      <c r="B677" s="508" t="str">
        <f t="shared" si="7"/>
        <v>ROKI-R.2</v>
      </c>
      <c r="C677" s="512" t="str">
        <f>'10'!L62</f>
        <v>Ne</v>
      </c>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t="s">
        <v>1495</v>
      </c>
      <c r="B678" s="508" t="str">
        <f t="shared" si="7"/>
        <v>ROKI-R.3</v>
      </c>
      <c r="C678" s="512" t="str">
        <f>'10'!L63</f>
        <v>Ne</v>
      </c>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t="s">
        <v>1496</v>
      </c>
      <c r="B679" s="508" t="str">
        <f t="shared" si="7"/>
        <v>ROKI-P.4</v>
      </c>
      <c r="C679" s="512" t="str">
        <f>'10'!L64</f>
        <v>Ne</v>
      </c>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t="s">
        <v>1497</v>
      </c>
      <c r="B680" s="508" t="str">
        <f t="shared" si="7"/>
        <v>ROKI-P.5</v>
      </c>
      <c r="C680" s="512" t="str">
        <f>'10'!L65</f>
        <v>Ne</v>
      </c>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t="s">
        <v>1498</v>
      </c>
      <c r="B681" s="508" t="str">
        <f t="shared" si="7"/>
        <v>ROKI-P.6</v>
      </c>
      <c r="C681" s="512" t="str">
        <f>'10'!L66</f>
        <v>Ne</v>
      </c>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t="s">
        <v>1499</v>
      </c>
      <c r="B682" s="508" t="str">
        <f t="shared" si="7"/>
        <v>ROKI-P.7</v>
      </c>
      <c r="C682" s="512" t="str">
        <f>'10'!L67</f>
        <v>Ne</v>
      </c>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t="s">
        <v>1500</v>
      </c>
      <c r="B683" s="508" t="str">
        <f t="shared" si="7"/>
        <v>ROKI-P.8</v>
      </c>
      <c r="C683" s="512" t="str">
        <f>'10'!L68</f>
        <v>Ne</v>
      </c>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t="s">
        <v>1501</v>
      </c>
      <c r="B684" s="508" t="str">
        <f t="shared" si="7"/>
        <v>ROKI-P.9</v>
      </c>
      <c r="C684" s="512" t="str">
        <f>'10'!L69</f>
        <v>Ne</v>
      </c>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t="s">
        <v>1502</v>
      </c>
      <c r="B685" s="510" t="str">
        <f t="shared" si="7"/>
        <v>ROKI-P.10</v>
      </c>
      <c r="C685" s="514" t="str">
        <f>'10'!L70</f>
        <v>Ne</v>
      </c>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t="s">
        <v>1503</v>
      </c>
      <c r="B686" s="498" t="str">
        <f t="shared" si="7"/>
        <v>F dalis. Pagal priemonę remiamų projektų pobūdis:</v>
      </c>
      <c r="C686" s="50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t="s">
        <v>1505</v>
      </c>
      <c r="B687" s="137" t="str">
        <f t="shared" si="7"/>
        <v>Remiami pelno projektai</v>
      </c>
      <c r="C687" s="502" t="str">
        <f>'10'!L72</f>
        <v>Ne</v>
      </c>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t="s">
        <v>1507</v>
      </c>
      <c r="B688" s="137" t="str">
        <f t="shared" si="7"/>
        <v>Remiami projektai, susiję su žinių perdavimu, įskaitant konsultacijas, mokymą ir keitimąsi žiniomis apie tvarią, ekonominę, socialinę, aplinką ir klimatą tausojančią veiklą (aktualu rodikliui L801)</v>
      </c>
      <c r="C688" s="502" t="str">
        <f>'10'!L73</f>
        <v>Ne</v>
      </c>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t="s">
        <v>1510</v>
      </c>
      <c r="B689" s="137" t="str">
        <f t="shared" si="7"/>
        <v>Remiami projektai, susiję su gamintojų organizacijomis, vietinėmis rinkomis, trumpomis tiekimo grandinėmis ir kokybės schemomis, įskaitant paramą investicijoms, rinkodaros veiklą ir kt. (aktualu rodikliui L802)</v>
      </c>
      <c r="C689" s="502" t="str">
        <f>'10'!L74</f>
        <v>Ne</v>
      </c>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t="s">
        <v>1513</v>
      </c>
      <c r="B690" s="137" t="str">
        <f t="shared" si="7"/>
        <v>Remiami projektai, susiję su atsinaujinančios energijos gamybos pajėgumais, įskaitant biologinę (aktualu rodikliui L803)</v>
      </c>
      <c r="C690" s="502" t="str">
        <f>'10'!L75</f>
        <v>Ne</v>
      </c>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t="s">
        <v>1516</v>
      </c>
      <c r="B691" s="137" t="str">
        <f t="shared" si="7"/>
        <v>Remiami projektai, prisidedantys prie aplinkos tvarumo, klimato kaitos švelninimo bei prisitaikymo prie jos tikslų įgyvendinimo kaimo vietovėse (aktualu rodikliui L804)</v>
      </c>
      <c r="C691" s="502" t="str">
        <f>'10'!L76</f>
        <v>Ne</v>
      </c>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t="s">
        <v>1519</v>
      </c>
      <c r="B692" s="137" t="str">
        <f t="shared" si="7"/>
        <v>Remiami projektai, kurie kuria darbo vietas (aktualu rodikliui L805)</v>
      </c>
      <c r="C692" s="502" t="str">
        <f>'10'!L77</f>
        <v>Ne</v>
      </c>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t="s">
        <v>1522</v>
      </c>
      <c r="B693" s="137" t="str">
        <f t="shared" si="7"/>
        <v>Remiami kaimo verslų, įskaitant bioekonomiką, projektai (aktualu rodikliui L 806)</v>
      </c>
      <c r="C693" s="502" t="str">
        <f>'10'!L78</f>
        <v>Ne</v>
      </c>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t="s">
        <v>1525</v>
      </c>
      <c r="B694" s="137" t="str">
        <f t="shared" si="7"/>
        <v>Remiami projektai, susiję su sumanių kaimų strategijomis (aktualu rodikliui L807)</v>
      </c>
      <c r="C694" s="502" t="str">
        <f>'10'!L79</f>
        <v>Ne</v>
      </c>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t="s">
        <v>1528</v>
      </c>
      <c r="B695" s="137" t="str">
        <f t="shared" si="7"/>
        <v>Remiami projektai, gerinantys paslaugų prieinamumą ir infrastruktūrą (aktualu rodikliui L808)</v>
      </c>
      <c r="C695" s="502" t="str">
        <f>'10'!L80</f>
        <v>Ne</v>
      </c>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t="s">
        <v>1531</v>
      </c>
      <c r="B696" s="137" t="str">
        <f t="shared" si="7"/>
        <v>Remiami socialinės įtraukties projektai (aktualu rodikliui L809)</v>
      </c>
      <c r="C696" s="502" t="str">
        <f>'10'!L81</f>
        <v>Ne</v>
      </c>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18"/>
      <c r="B697" s="497"/>
      <c r="C697" s="11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14"/>
      <c r="C698" s="499" t="str">
        <f>'10'!M6</f>
        <v>10 priemonė</v>
      </c>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t="s">
        <v>86</v>
      </c>
      <c r="B699" s="137" t="str">
        <f t="shared" ref="B699:B773" si="8">B622</f>
        <v>Priemonės pavadinimas</v>
      </c>
      <c r="C699" s="493">
        <f>'10'!M7</f>
        <v>0</v>
      </c>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t="s">
        <v>88</v>
      </c>
      <c r="B700" s="137" t="str">
        <f t="shared" si="8"/>
        <v>Priemonės rūšis</v>
      </c>
      <c r="C700" s="493">
        <f>'10'!M8</f>
        <v>0</v>
      </c>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t="s">
        <v>1341</v>
      </c>
      <c r="B701" s="137" t="str">
        <f t="shared" si="8"/>
        <v>VVG teritorijos poreikių, kuriuos tenkina priemonė, skaičius</v>
      </c>
      <c r="C701" s="493">
        <f>'10'!M9</f>
        <v>0</v>
      </c>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t="s">
        <v>1344</v>
      </c>
      <c r="B702" s="137" t="str">
        <f t="shared" si="8"/>
        <v>BŽŪP tikslų, kuriuos įgyvendina priemonė, skaičius</v>
      </c>
      <c r="C702" s="493">
        <f>'10'!M10</f>
        <v>0</v>
      </c>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t="s">
        <v>1347</v>
      </c>
      <c r="B703" s="137" t="str">
        <f t="shared" si="8"/>
        <v>Pagrindinis BŽŪP tikslas, kurį įgyvendina VPS priemonė</v>
      </c>
      <c r="C703" s="502" t="str">
        <f>'10'!M11</f>
        <v>Pasirinkite</v>
      </c>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t="s">
        <v>1350</v>
      </c>
      <c r="B704" s="137" t="str">
        <f t="shared" si="8"/>
        <v>Ar priemonė prisideda prie 4 konkretaus BŽŪP tikslo? (tikslas nurodytas 5 lape)</v>
      </c>
      <c r="C704" s="502" t="str">
        <f>'10'!M12</f>
        <v>Ne</v>
      </c>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t="s">
        <v>1353</v>
      </c>
      <c r="B705" s="137" t="str">
        <f t="shared" si="8"/>
        <v>Ar priemonė prisideda prie 5 konkretaus BŽŪP tikslo? (tikslas nurodytas 5 lape)</v>
      </c>
      <c r="C705" s="502" t="str">
        <f>'10'!M13</f>
        <v>Ne</v>
      </c>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t="s">
        <v>1355</v>
      </c>
      <c r="B706" s="137" t="str">
        <f t="shared" si="8"/>
        <v>Ar priemonė prisideda prie 6 konkretaus BŽŪP tikslo? (tikslas nurodytas 5 lape)</v>
      </c>
      <c r="C706" s="502" t="str">
        <f>'10'!M14</f>
        <v>Ne</v>
      </c>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t="s">
        <v>1357</v>
      </c>
      <c r="B707" s="137" t="str">
        <f t="shared" si="8"/>
        <v>Ar priemonė prisideda prie 9 konkretaus BŽŪP tikslo? (tikslas nurodytas 5 lape)</v>
      </c>
      <c r="C707" s="502" t="str">
        <f>'10'!M15</f>
        <v>Ne</v>
      </c>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t="s">
        <v>1359</v>
      </c>
      <c r="B708" s="498" t="str">
        <f t="shared" si="8"/>
        <v>A dalis. Priemonės intervencijos logika:</v>
      </c>
      <c r="C708" s="50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t="s">
        <v>1362</v>
      </c>
      <c r="B709" s="137" t="str">
        <f t="shared" si="8"/>
        <v>Priemonės tikslas, ryšys su pagrindiniu BŽŪP tikslu ir VVG teritorijos poreikiais (problemomis ir (arba) potencialu), ryšys su VPS tema (jei taikoma)</v>
      </c>
      <c r="C709" s="494">
        <f>'10'!M17</f>
        <v>0</v>
      </c>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t="s">
        <v>1365</v>
      </c>
      <c r="B710" s="137" t="str">
        <f t="shared" si="8"/>
        <v>Pokytis, kurio siekiama VPS priemone</v>
      </c>
      <c r="C710" s="494">
        <f>'10'!M18</f>
        <v>0</v>
      </c>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t="s">
        <v>1368</v>
      </c>
      <c r="B711" s="137" t="str">
        <f t="shared" si="8"/>
        <v>Kaip priemonė prisidės prie horizontalaus tikslo d įgyvendinimo? (pildoma, jei taikoma)</v>
      </c>
      <c r="C711" s="494">
        <f>'10'!M19</f>
        <v>0</v>
      </c>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t="s">
        <v>1374</v>
      </c>
      <c r="B712" s="137" t="str">
        <f t="shared" si="8"/>
        <v>Kaip priemonė prisidės prie horizontalaus tikslo e įgyvendinimo? (pildoma, jei taikoma)</v>
      </c>
      <c r="C712" s="494">
        <f>'10'!M20</f>
        <v>0</v>
      </c>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t="s">
        <v>1377</v>
      </c>
      <c r="B713" s="137" t="str">
        <f t="shared" si="8"/>
        <v>Kaip priemonė prisidės prie horizontalaus tikslo f įgyvendinimo? (pildoma, jei taikoma)</v>
      </c>
      <c r="C713" s="494">
        <f>'10'!M21</f>
        <v>0</v>
      </c>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t="s">
        <v>1381</v>
      </c>
      <c r="B714" s="137" t="str">
        <f t="shared" si="8"/>
        <v>Kaip priemonė prisidės prie horizontalaus tikslo i įgyvendinimo? (pildoma, jei taikoma)</v>
      </c>
      <c r="C714" s="494">
        <f>'10'!M22</f>
        <v>0</v>
      </c>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t="s">
        <v>1384</v>
      </c>
      <c r="B715" s="498" t="str">
        <f t="shared" si="8"/>
        <v>B dalis. Pareiškėjų ir projektų tinkamumo sąlygos, projektų atrankos principai:</v>
      </c>
      <c r="C715" s="50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t="s">
        <v>1386</v>
      </c>
      <c r="B716" s="137" t="str">
        <f t="shared" si="8"/>
        <v>Pagal priemonę remiamos veiklos</v>
      </c>
      <c r="C716" s="494">
        <f>'10'!M24</f>
        <v>0</v>
      </c>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t="s">
        <v>1392</v>
      </c>
      <c r="B717" s="137" t="str">
        <f t="shared" si="8"/>
        <v>Tinkami pareiškėjai ir partneriai (jei taikomas reikalavimas projektus įgyvendinti su partneriais)</v>
      </c>
      <c r="C717" s="494">
        <f>'10'!M25</f>
        <v>0</v>
      </c>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t="s">
        <v>1398</v>
      </c>
      <c r="B718" s="137" t="str">
        <f t="shared" si="8"/>
        <v>Priemonės tikslinė grupė (pildoma, jei nesutampa su tinkamais pareiškėjais ir (arba) partneriais)</v>
      </c>
      <c r="C718" s="494">
        <f>'10'!M26</f>
        <v>0</v>
      </c>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t="s">
        <v>1404</v>
      </c>
      <c r="B719" s="137" t="str">
        <f t="shared" si="8"/>
        <v>Tinkamumo sąlygos pareiškėjams ir projektams</v>
      </c>
      <c r="C719" s="494">
        <f>'10'!M27</f>
        <v>0</v>
      </c>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t="s">
        <v>1408</v>
      </c>
      <c r="B720" s="137" t="str">
        <f t="shared" si="8"/>
        <v>Projektų atrankos principai</v>
      </c>
      <c r="C720" s="494">
        <f>'10'!M28</f>
        <v>0</v>
      </c>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t="s">
        <v>1413</v>
      </c>
      <c r="B721" s="137" t="str">
        <f t="shared" si="8"/>
        <v>Planuojamų kvietimų teikti paraiškas skaičius</v>
      </c>
      <c r="C721" s="493">
        <f>'10'!M29</f>
        <v>0</v>
      </c>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t="s">
        <v>1416</v>
      </c>
      <c r="B722" s="498" t="str">
        <f t="shared" si="8"/>
        <v>C dalis. Paramos dydžiai:</v>
      </c>
      <c r="C722" s="50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t="s">
        <v>1418</v>
      </c>
      <c r="B723" s="137" t="str">
        <f t="shared" si="8"/>
        <v>Didžiausia paramos suma vietos projektui, Eur</v>
      </c>
      <c r="C723" s="494">
        <f>'10'!M31</f>
        <v>0</v>
      </c>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t="s">
        <v>1424</v>
      </c>
      <c r="B724" s="137" t="str">
        <f t="shared" si="8"/>
        <v xml:space="preserve">Paramos lyginamoji dalis, proc. </v>
      </c>
      <c r="C724" s="494">
        <f>'10'!M32</f>
        <v>0</v>
      </c>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t="s">
        <v>1429</v>
      </c>
      <c r="B725" s="137" t="str">
        <f t="shared" si="8"/>
        <v>Planuojama paramos suma priemonei, Eur</v>
      </c>
      <c r="C725" s="505">
        <f>'10'!M33</f>
        <v>0</v>
      </c>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t="s">
        <v>1432</v>
      </c>
      <c r="B726" s="137" t="str">
        <f t="shared" si="8"/>
        <v>Planuojama paremti projektų (rodiklis L700)</v>
      </c>
      <c r="C726" s="506">
        <f>'10'!M34</f>
        <v>0</v>
      </c>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t="s">
        <v>1435</v>
      </c>
      <c r="B727" s="137" t="str">
        <f t="shared" si="8"/>
        <v>Paaiškinimas, kaip nustatyta rodiklio L700 reikšmė</v>
      </c>
      <c r="C727" s="494">
        <f>'10'!M35</f>
        <v>0</v>
      </c>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t="s">
        <v>1440</v>
      </c>
      <c r="B728" s="498" t="str">
        <f t="shared" si="8"/>
        <v>D dalis. Priemonės indėlis į ES ir nacionalinių horizontaliųjų principų įgyvendinimą:</v>
      </c>
      <c r="C728" s="50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t="s">
        <v>1441</v>
      </c>
      <c r="B729" s="507" t="str">
        <f t="shared" si="8"/>
        <v>Subregioninės vietovės principas:</v>
      </c>
      <c r="C729" s="50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t="s">
        <v>1443</v>
      </c>
      <c r="B730" s="137" t="str">
        <f t="shared" si="8"/>
        <v>Ar siekiama, kad pagal priemonę finansuojami projektai apimtų visas VVG teritorijos seniūnijas?</v>
      </c>
      <c r="C730" s="502" t="str">
        <f>'10'!M38</f>
        <v>Ne</v>
      </c>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t="s">
        <v>1446</v>
      </c>
      <c r="B731" s="137" t="str">
        <f t="shared" si="8"/>
        <v>Pasirinkimo pagrindimas</v>
      </c>
      <c r="C731" s="494">
        <f>'10'!M39</f>
        <v>0</v>
      </c>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t="s">
        <v>1450</v>
      </c>
      <c r="B732" s="507" t="str">
        <f t="shared" si="8"/>
        <v>Partnerystės principas:</v>
      </c>
      <c r="C732" s="50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t="s">
        <v>1452</v>
      </c>
      <c r="B733" s="137" t="str">
        <f t="shared" si="8"/>
        <v>Ar siekiama, kad pagal priemonę finansuojami projektai būtų vykdomi su partneriais?</v>
      </c>
      <c r="C733" s="502" t="str">
        <f>'10'!M41</f>
        <v>Ne</v>
      </c>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t="s">
        <v>1456</v>
      </c>
      <c r="B734" s="137" t="str">
        <f t="shared" si="8"/>
        <v>Pasirinkimo pagrindimas</v>
      </c>
      <c r="C734" s="494">
        <f>'10'!M42</f>
        <v>0</v>
      </c>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t="s">
        <v>1458</v>
      </c>
      <c r="B735" s="507" t="str">
        <f t="shared" si="8"/>
        <v>Inovacijų principas:</v>
      </c>
      <c r="C735" s="50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t="s">
        <v>1460</v>
      </c>
      <c r="B736" s="137" t="str">
        <f t="shared" si="8"/>
        <v>Ar siekiama, kad pagal priemonę finansuojami projektai būtų skirti inovacijoms vietos lygiu diegti?</v>
      </c>
      <c r="C736" s="502" t="str">
        <f>'10'!M44</f>
        <v>Ne</v>
      </c>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t="s">
        <v>1462</v>
      </c>
      <c r="B737" s="137" t="str">
        <f t="shared" si="8"/>
        <v>Pasirinkimo pagrindimas</v>
      </c>
      <c r="C737" s="494">
        <f>'10'!M45</f>
        <v>0</v>
      </c>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t="s">
        <v>1464</v>
      </c>
      <c r="B738" s="137" t="str">
        <f t="shared" si="8"/>
        <v>Planuojama paremti projektų, skirtų inovacijoms vietos lygiu diegti (rodiklis L710)</v>
      </c>
      <c r="C738" s="506">
        <f>'10'!M46</f>
        <v>0</v>
      </c>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t="s">
        <v>1467</v>
      </c>
      <c r="B739" s="507" t="str">
        <f t="shared" si="8"/>
        <v>Lyčių lygybė ir nediskriminavimas:</v>
      </c>
      <c r="C739" s="50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t="s">
        <v>1469</v>
      </c>
      <c r="B740" s="137" t="str">
        <f t="shared" si="8"/>
        <v>Ar pagal priemonę finansuojami projektai, skirti lyčių lygybei ir nediskriminavimui?</v>
      </c>
      <c r="C740" s="502" t="str">
        <f>'10'!M48</f>
        <v>Ne</v>
      </c>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t="s">
        <v>1472</v>
      </c>
      <c r="B741" s="137" t="str">
        <f t="shared" si="8"/>
        <v>Pasirinkimo pagrindimas (jei taip, kaip bus užtikrinta)</v>
      </c>
      <c r="C741" s="494">
        <f>'10'!M49</f>
        <v>0</v>
      </c>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t="s">
        <v>1475</v>
      </c>
      <c r="B742" s="507" t="str">
        <f t="shared" si="8"/>
        <v>Jaunimas:</v>
      </c>
      <c r="C742" s="50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t="s">
        <v>1477</v>
      </c>
      <c r="B743" s="137" t="str">
        <f t="shared" si="8"/>
        <v>Ar pagal priemonę finansuojami projektai, skirti jaunimui?</v>
      </c>
      <c r="C743" s="502" t="str">
        <f>'10'!M51</f>
        <v>Ne</v>
      </c>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t="s">
        <v>1479</v>
      </c>
      <c r="B744" s="137" t="str">
        <f t="shared" si="8"/>
        <v>Pasirinkimo pagrindimas (jei taip, kaip bus užtikrinta)</v>
      </c>
      <c r="C744" s="494">
        <f>'10'!M52</f>
        <v>0</v>
      </c>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t="s">
        <v>1481</v>
      </c>
      <c r="B745" s="498" t="str">
        <f t="shared" si="8"/>
        <v>E dalis. Priemonės rezultato rodikliai:</v>
      </c>
      <c r="C745" s="50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t="s">
        <v>1483</v>
      </c>
      <c r="B746" s="507" t="str">
        <f t="shared" si="8"/>
        <v>SP rezultato rodiklių taikymas priemonei:</v>
      </c>
      <c r="C746" s="50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t="s">
        <v>1485</v>
      </c>
      <c r="B747" s="508" t="str">
        <f t="shared" si="8"/>
        <v>R.3</v>
      </c>
      <c r="C747" s="512" t="str">
        <f>'10'!M55</f>
        <v>Ne</v>
      </c>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t="s">
        <v>1487</v>
      </c>
      <c r="B748" s="508" t="str">
        <f t="shared" si="8"/>
        <v>R.37</v>
      </c>
      <c r="C748" s="512" t="str">
        <f>'10'!M56</f>
        <v>Ne</v>
      </c>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t="s">
        <v>1488</v>
      </c>
      <c r="B749" s="508" t="str">
        <f t="shared" si="8"/>
        <v>R.39</v>
      </c>
      <c r="C749" s="512" t="str">
        <f>'10'!M57</f>
        <v>Ne</v>
      </c>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t="s">
        <v>1489</v>
      </c>
      <c r="B750" s="508" t="str">
        <f t="shared" si="8"/>
        <v>R.41</v>
      </c>
      <c r="C750" s="512" t="str">
        <f>'10'!M58</f>
        <v>Ne</v>
      </c>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t="s">
        <v>1490</v>
      </c>
      <c r="B751" s="508" t="str">
        <f t="shared" si="8"/>
        <v>R.42</v>
      </c>
      <c r="C751" s="512" t="str">
        <f>'10'!M59</f>
        <v>Ne</v>
      </c>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t="s">
        <v>1491</v>
      </c>
      <c r="B752" s="507" t="str">
        <f t="shared" si="8"/>
        <v>VPS rodiklių taikymas priemonei:</v>
      </c>
      <c r="C752" s="51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t="s">
        <v>1493</v>
      </c>
      <c r="B753" s="508" t="str">
        <f t="shared" si="8"/>
        <v>ROKI-P.1</v>
      </c>
      <c r="C753" s="512" t="str">
        <f>'10'!M61</f>
        <v>Ne</v>
      </c>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t="s">
        <v>1494</v>
      </c>
      <c r="B754" s="508" t="str">
        <f t="shared" si="8"/>
        <v>ROKI-R.2</v>
      </c>
      <c r="C754" s="512" t="str">
        <f>'10'!M62</f>
        <v>Ne</v>
      </c>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t="s">
        <v>1495</v>
      </c>
      <c r="B755" s="508" t="str">
        <f t="shared" si="8"/>
        <v>ROKI-R.3</v>
      </c>
      <c r="C755" s="512" t="str">
        <f>'10'!M63</f>
        <v>Ne</v>
      </c>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t="s">
        <v>1496</v>
      </c>
      <c r="B756" s="508" t="str">
        <f t="shared" si="8"/>
        <v>ROKI-P.4</v>
      </c>
      <c r="C756" s="512" t="str">
        <f>'10'!M64</f>
        <v>Ne</v>
      </c>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t="s">
        <v>1497</v>
      </c>
      <c r="B757" s="508" t="str">
        <f t="shared" si="8"/>
        <v>ROKI-P.5</v>
      </c>
      <c r="C757" s="512" t="str">
        <f>'10'!M65</f>
        <v>Ne</v>
      </c>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t="s">
        <v>1498</v>
      </c>
      <c r="B758" s="508" t="str">
        <f t="shared" si="8"/>
        <v>ROKI-P.6</v>
      </c>
      <c r="C758" s="512" t="str">
        <f>'10'!M66</f>
        <v>Ne</v>
      </c>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t="s">
        <v>1499</v>
      </c>
      <c r="B759" s="508" t="str">
        <f t="shared" si="8"/>
        <v>ROKI-P.7</v>
      </c>
      <c r="C759" s="512" t="str">
        <f>'10'!M67</f>
        <v>Ne</v>
      </c>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t="s">
        <v>1500</v>
      </c>
      <c r="B760" s="508" t="str">
        <f t="shared" si="8"/>
        <v>ROKI-P.8</v>
      </c>
      <c r="C760" s="512" t="str">
        <f>'10'!M68</f>
        <v>Ne</v>
      </c>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t="s">
        <v>1501</v>
      </c>
      <c r="B761" s="508" t="str">
        <f t="shared" si="8"/>
        <v>ROKI-P.9</v>
      </c>
      <c r="C761" s="512" t="str">
        <f>'10'!M69</f>
        <v>Ne</v>
      </c>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t="s">
        <v>1502</v>
      </c>
      <c r="B762" s="510" t="str">
        <f t="shared" si="8"/>
        <v>ROKI-P.10</v>
      </c>
      <c r="C762" s="514" t="str">
        <f>'10'!M70</f>
        <v>Ne</v>
      </c>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t="s">
        <v>1503</v>
      </c>
      <c r="B763" s="498" t="str">
        <f t="shared" si="8"/>
        <v>F dalis. Pagal priemonę remiamų projektų pobūdis:</v>
      </c>
      <c r="C763" s="50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t="s">
        <v>1505</v>
      </c>
      <c r="B764" s="137" t="str">
        <f t="shared" si="8"/>
        <v>Remiami pelno projektai</v>
      </c>
      <c r="C764" s="502" t="str">
        <f>'10'!M72</f>
        <v>Ne</v>
      </c>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t="s">
        <v>1507</v>
      </c>
      <c r="B765" s="137" t="str">
        <f t="shared" si="8"/>
        <v>Remiami projektai, susiję su žinių perdavimu, įskaitant konsultacijas, mokymą ir keitimąsi žiniomis apie tvarią, ekonominę, socialinę, aplinką ir klimatą tausojančią veiklą (aktualu rodikliui L801)</v>
      </c>
      <c r="C765" s="502" t="str">
        <f>'10'!M73</f>
        <v>Ne</v>
      </c>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t="s">
        <v>1510</v>
      </c>
      <c r="B766" s="137" t="str">
        <f t="shared" si="8"/>
        <v>Remiami projektai, susiję su gamintojų organizacijomis, vietinėmis rinkomis, trumpomis tiekimo grandinėmis ir kokybės schemomis, įskaitant paramą investicijoms, rinkodaros veiklą ir kt. (aktualu rodikliui L802)</v>
      </c>
      <c r="C766" s="502" t="str">
        <f>'10'!M74</f>
        <v>Ne</v>
      </c>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t="s">
        <v>1513</v>
      </c>
      <c r="B767" s="137" t="str">
        <f t="shared" si="8"/>
        <v>Remiami projektai, susiję su atsinaujinančios energijos gamybos pajėgumais, įskaitant biologinę (aktualu rodikliui L803)</v>
      </c>
      <c r="C767" s="502" t="str">
        <f>'10'!M75</f>
        <v>Ne</v>
      </c>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t="s">
        <v>1516</v>
      </c>
      <c r="B768" s="137" t="str">
        <f t="shared" si="8"/>
        <v>Remiami projektai, prisidedantys prie aplinkos tvarumo, klimato kaitos švelninimo bei prisitaikymo prie jos tikslų įgyvendinimo kaimo vietovėse (aktualu rodikliui L804)</v>
      </c>
      <c r="C768" s="502" t="str">
        <f>'10'!M76</f>
        <v>Ne</v>
      </c>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t="s">
        <v>1519</v>
      </c>
      <c r="B769" s="137" t="str">
        <f t="shared" si="8"/>
        <v>Remiami projektai, kurie kuria darbo vietas (aktualu rodikliui L805)</v>
      </c>
      <c r="C769" s="502" t="str">
        <f>'10'!M77</f>
        <v>Ne</v>
      </c>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t="s">
        <v>1522</v>
      </c>
      <c r="B770" s="137" t="str">
        <f t="shared" si="8"/>
        <v>Remiami kaimo verslų, įskaitant bioekonomiką, projektai (aktualu rodikliui L 806)</v>
      </c>
      <c r="C770" s="502" t="str">
        <f>'10'!M78</f>
        <v>Ne</v>
      </c>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t="s">
        <v>1525</v>
      </c>
      <c r="B771" s="137" t="str">
        <f t="shared" si="8"/>
        <v>Remiami projektai, susiję su sumanių kaimų strategijomis (aktualu rodikliui L807)</v>
      </c>
      <c r="C771" s="502" t="str">
        <f>'10'!M79</f>
        <v>Ne</v>
      </c>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t="s">
        <v>1528</v>
      </c>
      <c r="B772" s="137" t="str">
        <f t="shared" si="8"/>
        <v>Remiami projektai, gerinantys paslaugų prieinamumą ir infrastruktūrą (aktualu rodikliui L808)</v>
      </c>
      <c r="C772" s="502" t="str">
        <f>'10'!M80</f>
        <v>Ne</v>
      </c>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t="s">
        <v>1531</v>
      </c>
      <c r="B773" s="137" t="str">
        <f t="shared" si="8"/>
        <v>Remiami socialinės įtraukties projektai (aktualu rodikliui L809)</v>
      </c>
      <c r="C773" s="502" t="str">
        <f>'10'!M81</f>
        <v>Ne</v>
      </c>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497"/>
      <c r="C774" s="11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14"/>
      <c r="C775" s="499" t="str">
        <f>'10'!N6</f>
        <v>11 priemonė</v>
      </c>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t="s">
        <v>86</v>
      </c>
      <c r="B776" s="137" t="str">
        <f t="shared" ref="B776:B850" si="9">B699</f>
        <v>Priemonės pavadinimas</v>
      </c>
      <c r="C776" s="493">
        <f>'10'!N7</f>
        <v>0</v>
      </c>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t="s">
        <v>88</v>
      </c>
      <c r="B777" s="137" t="str">
        <f t="shared" si="9"/>
        <v>Priemonės rūšis</v>
      </c>
      <c r="C777" s="493">
        <f>'10'!N8</f>
        <v>0</v>
      </c>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t="s">
        <v>1341</v>
      </c>
      <c r="B778" s="137" t="str">
        <f t="shared" si="9"/>
        <v>VVG teritorijos poreikių, kuriuos tenkina priemonė, skaičius</v>
      </c>
      <c r="C778" s="493">
        <f>'10'!N9</f>
        <v>0</v>
      </c>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t="s">
        <v>1344</v>
      </c>
      <c r="B779" s="137" t="str">
        <f t="shared" si="9"/>
        <v>BŽŪP tikslų, kuriuos įgyvendina priemonė, skaičius</v>
      </c>
      <c r="C779" s="493">
        <f>'10'!N10</f>
        <v>0</v>
      </c>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t="s">
        <v>1347</v>
      </c>
      <c r="B780" s="137" t="str">
        <f t="shared" si="9"/>
        <v>Pagrindinis BŽŪP tikslas, kurį įgyvendina VPS priemonė</v>
      </c>
      <c r="C780" s="502" t="str">
        <f>'10'!N11</f>
        <v>Pasirinkite</v>
      </c>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t="s">
        <v>1350</v>
      </c>
      <c r="B781" s="137" t="str">
        <f t="shared" si="9"/>
        <v>Ar priemonė prisideda prie 4 konkretaus BŽŪP tikslo? (tikslas nurodytas 5 lape)</v>
      </c>
      <c r="C781" s="502" t="str">
        <f>'10'!N12</f>
        <v>Ne</v>
      </c>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t="s">
        <v>1353</v>
      </c>
      <c r="B782" s="137" t="str">
        <f t="shared" si="9"/>
        <v>Ar priemonė prisideda prie 5 konkretaus BŽŪP tikslo? (tikslas nurodytas 5 lape)</v>
      </c>
      <c r="C782" s="502" t="str">
        <f>'10'!N13</f>
        <v>Ne</v>
      </c>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t="s">
        <v>1355</v>
      </c>
      <c r="B783" s="137" t="str">
        <f t="shared" si="9"/>
        <v>Ar priemonė prisideda prie 6 konkretaus BŽŪP tikslo? (tikslas nurodytas 5 lape)</v>
      </c>
      <c r="C783" s="502" t="str">
        <f>'10'!N14</f>
        <v>Ne</v>
      </c>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t="s">
        <v>1357</v>
      </c>
      <c r="B784" s="137" t="str">
        <f t="shared" si="9"/>
        <v>Ar priemonė prisideda prie 9 konkretaus BŽŪP tikslo? (tikslas nurodytas 5 lape)</v>
      </c>
      <c r="C784" s="502" t="str">
        <f>'10'!N15</f>
        <v>Ne</v>
      </c>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t="s">
        <v>1359</v>
      </c>
      <c r="B785" s="498" t="str">
        <f t="shared" si="9"/>
        <v>A dalis. Priemonės intervencijos logika:</v>
      </c>
      <c r="C785" s="50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t="s">
        <v>1362</v>
      </c>
      <c r="B786" s="137" t="str">
        <f t="shared" si="9"/>
        <v>Priemonės tikslas, ryšys su pagrindiniu BŽŪP tikslu ir VVG teritorijos poreikiais (problemomis ir (arba) potencialu), ryšys su VPS tema (jei taikoma)</v>
      </c>
      <c r="C786" s="494">
        <f>'10'!N17</f>
        <v>0</v>
      </c>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t="s">
        <v>1365</v>
      </c>
      <c r="B787" s="137" t="str">
        <f t="shared" si="9"/>
        <v>Pokytis, kurio siekiama VPS priemone</v>
      </c>
      <c r="C787" s="494">
        <f>'10'!N18</f>
        <v>0</v>
      </c>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t="s">
        <v>1368</v>
      </c>
      <c r="B788" s="137" t="str">
        <f t="shared" si="9"/>
        <v>Kaip priemonė prisidės prie horizontalaus tikslo d įgyvendinimo? (pildoma, jei taikoma)</v>
      </c>
      <c r="C788" s="494">
        <f>'10'!N19</f>
        <v>0</v>
      </c>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t="s">
        <v>1374</v>
      </c>
      <c r="B789" s="137" t="str">
        <f t="shared" si="9"/>
        <v>Kaip priemonė prisidės prie horizontalaus tikslo e įgyvendinimo? (pildoma, jei taikoma)</v>
      </c>
      <c r="C789" s="494">
        <f>'10'!N20</f>
        <v>0</v>
      </c>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t="s">
        <v>1377</v>
      </c>
      <c r="B790" s="137" t="str">
        <f t="shared" si="9"/>
        <v>Kaip priemonė prisidės prie horizontalaus tikslo f įgyvendinimo? (pildoma, jei taikoma)</v>
      </c>
      <c r="C790" s="494">
        <f>'10'!N21</f>
        <v>0</v>
      </c>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t="s">
        <v>1381</v>
      </c>
      <c r="B791" s="137" t="str">
        <f t="shared" si="9"/>
        <v>Kaip priemonė prisidės prie horizontalaus tikslo i įgyvendinimo? (pildoma, jei taikoma)</v>
      </c>
      <c r="C791" s="494">
        <f>'10'!N22</f>
        <v>0</v>
      </c>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t="s">
        <v>1384</v>
      </c>
      <c r="B792" s="498" t="str">
        <f t="shared" si="9"/>
        <v>B dalis. Pareiškėjų ir projektų tinkamumo sąlygos, projektų atrankos principai:</v>
      </c>
      <c r="C792" s="50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t="s">
        <v>1386</v>
      </c>
      <c r="B793" s="137" t="str">
        <f t="shared" si="9"/>
        <v>Pagal priemonę remiamos veiklos</v>
      </c>
      <c r="C793" s="494">
        <f>'10'!N24</f>
        <v>0</v>
      </c>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t="s">
        <v>1392</v>
      </c>
      <c r="B794" s="137" t="str">
        <f t="shared" si="9"/>
        <v>Tinkami pareiškėjai ir partneriai (jei taikomas reikalavimas projektus įgyvendinti su partneriais)</v>
      </c>
      <c r="C794" s="494">
        <f>'10'!N25</f>
        <v>0</v>
      </c>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t="s">
        <v>1398</v>
      </c>
      <c r="B795" s="137" t="str">
        <f t="shared" si="9"/>
        <v>Priemonės tikslinė grupė (pildoma, jei nesutampa su tinkamais pareiškėjais ir (arba) partneriais)</v>
      </c>
      <c r="C795" s="494">
        <f>'10'!N26</f>
        <v>0</v>
      </c>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t="s">
        <v>1404</v>
      </c>
      <c r="B796" s="137" t="str">
        <f t="shared" si="9"/>
        <v>Tinkamumo sąlygos pareiškėjams ir projektams</v>
      </c>
      <c r="C796" s="494">
        <f>'10'!N27</f>
        <v>0</v>
      </c>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t="s">
        <v>1408</v>
      </c>
      <c r="B797" s="137" t="str">
        <f t="shared" si="9"/>
        <v>Projektų atrankos principai</v>
      </c>
      <c r="C797" s="494">
        <f>'10'!N28</f>
        <v>0</v>
      </c>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t="s">
        <v>1413</v>
      </c>
      <c r="B798" s="137" t="str">
        <f t="shared" si="9"/>
        <v>Planuojamų kvietimų teikti paraiškas skaičius</v>
      </c>
      <c r="C798" s="493">
        <f>'10'!N29</f>
        <v>0</v>
      </c>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t="s">
        <v>1416</v>
      </c>
      <c r="B799" s="498" t="str">
        <f t="shared" si="9"/>
        <v>C dalis. Paramos dydžiai:</v>
      </c>
      <c r="C799" s="50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t="s">
        <v>1418</v>
      </c>
      <c r="B800" s="137" t="str">
        <f t="shared" si="9"/>
        <v>Didžiausia paramos suma vietos projektui, Eur</v>
      </c>
      <c r="C800" s="494">
        <f>'10'!N31</f>
        <v>0</v>
      </c>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t="s">
        <v>1424</v>
      </c>
      <c r="B801" s="137" t="str">
        <f t="shared" si="9"/>
        <v xml:space="preserve">Paramos lyginamoji dalis, proc. </v>
      </c>
      <c r="C801" s="494">
        <f>'10'!N32</f>
        <v>0</v>
      </c>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t="s">
        <v>1429</v>
      </c>
      <c r="B802" s="137" t="str">
        <f t="shared" si="9"/>
        <v>Planuojama paramos suma priemonei, Eur</v>
      </c>
      <c r="C802" s="505">
        <f>'10'!N33</f>
        <v>0</v>
      </c>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t="s">
        <v>1432</v>
      </c>
      <c r="B803" s="137" t="str">
        <f t="shared" si="9"/>
        <v>Planuojama paremti projektų (rodiklis L700)</v>
      </c>
      <c r="C803" s="506">
        <f>'10'!N34</f>
        <v>0</v>
      </c>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t="s">
        <v>1435</v>
      </c>
      <c r="B804" s="137" t="str">
        <f t="shared" si="9"/>
        <v>Paaiškinimas, kaip nustatyta rodiklio L700 reikšmė</v>
      </c>
      <c r="C804" s="494">
        <f>'10'!N35</f>
        <v>0</v>
      </c>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t="s">
        <v>1440</v>
      </c>
      <c r="B805" s="498" t="str">
        <f t="shared" si="9"/>
        <v>D dalis. Priemonės indėlis į ES ir nacionalinių horizontaliųjų principų įgyvendinimą:</v>
      </c>
      <c r="C805" s="50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t="s">
        <v>1441</v>
      </c>
      <c r="B806" s="507" t="str">
        <f t="shared" si="9"/>
        <v>Subregioninės vietovės principas:</v>
      </c>
      <c r="C806" s="50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t="s">
        <v>1443</v>
      </c>
      <c r="B807" s="137" t="str">
        <f t="shared" si="9"/>
        <v>Ar siekiama, kad pagal priemonę finansuojami projektai apimtų visas VVG teritorijos seniūnijas?</v>
      </c>
      <c r="C807" s="502" t="str">
        <f>'10'!N38</f>
        <v>Ne</v>
      </c>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t="s">
        <v>1446</v>
      </c>
      <c r="B808" s="137" t="str">
        <f t="shared" si="9"/>
        <v>Pasirinkimo pagrindimas</v>
      </c>
      <c r="C808" s="494">
        <f>'10'!N39</f>
        <v>0</v>
      </c>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t="s">
        <v>1450</v>
      </c>
      <c r="B809" s="507" t="str">
        <f t="shared" si="9"/>
        <v>Partnerystės principas:</v>
      </c>
      <c r="C809" s="50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t="s">
        <v>1452</v>
      </c>
      <c r="B810" s="137" t="str">
        <f t="shared" si="9"/>
        <v>Ar siekiama, kad pagal priemonę finansuojami projektai būtų vykdomi su partneriais?</v>
      </c>
      <c r="C810" s="502" t="str">
        <f>'10'!N41</f>
        <v>Ne</v>
      </c>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t="s">
        <v>1456</v>
      </c>
      <c r="B811" s="137" t="str">
        <f t="shared" si="9"/>
        <v>Pasirinkimo pagrindimas</v>
      </c>
      <c r="C811" s="494">
        <f>'10'!N42</f>
        <v>0</v>
      </c>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t="s">
        <v>1458</v>
      </c>
      <c r="B812" s="507" t="str">
        <f t="shared" si="9"/>
        <v>Inovacijų principas:</v>
      </c>
      <c r="C812" s="50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t="s">
        <v>1460</v>
      </c>
      <c r="B813" s="137" t="str">
        <f t="shared" si="9"/>
        <v>Ar siekiama, kad pagal priemonę finansuojami projektai būtų skirti inovacijoms vietos lygiu diegti?</v>
      </c>
      <c r="C813" s="502" t="str">
        <f>'10'!N44</f>
        <v>Ne</v>
      </c>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t="s">
        <v>1462</v>
      </c>
      <c r="B814" s="137" t="str">
        <f t="shared" si="9"/>
        <v>Pasirinkimo pagrindimas</v>
      </c>
      <c r="C814" s="494">
        <f>'10'!N45</f>
        <v>0</v>
      </c>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t="s">
        <v>1464</v>
      </c>
      <c r="B815" s="137" t="str">
        <f t="shared" si="9"/>
        <v>Planuojama paremti projektų, skirtų inovacijoms vietos lygiu diegti (rodiklis L710)</v>
      </c>
      <c r="C815" s="506">
        <f>'10'!N46</f>
        <v>0</v>
      </c>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t="s">
        <v>1467</v>
      </c>
      <c r="B816" s="507" t="str">
        <f t="shared" si="9"/>
        <v>Lyčių lygybė ir nediskriminavimas:</v>
      </c>
      <c r="C816" s="50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t="s">
        <v>1469</v>
      </c>
      <c r="B817" s="137" t="str">
        <f t="shared" si="9"/>
        <v>Ar pagal priemonę finansuojami projektai, skirti lyčių lygybei ir nediskriminavimui?</v>
      </c>
      <c r="C817" s="502" t="str">
        <f>'10'!N48</f>
        <v>Ne</v>
      </c>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t="s">
        <v>1472</v>
      </c>
      <c r="B818" s="137" t="str">
        <f t="shared" si="9"/>
        <v>Pasirinkimo pagrindimas (jei taip, kaip bus užtikrinta)</v>
      </c>
      <c r="C818" s="494">
        <f>'10'!N49</f>
        <v>0</v>
      </c>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t="s">
        <v>1475</v>
      </c>
      <c r="B819" s="507" t="str">
        <f t="shared" si="9"/>
        <v>Jaunimas:</v>
      </c>
      <c r="C819" s="50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t="s">
        <v>1477</v>
      </c>
      <c r="B820" s="137" t="str">
        <f t="shared" si="9"/>
        <v>Ar pagal priemonę finansuojami projektai, skirti jaunimui?</v>
      </c>
      <c r="C820" s="502" t="str">
        <f>'10'!N51</f>
        <v>Ne</v>
      </c>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t="s">
        <v>1479</v>
      </c>
      <c r="B821" s="137" t="str">
        <f t="shared" si="9"/>
        <v>Pasirinkimo pagrindimas (jei taip, kaip bus užtikrinta)</v>
      </c>
      <c r="C821" s="494">
        <f>'10'!N52</f>
        <v>0</v>
      </c>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t="s">
        <v>1481</v>
      </c>
      <c r="B822" s="498" t="str">
        <f t="shared" si="9"/>
        <v>E dalis. Priemonės rezultato rodikliai:</v>
      </c>
      <c r="C822" s="50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t="s">
        <v>1483</v>
      </c>
      <c r="B823" s="507" t="str">
        <f t="shared" si="9"/>
        <v>SP rezultato rodiklių taikymas priemonei:</v>
      </c>
      <c r="C823" s="50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t="s">
        <v>1485</v>
      </c>
      <c r="B824" s="508" t="str">
        <f t="shared" si="9"/>
        <v>R.3</v>
      </c>
      <c r="C824" s="512" t="str">
        <f>'10'!N55</f>
        <v>Ne</v>
      </c>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t="s">
        <v>1487</v>
      </c>
      <c r="B825" s="508" t="str">
        <f t="shared" si="9"/>
        <v>R.37</v>
      </c>
      <c r="C825" s="512" t="str">
        <f>'10'!N56</f>
        <v>Ne</v>
      </c>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t="s">
        <v>1488</v>
      </c>
      <c r="B826" s="508" t="str">
        <f t="shared" si="9"/>
        <v>R.39</v>
      </c>
      <c r="C826" s="512" t="str">
        <f>'10'!N57</f>
        <v>Ne</v>
      </c>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t="s">
        <v>1489</v>
      </c>
      <c r="B827" s="508" t="str">
        <f t="shared" si="9"/>
        <v>R.41</v>
      </c>
      <c r="C827" s="512" t="str">
        <f>'10'!N58</f>
        <v>Ne</v>
      </c>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t="s">
        <v>1490</v>
      </c>
      <c r="B828" s="508" t="str">
        <f t="shared" si="9"/>
        <v>R.42</v>
      </c>
      <c r="C828" s="512" t="str">
        <f>'10'!N59</f>
        <v>Ne</v>
      </c>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t="s">
        <v>1491</v>
      </c>
      <c r="B829" s="507" t="str">
        <f t="shared" si="9"/>
        <v>VPS rodiklių taikymas priemonei:</v>
      </c>
      <c r="C829" s="51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t="s">
        <v>1493</v>
      </c>
      <c r="B830" s="508" t="str">
        <f t="shared" si="9"/>
        <v>ROKI-P.1</v>
      </c>
      <c r="C830" s="512" t="str">
        <f>'10'!N61</f>
        <v>Ne</v>
      </c>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t="s">
        <v>1494</v>
      </c>
      <c r="B831" s="508" t="str">
        <f t="shared" si="9"/>
        <v>ROKI-R.2</v>
      </c>
      <c r="C831" s="512" t="str">
        <f>'10'!N62</f>
        <v>Ne</v>
      </c>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t="s">
        <v>1495</v>
      </c>
      <c r="B832" s="508" t="str">
        <f t="shared" si="9"/>
        <v>ROKI-R.3</v>
      </c>
      <c r="C832" s="512" t="str">
        <f>'10'!N63</f>
        <v>Ne</v>
      </c>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t="s">
        <v>1496</v>
      </c>
      <c r="B833" s="508" t="str">
        <f t="shared" si="9"/>
        <v>ROKI-P.4</v>
      </c>
      <c r="C833" s="512" t="str">
        <f>'10'!N64</f>
        <v>Ne</v>
      </c>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t="s">
        <v>1497</v>
      </c>
      <c r="B834" s="508" t="str">
        <f t="shared" si="9"/>
        <v>ROKI-P.5</v>
      </c>
      <c r="C834" s="512" t="str">
        <f>'10'!N65</f>
        <v>Ne</v>
      </c>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t="s">
        <v>1498</v>
      </c>
      <c r="B835" s="508" t="str">
        <f t="shared" si="9"/>
        <v>ROKI-P.6</v>
      </c>
      <c r="C835" s="512" t="str">
        <f>'10'!N66</f>
        <v>Ne</v>
      </c>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t="s">
        <v>1499</v>
      </c>
      <c r="B836" s="508" t="str">
        <f t="shared" si="9"/>
        <v>ROKI-P.7</v>
      </c>
      <c r="C836" s="512" t="str">
        <f>'10'!N67</f>
        <v>Ne</v>
      </c>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t="s">
        <v>1500</v>
      </c>
      <c r="B837" s="508" t="str">
        <f t="shared" si="9"/>
        <v>ROKI-P.8</v>
      </c>
      <c r="C837" s="512" t="str">
        <f>'10'!N68</f>
        <v>Ne</v>
      </c>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t="s">
        <v>1501</v>
      </c>
      <c r="B838" s="508" t="str">
        <f t="shared" si="9"/>
        <v>ROKI-P.9</v>
      </c>
      <c r="C838" s="512" t="str">
        <f>'10'!N69</f>
        <v>Ne</v>
      </c>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t="s">
        <v>1502</v>
      </c>
      <c r="B839" s="510" t="str">
        <f t="shared" si="9"/>
        <v>ROKI-P.10</v>
      </c>
      <c r="C839" s="514" t="str">
        <f>'10'!N70</f>
        <v>Ne</v>
      </c>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t="s">
        <v>1503</v>
      </c>
      <c r="B840" s="498" t="str">
        <f t="shared" si="9"/>
        <v>F dalis. Pagal priemonę remiamų projektų pobūdis:</v>
      </c>
      <c r="C840" s="50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t="s">
        <v>1505</v>
      </c>
      <c r="B841" s="137" t="str">
        <f t="shared" si="9"/>
        <v>Remiami pelno projektai</v>
      </c>
      <c r="C841" s="502" t="str">
        <f>'10'!N72</f>
        <v>Ne</v>
      </c>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t="s">
        <v>1507</v>
      </c>
      <c r="B842" s="137" t="str">
        <f t="shared" si="9"/>
        <v>Remiami projektai, susiję su žinių perdavimu, įskaitant konsultacijas, mokymą ir keitimąsi žiniomis apie tvarią, ekonominę, socialinę, aplinką ir klimatą tausojančią veiklą (aktualu rodikliui L801)</v>
      </c>
      <c r="C842" s="502" t="str">
        <f>'10'!N73</f>
        <v>Ne</v>
      </c>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t="s">
        <v>1510</v>
      </c>
      <c r="B843" s="137" t="str">
        <f t="shared" si="9"/>
        <v>Remiami projektai, susiję su gamintojų organizacijomis, vietinėmis rinkomis, trumpomis tiekimo grandinėmis ir kokybės schemomis, įskaitant paramą investicijoms, rinkodaros veiklą ir kt. (aktualu rodikliui L802)</v>
      </c>
      <c r="C843" s="502" t="str">
        <f>'10'!N74</f>
        <v>Ne</v>
      </c>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t="s">
        <v>1513</v>
      </c>
      <c r="B844" s="137" t="str">
        <f t="shared" si="9"/>
        <v>Remiami projektai, susiję su atsinaujinančios energijos gamybos pajėgumais, įskaitant biologinę (aktualu rodikliui L803)</v>
      </c>
      <c r="C844" s="502" t="str">
        <f>'10'!N75</f>
        <v>Ne</v>
      </c>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t="s">
        <v>1516</v>
      </c>
      <c r="B845" s="137" t="str">
        <f t="shared" si="9"/>
        <v>Remiami projektai, prisidedantys prie aplinkos tvarumo, klimato kaitos švelninimo bei prisitaikymo prie jos tikslų įgyvendinimo kaimo vietovėse (aktualu rodikliui L804)</v>
      </c>
      <c r="C845" s="502" t="str">
        <f>'10'!N76</f>
        <v>Ne</v>
      </c>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t="s">
        <v>1519</v>
      </c>
      <c r="B846" s="137" t="str">
        <f t="shared" si="9"/>
        <v>Remiami projektai, kurie kuria darbo vietas (aktualu rodikliui L805)</v>
      </c>
      <c r="C846" s="502" t="str">
        <f>'10'!N77</f>
        <v>Ne</v>
      </c>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t="s">
        <v>1522</v>
      </c>
      <c r="B847" s="137" t="str">
        <f t="shared" si="9"/>
        <v>Remiami kaimo verslų, įskaitant bioekonomiką, projektai (aktualu rodikliui L 806)</v>
      </c>
      <c r="C847" s="502" t="str">
        <f>'10'!N78</f>
        <v>Ne</v>
      </c>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t="s">
        <v>1525</v>
      </c>
      <c r="B848" s="137" t="str">
        <f t="shared" si="9"/>
        <v>Remiami projektai, susiję su sumanių kaimų strategijomis (aktualu rodikliui L807)</v>
      </c>
      <c r="C848" s="502" t="str">
        <f>'10'!N79</f>
        <v>Ne</v>
      </c>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t="s">
        <v>1528</v>
      </c>
      <c r="B849" s="137" t="str">
        <f t="shared" si="9"/>
        <v>Remiami projektai, gerinantys paslaugų prieinamumą ir infrastruktūrą (aktualu rodikliui L808)</v>
      </c>
      <c r="C849" s="502" t="str">
        <f>'10'!N80</f>
        <v>Ne</v>
      </c>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t="s">
        <v>1531</v>
      </c>
      <c r="B850" s="137" t="str">
        <f t="shared" si="9"/>
        <v>Remiami socialinės įtraukties projektai (aktualu rodikliui L809)</v>
      </c>
      <c r="C850" s="502" t="str">
        <f>'10'!N81</f>
        <v>Ne</v>
      </c>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18"/>
      <c r="B851" s="497"/>
      <c r="C851" s="11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14"/>
      <c r="C852" s="499" t="str">
        <f>'10'!O6</f>
        <v>12 priemonė</v>
      </c>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t="s">
        <v>86</v>
      </c>
      <c r="B853" s="137" t="str">
        <f t="shared" ref="B853:B927" si="10">B776</f>
        <v>Priemonės pavadinimas</v>
      </c>
      <c r="C853" s="493">
        <f>'10'!O7</f>
        <v>0</v>
      </c>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t="s">
        <v>88</v>
      </c>
      <c r="B854" s="137" t="str">
        <f t="shared" si="10"/>
        <v>Priemonės rūšis</v>
      </c>
      <c r="C854" s="493">
        <f>'10'!O8</f>
        <v>0</v>
      </c>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t="s">
        <v>1341</v>
      </c>
      <c r="B855" s="137" t="str">
        <f t="shared" si="10"/>
        <v>VVG teritorijos poreikių, kuriuos tenkina priemonė, skaičius</v>
      </c>
      <c r="C855" s="493">
        <f>'10'!O9</f>
        <v>0</v>
      </c>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t="s">
        <v>1344</v>
      </c>
      <c r="B856" s="137" t="str">
        <f t="shared" si="10"/>
        <v>BŽŪP tikslų, kuriuos įgyvendina priemonė, skaičius</v>
      </c>
      <c r="C856" s="493">
        <f>'10'!O10</f>
        <v>0</v>
      </c>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t="s">
        <v>1347</v>
      </c>
      <c r="B857" s="137" t="str">
        <f t="shared" si="10"/>
        <v>Pagrindinis BŽŪP tikslas, kurį įgyvendina VPS priemonė</v>
      </c>
      <c r="C857" s="502" t="str">
        <f>'10'!O11</f>
        <v>Pasirinkite</v>
      </c>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t="s">
        <v>1350</v>
      </c>
      <c r="B858" s="137" t="str">
        <f t="shared" si="10"/>
        <v>Ar priemonė prisideda prie 4 konkretaus BŽŪP tikslo? (tikslas nurodytas 5 lape)</v>
      </c>
      <c r="C858" s="502" t="str">
        <f>'10'!O12</f>
        <v>Ne</v>
      </c>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t="s">
        <v>1353</v>
      </c>
      <c r="B859" s="137" t="str">
        <f t="shared" si="10"/>
        <v>Ar priemonė prisideda prie 5 konkretaus BŽŪP tikslo? (tikslas nurodytas 5 lape)</v>
      </c>
      <c r="C859" s="502" t="str">
        <f>'10'!O13</f>
        <v>Ne</v>
      </c>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t="s">
        <v>1355</v>
      </c>
      <c r="B860" s="137" t="str">
        <f t="shared" si="10"/>
        <v>Ar priemonė prisideda prie 6 konkretaus BŽŪP tikslo? (tikslas nurodytas 5 lape)</v>
      </c>
      <c r="C860" s="502" t="str">
        <f>'10'!O14</f>
        <v>Ne</v>
      </c>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t="s">
        <v>1357</v>
      </c>
      <c r="B861" s="137" t="str">
        <f t="shared" si="10"/>
        <v>Ar priemonė prisideda prie 9 konkretaus BŽŪP tikslo? (tikslas nurodytas 5 lape)</v>
      </c>
      <c r="C861" s="502" t="str">
        <f>'10'!O15</f>
        <v>Ne</v>
      </c>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t="s">
        <v>1359</v>
      </c>
      <c r="B862" s="498" t="str">
        <f t="shared" si="10"/>
        <v>A dalis. Priemonės intervencijos logika:</v>
      </c>
      <c r="C862" s="50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t="s">
        <v>1362</v>
      </c>
      <c r="B863" s="137" t="str">
        <f t="shared" si="10"/>
        <v>Priemonės tikslas, ryšys su pagrindiniu BŽŪP tikslu ir VVG teritorijos poreikiais (problemomis ir (arba) potencialu), ryšys su VPS tema (jei taikoma)</v>
      </c>
      <c r="C863" s="494">
        <f>'10'!O17</f>
        <v>0</v>
      </c>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t="s">
        <v>1365</v>
      </c>
      <c r="B864" s="137" t="str">
        <f t="shared" si="10"/>
        <v>Pokytis, kurio siekiama VPS priemone</v>
      </c>
      <c r="C864" s="494">
        <f>'10'!O18</f>
        <v>0</v>
      </c>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t="s">
        <v>1368</v>
      </c>
      <c r="B865" s="137" t="str">
        <f t="shared" si="10"/>
        <v>Kaip priemonė prisidės prie horizontalaus tikslo d įgyvendinimo? (pildoma, jei taikoma)</v>
      </c>
      <c r="C865" s="494">
        <f>'10'!O19</f>
        <v>0</v>
      </c>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t="s">
        <v>1374</v>
      </c>
      <c r="B866" s="137" t="str">
        <f t="shared" si="10"/>
        <v>Kaip priemonė prisidės prie horizontalaus tikslo e įgyvendinimo? (pildoma, jei taikoma)</v>
      </c>
      <c r="C866" s="494">
        <f>'10'!O20</f>
        <v>0</v>
      </c>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t="s">
        <v>1377</v>
      </c>
      <c r="B867" s="137" t="str">
        <f t="shared" si="10"/>
        <v>Kaip priemonė prisidės prie horizontalaus tikslo f įgyvendinimo? (pildoma, jei taikoma)</v>
      </c>
      <c r="C867" s="494">
        <f>'10'!O21</f>
        <v>0</v>
      </c>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t="s">
        <v>1381</v>
      </c>
      <c r="B868" s="137" t="str">
        <f t="shared" si="10"/>
        <v>Kaip priemonė prisidės prie horizontalaus tikslo i įgyvendinimo? (pildoma, jei taikoma)</v>
      </c>
      <c r="C868" s="494">
        <f>'10'!O22</f>
        <v>0</v>
      </c>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t="s">
        <v>1384</v>
      </c>
      <c r="B869" s="498" t="str">
        <f t="shared" si="10"/>
        <v>B dalis. Pareiškėjų ir projektų tinkamumo sąlygos, projektų atrankos principai:</v>
      </c>
      <c r="C869" s="50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t="s">
        <v>1386</v>
      </c>
      <c r="B870" s="137" t="str">
        <f t="shared" si="10"/>
        <v>Pagal priemonę remiamos veiklos</v>
      </c>
      <c r="C870" s="494">
        <f>'10'!O24</f>
        <v>0</v>
      </c>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t="s">
        <v>1392</v>
      </c>
      <c r="B871" s="137" t="str">
        <f t="shared" si="10"/>
        <v>Tinkami pareiškėjai ir partneriai (jei taikomas reikalavimas projektus įgyvendinti su partneriais)</v>
      </c>
      <c r="C871" s="494">
        <f>'10'!O25</f>
        <v>0</v>
      </c>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t="s">
        <v>1398</v>
      </c>
      <c r="B872" s="137" t="str">
        <f t="shared" si="10"/>
        <v>Priemonės tikslinė grupė (pildoma, jei nesutampa su tinkamais pareiškėjais ir (arba) partneriais)</v>
      </c>
      <c r="C872" s="494">
        <f>'10'!O26</f>
        <v>0</v>
      </c>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t="s">
        <v>1404</v>
      </c>
      <c r="B873" s="137" t="str">
        <f t="shared" si="10"/>
        <v>Tinkamumo sąlygos pareiškėjams ir projektams</v>
      </c>
      <c r="C873" s="494">
        <f>'10'!O27</f>
        <v>0</v>
      </c>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t="s">
        <v>1408</v>
      </c>
      <c r="B874" s="137" t="str">
        <f t="shared" si="10"/>
        <v>Projektų atrankos principai</v>
      </c>
      <c r="C874" s="494">
        <f>'10'!O28</f>
        <v>0</v>
      </c>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t="s">
        <v>1413</v>
      </c>
      <c r="B875" s="137" t="str">
        <f t="shared" si="10"/>
        <v>Planuojamų kvietimų teikti paraiškas skaičius</v>
      </c>
      <c r="C875" s="493">
        <f>'10'!O29</f>
        <v>0</v>
      </c>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t="s">
        <v>1416</v>
      </c>
      <c r="B876" s="498" t="str">
        <f t="shared" si="10"/>
        <v>C dalis. Paramos dydžiai:</v>
      </c>
      <c r="C876" s="50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t="s">
        <v>1418</v>
      </c>
      <c r="B877" s="137" t="str">
        <f t="shared" si="10"/>
        <v>Didžiausia paramos suma vietos projektui, Eur</v>
      </c>
      <c r="C877" s="494">
        <f>'10'!O31</f>
        <v>0</v>
      </c>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t="s">
        <v>1424</v>
      </c>
      <c r="B878" s="137" t="str">
        <f t="shared" si="10"/>
        <v xml:space="preserve">Paramos lyginamoji dalis, proc. </v>
      </c>
      <c r="C878" s="494">
        <f>'10'!O32</f>
        <v>0</v>
      </c>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t="s">
        <v>1429</v>
      </c>
      <c r="B879" s="137" t="str">
        <f t="shared" si="10"/>
        <v>Planuojama paramos suma priemonei, Eur</v>
      </c>
      <c r="C879" s="505">
        <f>'10'!O33</f>
        <v>0</v>
      </c>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t="s">
        <v>1432</v>
      </c>
      <c r="B880" s="137" t="str">
        <f t="shared" si="10"/>
        <v>Planuojama paremti projektų (rodiklis L700)</v>
      </c>
      <c r="C880" s="506">
        <f>'10'!O34</f>
        <v>0</v>
      </c>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t="s">
        <v>1435</v>
      </c>
      <c r="B881" s="137" t="str">
        <f t="shared" si="10"/>
        <v>Paaiškinimas, kaip nustatyta rodiklio L700 reikšmė</v>
      </c>
      <c r="C881" s="494">
        <f>'10'!O35</f>
        <v>0</v>
      </c>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t="s">
        <v>1440</v>
      </c>
      <c r="B882" s="498" t="str">
        <f t="shared" si="10"/>
        <v>D dalis. Priemonės indėlis į ES ir nacionalinių horizontaliųjų principų įgyvendinimą:</v>
      </c>
      <c r="C882" s="50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t="s">
        <v>1441</v>
      </c>
      <c r="B883" s="507" t="str">
        <f t="shared" si="10"/>
        <v>Subregioninės vietovės principas:</v>
      </c>
      <c r="C883" s="50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t="s">
        <v>1443</v>
      </c>
      <c r="B884" s="137" t="str">
        <f t="shared" si="10"/>
        <v>Ar siekiama, kad pagal priemonę finansuojami projektai apimtų visas VVG teritorijos seniūnijas?</v>
      </c>
      <c r="C884" s="502" t="str">
        <f>'10'!O38</f>
        <v>Ne</v>
      </c>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t="s">
        <v>1446</v>
      </c>
      <c r="B885" s="137" t="str">
        <f t="shared" si="10"/>
        <v>Pasirinkimo pagrindimas</v>
      </c>
      <c r="C885" s="494">
        <f>'10'!O39</f>
        <v>0</v>
      </c>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t="s">
        <v>1450</v>
      </c>
      <c r="B886" s="507" t="str">
        <f t="shared" si="10"/>
        <v>Partnerystės principas:</v>
      </c>
      <c r="C886" s="50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t="s">
        <v>1452</v>
      </c>
      <c r="B887" s="137" t="str">
        <f t="shared" si="10"/>
        <v>Ar siekiama, kad pagal priemonę finansuojami projektai būtų vykdomi su partneriais?</v>
      </c>
      <c r="C887" s="502" t="str">
        <f>'10'!O41</f>
        <v>Ne</v>
      </c>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t="s">
        <v>1456</v>
      </c>
      <c r="B888" s="137" t="str">
        <f t="shared" si="10"/>
        <v>Pasirinkimo pagrindimas</v>
      </c>
      <c r="C888" s="494">
        <f>'10'!O42</f>
        <v>0</v>
      </c>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t="s">
        <v>1458</v>
      </c>
      <c r="B889" s="507" t="str">
        <f t="shared" si="10"/>
        <v>Inovacijų principas:</v>
      </c>
      <c r="C889" s="50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t="s">
        <v>1460</v>
      </c>
      <c r="B890" s="137" t="str">
        <f t="shared" si="10"/>
        <v>Ar siekiama, kad pagal priemonę finansuojami projektai būtų skirti inovacijoms vietos lygiu diegti?</v>
      </c>
      <c r="C890" s="502" t="str">
        <f>'10'!O44</f>
        <v>Ne</v>
      </c>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t="s">
        <v>1462</v>
      </c>
      <c r="B891" s="137" t="str">
        <f t="shared" si="10"/>
        <v>Pasirinkimo pagrindimas</v>
      </c>
      <c r="C891" s="494">
        <f>'10'!O45</f>
        <v>0</v>
      </c>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t="s">
        <v>1464</v>
      </c>
      <c r="B892" s="137" t="str">
        <f t="shared" si="10"/>
        <v>Planuojama paremti projektų, skirtų inovacijoms vietos lygiu diegti (rodiklis L710)</v>
      </c>
      <c r="C892" s="506">
        <f>'10'!O46</f>
        <v>0</v>
      </c>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t="s">
        <v>1467</v>
      </c>
      <c r="B893" s="507" t="str">
        <f t="shared" si="10"/>
        <v>Lyčių lygybė ir nediskriminavimas:</v>
      </c>
      <c r="C893" s="50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t="s">
        <v>1469</v>
      </c>
      <c r="B894" s="137" t="str">
        <f t="shared" si="10"/>
        <v>Ar pagal priemonę finansuojami projektai, skirti lyčių lygybei ir nediskriminavimui?</v>
      </c>
      <c r="C894" s="502" t="str">
        <f>'10'!O48</f>
        <v>Ne</v>
      </c>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t="s">
        <v>1472</v>
      </c>
      <c r="B895" s="137" t="str">
        <f t="shared" si="10"/>
        <v>Pasirinkimo pagrindimas (jei taip, kaip bus užtikrinta)</v>
      </c>
      <c r="C895" s="494">
        <f>'10'!O49</f>
        <v>0</v>
      </c>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t="s">
        <v>1475</v>
      </c>
      <c r="B896" s="507" t="str">
        <f t="shared" si="10"/>
        <v>Jaunimas:</v>
      </c>
      <c r="C896" s="50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t="s">
        <v>1477</v>
      </c>
      <c r="B897" s="137" t="str">
        <f t="shared" si="10"/>
        <v>Ar pagal priemonę finansuojami projektai, skirti jaunimui?</v>
      </c>
      <c r="C897" s="502" t="str">
        <f>'10'!O51</f>
        <v>Ne</v>
      </c>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t="s">
        <v>1479</v>
      </c>
      <c r="B898" s="137" t="str">
        <f t="shared" si="10"/>
        <v>Pasirinkimo pagrindimas (jei taip, kaip bus užtikrinta)</v>
      </c>
      <c r="C898" s="494">
        <f>'10'!O52</f>
        <v>0</v>
      </c>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t="s">
        <v>1481</v>
      </c>
      <c r="B899" s="498" t="str">
        <f t="shared" si="10"/>
        <v>E dalis. Priemonės rezultato rodikliai:</v>
      </c>
      <c r="C899" s="50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t="s">
        <v>1483</v>
      </c>
      <c r="B900" s="507" t="str">
        <f t="shared" si="10"/>
        <v>SP rezultato rodiklių taikymas priemonei:</v>
      </c>
      <c r="C900" s="50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t="s">
        <v>1485</v>
      </c>
      <c r="B901" s="508" t="str">
        <f t="shared" si="10"/>
        <v>R.3</v>
      </c>
      <c r="C901" s="512" t="str">
        <f>'10'!O55</f>
        <v>Ne</v>
      </c>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t="s">
        <v>1487</v>
      </c>
      <c r="B902" s="508" t="str">
        <f t="shared" si="10"/>
        <v>R.37</v>
      </c>
      <c r="C902" s="512" t="str">
        <f>'10'!O56</f>
        <v>Ne</v>
      </c>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t="s">
        <v>1488</v>
      </c>
      <c r="B903" s="508" t="str">
        <f t="shared" si="10"/>
        <v>R.39</v>
      </c>
      <c r="C903" s="512" t="str">
        <f>'10'!O57</f>
        <v>Ne</v>
      </c>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t="s">
        <v>1489</v>
      </c>
      <c r="B904" s="508" t="str">
        <f t="shared" si="10"/>
        <v>R.41</v>
      </c>
      <c r="C904" s="512" t="str">
        <f>'10'!O58</f>
        <v>Ne</v>
      </c>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t="s">
        <v>1490</v>
      </c>
      <c r="B905" s="508" t="str">
        <f t="shared" si="10"/>
        <v>R.42</v>
      </c>
      <c r="C905" s="512" t="str">
        <f>'10'!O59</f>
        <v>Ne</v>
      </c>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t="s">
        <v>1491</v>
      </c>
      <c r="B906" s="507" t="str">
        <f t="shared" si="10"/>
        <v>VPS rodiklių taikymas priemonei:</v>
      </c>
      <c r="C906" s="51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t="s">
        <v>1493</v>
      </c>
      <c r="B907" s="508" t="str">
        <f t="shared" si="10"/>
        <v>ROKI-P.1</v>
      </c>
      <c r="C907" s="512" t="str">
        <f>'10'!O61</f>
        <v>Ne</v>
      </c>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t="s">
        <v>1494</v>
      </c>
      <c r="B908" s="508" t="str">
        <f t="shared" si="10"/>
        <v>ROKI-R.2</v>
      </c>
      <c r="C908" s="512" t="str">
        <f>'10'!O62</f>
        <v>Ne</v>
      </c>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t="s">
        <v>1495</v>
      </c>
      <c r="B909" s="508" t="str">
        <f t="shared" si="10"/>
        <v>ROKI-R.3</v>
      </c>
      <c r="C909" s="512" t="str">
        <f>'10'!O63</f>
        <v>Ne</v>
      </c>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t="s">
        <v>1496</v>
      </c>
      <c r="B910" s="508" t="str">
        <f t="shared" si="10"/>
        <v>ROKI-P.4</v>
      </c>
      <c r="C910" s="512" t="str">
        <f>'10'!O64</f>
        <v>Ne</v>
      </c>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t="s">
        <v>1497</v>
      </c>
      <c r="B911" s="508" t="str">
        <f t="shared" si="10"/>
        <v>ROKI-P.5</v>
      </c>
      <c r="C911" s="512" t="str">
        <f>'10'!O65</f>
        <v>Ne</v>
      </c>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t="s">
        <v>1498</v>
      </c>
      <c r="B912" s="508" t="str">
        <f t="shared" si="10"/>
        <v>ROKI-P.6</v>
      </c>
      <c r="C912" s="512" t="str">
        <f>'10'!O66</f>
        <v>Ne</v>
      </c>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t="s">
        <v>1499</v>
      </c>
      <c r="B913" s="508" t="str">
        <f t="shared" si="10"/>
        <v>ROKI-P.7</v>
      </c>
      <c r="C913" s="512" t="str">
        <f>'10'!O67</f>
        <v>Ne</v>
      </c>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t="s">
        <v>1500</v>
      </c>
      <c r="B914" s="508" t="str">
        <f t="shared" si="10"/>
        <v>ROKI-P.8</v>
      </c>
      <c r="C914" s="512" t="str">
        <f>'10'!O68</f>
        <v>Ne</v>
      </c>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t="s">
        <v>1501</v>
      </c>
      <c r="B915" s="508" t="str">
        <f t="shared" si="10"/>
        <v>ROKI-P.9</v>
      </c>
      <c r="C915" s="512" t="str">
        <f>'10'!O69</f>
        <v>Ne</v>
      </c>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t="s">
        <v>1502</v>
      </c>
      <c r="B916" s="510" t="str">
        <f t="shared" si="10"/>
        <v>ROKI-P.10</v>
      </c>
      <c r="C916" s="514" t="str">
        <f>'10'!O70</f>
        <v>Ne</v>
      </c>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t="s">
        <v>1503</v>
      </c>
      <c r="B917" s="498" t="str">
        <f t="shared" si="10"/>
        <v>F dalis. Pagal priemonę remiamų projektų pobūdis:</v>
      </c>
      <c r="C917" s="50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t="s">
        <v>1505</v>
      </c>
      <c r="B918" s="137" t="str">
        <f t="shared" si="10"/>
        <v>Remiami pelno projektai</v>
      </c>
      <c r="C918" s="502" t="str">
        <f>'10'!O72</f>
        <v>Ne</v>
      </c>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t="s">
        <v>1507</v>
      </c>
      <c r="B919" s="137" t="str">
        <f t="shared" si="10"/>
        <v>Remiami projektai, susiję su žinių perdavimu, įskaitant konsultacijas, mokymą ir keitimąsi žiniomis apie tvarią, ekonominę, socialinę, aplinką ir klimatą tausojančią veiklą (aktualu rodikliui L801)</v>
      </c>
      <c r="C919" s="502" t="str">
        <f>'10'!O73</f>
        <v>Ne</v>
      </c>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t="s">
        <v>1510</v>
      </c>
      <c r="B920" s="137" t="str">
        <f t="shared" si="10"/>
        <v>Remiami projektai, susiję su gamintojų organizacijomis, vietinėmis rinkomis, trumpomis tiekimo grandinėmis ir kokybės schemomis, įskaitant paramą investicijoms, rinkodaros veiklą ir kt. (aktualu rodikliui L802)</v>
      </c>
      <c r="C920" s="502" t="str">
        <f>'10'!O74</f>
        <v>Ne</v>
      </c>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t="s">
        <v>1513</v>
      </c>
      <c r="B921" s="137" t="str">
        <f t="shared" si="10"/>
        <v>Remiami projektai, susiję su atsinaujinančios energijos gamybos pajėgumais, įskaitant biologinę (aktualu rodikliui L803)</v>
      </c>
      <c r="C921" s="502" t="str">
        <f>'10'!O75</f>
        <v>Ne</v>
      </c>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t="s">
        <v>1516</v>
      </c>
      <c r="B922" s="137" t="str">
        <f t="shared" si="10"/>
        <v>Remiami projektai, prisidedantys prie aplinkos tvarumo, klimato kaitos švelninimo bei prisitaikymo prie jos tikslų įgyvendinimo kaimo vietovėse (aktualu rodikliui L804)</v>
      </c>
      <c r="C922" s="502" t="str">
        <f>'10'!O76</f>
        <v>Ne</v>
      </c>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t="s">
        <v>1519</v>
      </c>
      <c r="B923" s="137" t="str">
        <f t="shared" si="10"/>
        <v>Remiami projektai, kurie kuria darbo vietas (aktualu rodikliui L805)</v>
      </c>
      <c r="C923" s="502" t="str">
        <f>'10'!O77</f>
        <v>Ne</v>
      </c>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t="s">
        <v>1522</v>
      </c>
      <c r="B924" s="137" t="str">
        <f t="shared" si="10"/>
        <v>Remiami kaimo verslų, įskaitant bioekonomiką, projektai (aktualu rodikliui L 806)</v>
      </c>
      <c r="C924" s="502" t="str">
        <f>'10'!O78</f>
        <v>Ne</v>
      </c>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t="s">
        <v>1525</v>
      </c>
      <c r="B925" s="137" t="str">
        <f t="shared" si="10"/>
        <v>Remiami projektai, susiję su sumanių kaimų strategijomis (aktualu rodikliui L807)</v>
      </c>
      <c r="C925" s="502" t="str">
        <f>'10'!O79</f>
        <v>Ne</v>
      </c>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t="s">
        <v>1528</v>
      </c>
      <c r="B926" s="137" t="str">
        <f t="shared" si="10"/>
        <v>Remiami projektai, gerinantys paslaugų prieinamumą ir infrastruktūrą (aktualu rodikliui L808)</v>
      </c>
      <c r="C926" s="502" t="str">
        <f>'10'!O80</f>
        <v>Ne</v>
      </c>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t="s">
        <v>1531</v>
      </c>
      <c r="B927" s="137" t="str">
        <f t="shared" si="10"/>
        <v>Remiami socialinės įtraukties projektai (aktualu rodikliui L809)</v>
      </c>
      <c r="C927" s="502" t="str">
        <f>'10'!O81</f>
        <v>Ne</v>
      </c>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18"/>
      <c r="B928" s="497"/>
      <c r="C928" s="11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14"/>
      <c r="C929" s="499" t="str">
        <f>'10'!P6</f>
        <v>13 priemonė</v>
      </c>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t="s">
        <v>86</v>
      </c>
      <c r="B930" s="137" t="str">
        <f t="shared" ref="B930:B1004" si="11">B853</f>
        <v>Priemonės pavadinimas</v>
      </c>
      <c r="C930" s="493">
        <f>'10'!P7</f>
        <v>0</v>
      </c>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t="s">
        <v>88</v>
      </c>
      <c r="B931" s="137" t="str">
        <f t="shared" si="11"/>
        <v>Priemonės rūšis</v>
      </c>
      <c r="C931" s="493">
        <f>'10'!P8</f>
        <v>0</v>
      </c>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t="s">
        <v>1341</v>
      </c>
      <c r="B932" s="137" t="str">
        <f t="shared" si="11"/>
        <v>VVG teritorijos poreikių, kuriuos tenkina priemonė, skaičius</v>
      </c>
      <c r="C932" s="493">
        <f>'10'!P9</f>
        <v>0</v>
      </c>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t="s">
        <v>1344</v>
      </c>
      <c r="B933" s="137" t="str">
        <f t="shared" si="11"/>
        <v>BŽŪP tikslų, kuriuos įgyvendina priemonė, skaičius</v>
      </c>
      <c r="C933" s="493">
        <f>'10'!P10</f>
        <v>0</v>
      </c>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t="s">
        <v>1347</v>
      </c>
      <c r="B934" s="137" t="str">
        <f t="shared" si="11"/>
        <v>Pagrindinis BŽŪP tikslas, kurį įgyvendina VPS priemonė</v>
      </c>
      <c r="C934" s="502" t="str">
        <f>'10'!P11</f>
        <v>Pasirinkite</v>
      </c>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t="s">
        <v>1350</v>
      </c>
      <c r="B935" s="137" t="str">
        <f t="shared" si="11"/>
        <v>Ar priemonė prisideda prie 4 konkretaus BŽŪP tikslo? (tikslas nurodytas 5 lape)</v>
      </c>
      <c r="C935" s="502" t="str">
        <f>'10'!P12</f>
        <v>Ne</v>
      </c>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t="s">
        <v>1353</v>
      </c>
      <c r="B936" s="137" t="str">
        <f t="shared" si="11"/>
        <v>Ar priemonė prisideda prie 5 konkretaus BŽŪP tikslo? (tikslas nurodytas 5 lape)</v>
      </c>
      <c r="C936" s="502" t="str">
        <f>'10'!P13</f>
        <v>Ne</v>
      </c>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t="s">
        <v>1355</v>
      </c>
      <c r="B937" s="137" t="str">
        <f t="shared" si="11"/>
        <v>Ar priemonė prisideda prie 6 konkretaus BŽŪP tikslo? (tikslas nurodytas 5 lape)</v>
      </c>
      <c r="C937" s="502" t="str">
        <f>'10'!P14</f>
        <v>Ne</v>
      </c>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t="s">
        <v>1357</v>
      </c>
      <c r="B938" s="137" t="str">
        <f t="shared" si="11"/>
        <v>Ar priemonė prisideda prie 9 konkretaus BŽŪP tikslo? (tikslas nurodytas 5 lape)</v>
      </c>
      <c r="C938" s="502" t="str">
        <f>'10'!P15</f>
        <v>Ne</v>
      </c>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t="s">
        <v>1359</v>
      </c>
      <c r="B939" s="498" t="str">
        <f t="shared" si="11"/>
        <v>A dalis. Priemonės intervencijos logika:</v>
      </c>
      <c r="C939" s="50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t="s">
        <v>1362</v>
      </c>
      <c r="B940" s="137" t="str">
        <f t="shared" si="11"/>
        <v>Priemonės tikslas, ryšys su pagrindiniu BŽŪP tikslu ir VVG teritorijos poreikiais (problemomis ir (arba) potencialu), ryšys su VPS tema (jei taikoma)</v>
      </c>
      <c r="C940" s="494">
        <f>'10'!P17</f>
        <v>0</v>
      </c>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t="s">
        <v>1365</v>
      </c>
      <c r="B941" s="137" t="str">
        <f t="shared" si="11"/>
        <v>Pokytis, kurio siekiama VPS priemone</v>
      </c>
      <c r="C941" s="494">
        <f>'10'!P18</f>
        <v>0</v>
      </c>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t="s">
        <v>1368</v>
      </c>
      <c r="B942" s="137" t="str">
        <f t="shared" si="11"/>
        <v>Kaip priemonė prisidės prie horizontalaus tikslo d įgyvendinimo? (pildoma, jei taikoma)</v>
      </c>
      <c r="C942" s="494">
        <f>'10'!P19</f>
        <v>0</v>
      </c>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t="s">
        <v>1374</v>
      </c>
      <c r="B943" s="137" t="str">
        <f t="shared" si="11"/>
        <v>Kaip priemonė prisidės prie horizontalaus tikslo e įgyvendinimo? (pildoma, jei taikoma)</v>
      </c>
      <c r="C943" s="494">
        <f>'10'!P20</f>
        <v>0</v>
      </c>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t="s">
        <v>1377</v>
      </c>
      <c r="B944" s="137" t="str">
        <f t="shared" si="11"/>
        <v>Kaip priemonė prisidės prie horizontalaus tikslo f įgyvendinimo? (pildoma, jei taikoma)</v>
      </c>
      <c r="C944" s="494">
        <f>'10'!P21</f>
        <v>0</v>
      </c>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t="s">
        <v>1381</v>
      </c>
      <c r="B945" s="137" t="str">
        <f t="shared" si="11"/>
        <v>Kaip priemonė prisidės prie horizontalaus tikslo i įgyvendinimo? (pildoma, jei taikoma)</v>
      </c>
      <c r="C945" s="494">
        <f>'10'!P22</f>
        <v>0</v>
      </c>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t="s">
        <v>1384</v>
      </c>
      <c r="B946" s="498" t="str">
        <f t="shared" si="11"/>
        <v>B dalis. Pareiškėjų ir projektų tinkamumo sąlygos, projektų atrankos principai:</v>
      </c>
      <c r="C946" s="50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t="s">
        <v>1386</v>
      </c>
      <c r="B947" s="137" t="str">
        <f t="shared" si="11"/>
        <v>Pagal priemonę remiamos veiklos</v>
      </c>
      <c r="C947" s="494">
        <f>'10'!P24</f>
        <v>0</v>
      </c>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t="s">
        <v>1392</v>
      </c>
      <c r="B948" s="137" t="str">
        <f t="shared" si="11"/>
        <v>Tinkami pareiškėjai ir partneriai (jei taikomas reikalavimas projektus įgyvendinti su partneriais)</v>
      </c>
      <c r="C948" s="494">
        <f>'10'!P25</f>
        <v>0</v>
      </c>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t="s">
        <v>1398</v>
      </c>
      <c r="B949" s="137" t="str">
        <f t="shared" si="11"/>
        <v>Priemonės tikslinė grupė (pildoma, jei nesutampa su tinkamais pareiškėjais ir (arba) partneriais)</v>
      </c>
      <c r="C949" s="494">
        <f>'10'!P26</f>
        <v>0</v>
      </c>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t="s">
        <v>1404</v>
      </c>
      <c r="B950" s="137" t="str">
        <f t="shared" si="11"/>
        <v>Tinkamumo sąlygos pareiškėjams ir projektams</v>
      </c>
      <c r="C950" s="494">
        <f>'10'!P27</f>
        <v>0</v>
      </c>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t="s">
        <v>1408</v>
      </c>
      <c r="B951" s="137" t="str">
        <f t="shared" si="11"/>
        <v>Projektų atrankos principai</v>
      </c>
      <c r="C951" s="494">
        <f>'10'!P28</f>
        <v>0</v>
      </c>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t="s">
        <v>1413</v>
      </c>
      <c r="B952" s="137" t="str">
        <f t="shared" si="11"/>
        <v>Planuojamų kvietimų teikti paraiškas skaičius</v>
      </c>
      <c r="C952" s="493">
        <f>'10'!P29</f>
        <v>0</v>
      </c>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t="s">
        <v>1416</v>
      </c>
      <c r="B953" s="498" t="str">
        <f t="shared" si="11"/>
        <v>C dalis. Paramos dydžiai:</v>
      </c>
      <c r="C953" s="50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t="s">
        <v>1418</v>
      </c>
      <c r="B954" s="137" t="str">
        <f t="shared" si="11"/>
        <v>Didžiausia paramos suma vietos projektui, Eur</v>
      </c>
      <c r="C954" s="494">
        <f>'10'!P31</f>
        <v>0</v>
      </c>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t="s">
        <v>1424</v>
      </c>
      <c r="B955" s="137" t="str">
        <f t="shared" si="11"/>
        <v xml:space="preserve">Paramos lyginamoji dalis, proc. </v>
      </c>
      <c r="C955" s="494">
        <f>'10'!P32</f>
        <v>0</v>
      </c>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t="s">
        <v>1429</v>
      </c>
      <c r="B956" s="137" t="str">
        <f t="shared" si="11"/>
        <v>Planuojama paramos suma priemonei, Eur</v>
      </c>
      <c r="C956" s="505">
        <f>'10'!P33</f>
        <v>0</v>
      </c>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t="s">
        <v>1432</v>
      </c>
      <c r="B957" s="137" t="str">
        <f t="shared" si="11"/>
        <v>Planuojama paremti projektų (rodiklis L700)</v>
      </c>
      <c r="C957" s="506">
        <f>'10'!P34</f>
        <v>0</v>
      </c>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t="s">
        <v>1435</v>
      </c>
      <c r="B958" s="137" t="str">
        <f t="shared" si="11"/>
        <v>Paaiškinimas, kaip nustatyta rodiklio L700 reikšmė</v>
      </c>
      <c r="C958" s="494">
        <f>'10'!P35</f>
        <v>0</v>
      </c>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t="s">
        <v>1440</v>
      </c>
      <c r="B959" s="498" t="str">
        <f t="shared" si="11"/>
        <v>D dalis. Priemonės indėlis į ES ir nacionalinių horizontaliųjų principų įgyvendinimą:</v>
      </c>
      <c r="C959" s="50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t="s">
        <v>1441</v>
      </c>
      <c r="B960" s="507" t="str">
        <f t="shared" si="11"/>
        <v>Subregioninės vietovės principas:</v>
      </c>
      <c r="C960" s="50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t="s">
        <v>1443</v>
      </c>
      <c r="B961" s="137" t="str">
        <f t="shared" si="11"/>
        <v>Ar siekiama, kad pagal priemonę finansuojami projektai apimtų visas VVG teritorijos seniūnijas?</v>
      </c>
      <c r="C961" s="502" t="str">
        <f>'10'!P38</f>
        <v>Ne</v>
      </c>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t="s">
        <v>1446</v>
      </c>
      <c r="B962" s="137" t="str">
        <f t="shared" si="11"/>
        <v>Pasirinkimo pagrindimas</v>
      </c>
      <c r="C962" s="494">
        <f>'10'!P39</f>
        <v>0</v>
      </c>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t="s">
        <v>1450</v>
      </c>
      <c r="B963" s="507" t="str">
        <f t="shared" si="11"/>
        <v>Partnerystės principas:</v>
      </c>
      <c r="C963" s="50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t="s">
        <v>1452</v>
      </c>
      <c r="B964" s="137" t="str">
        <f t="shared" si="11"/>
        <v>Ar siekiama, kad pagal priemonę finansuojami projektai būtų vykdomi su partneriais?</v>
      </c>
      <c r="C964" s="502" t="str">
        <f>'10'!P41</f>
        <v>Ne</v>
      </c>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t="s">
        <v>1456</v>
      </c>
      <c r="B965" s="137" t="str">
        <f t="shared" si="11"/>
        <v>Pasirinkimo pagrindimas</v>
      </c>
      <c r="C965" s="494">
        <f>'10'!P42</f>
        <v>0</v>
      </c>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t="s">
        <v>1458</v>
      </c>
      <c r="B966" s="507" t="str">
        <f t="shared" si="11"/>
        <v>Inovacijų principas:</v>
      </c>
      <c r="C966" s="50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t="s">
        <v>1460</v>
      </c>
      <c r="B967" s="137" t="str">
        <f t="shared" si="11"/>
        <v>Ar siekiama, kad pagal priemonę finansuojami projektai būtų skirti inovacijoms vietos lygiu diegti?</v>
      </c>
      <c r="C967" s="502" t="str">
        <f>'10'!P44</f>
        <v>Ne</v>
      </c>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t="s">
        <v>1462</v>
      </c>
      <c r="B968" s="137" t="str">
        <f t="shared" si="11"/>
        <v>Pasirinkimo pagrindimas</v>
      </c>
      <c r="C968" s="494">
        <f>'10'!P45</f>
        <v>0</v>
      </c>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t="s">
        <v>1464</v>
      </c>
      <c r="B969" s="137" t="str">
        <f t="shared" si="11"/>
        <v>Planuojama paremti projektų, skirtų inovacijoms vietos lygiu diegti (rodiklis L710)</v>
      </c>
      <c r="C969" s="506">
        <f>'10'!P46</f>
        <v>0</v>
      </c>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t="s">
        <v>1467</v>
      </c>
      <c r="B970" s="507" t="str">
        <f t="shared" si="11"/>
        <v>Lyčių lygybė ir nediskriminavimas:</v>
      </c>
      <c r="C970" s="50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t="s">
        <v>1469</v>
      </c>
      <c r="B971" s="137" t="str">
        <f t="shared" si="11"/>
        <v>Ar pagal priemonę finansuojami projektai, skirti lyčių lygybei ir nediskriminavimui?</v>
      </c>
      <c r="C971" s="502" t="str">
        <f>'10'!P48</f>
        <v>Ne</v>
      </c>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t="s">
        <v>1472</v>
      </c>
      <c r="B972" s="137" t="str">
        <f t="shared" si="11"/>
        <v>Pasirinkimo pagrindimas (jei taip, kaip bus užtikrinta)</v>
      </c>
      <c r="C972" s="494">
        <f>'10'!P49</f>
        <v>0</v>
      </c>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t="s">
        <v>1475</v>
      </c>
      <c r="B973" s="507" t="str">
        <f t="shared" si="11"/>
        <v>Jaunimas:</v>
      </c>
      <c r="C973" s="50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t="s">
        <v>1477</v>
      </c>
      <c r="B974" s="137" t="str">
        <f t="shared" si="11"/>
        <v>Ar pagal priemonę finansuojami projektai, skirti jaunimui?</v>
      </c>
      <c r="C974" s="502" t="str">
        <f>'10'!P51</f>
        <v>Ne</v>
      </c>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t="s">
        <v>1479</v>
      </c>
      <c r="B975" s="137" t="str">
        <f t="shared" si="11"/>
        <v>Pasirinkimo pagrindimas (jei taip, kaip bus užtikrinta)</v>
      </c>
      <c r="C975" s="494">
        <f>'10'!P52</f>
        <v>0</v>
      </c>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t="s">
        <v>1481</v>
      </c>
      <c r="B976" s="498" t="str">
        <f t="shared" si="11"/>
        <v>E dalis. Priemonės rezultato rodikliai:</v>
      </c>
      <c r="C976" s="50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t="s">
        <v>1483</v>
      </c>
      <c r="B977" s="507" t="str">
        <f t="shared" si="11"/>
        <v>SP rezultato rodiklių taikymas priemonei:</v>
      </c>
      <c r="C977" s="50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t="s">
        <v>1485</v>
      </c>
      <c r="B978" s="508" t="str">
        <f t="shared" si="11"/>
        <v>R.3</v>
      </c>
      <c r="C978" s="512" t="str">
        <f>'10'!P55</f>
        <v>Ne</v>
      </c>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t="s">
        <v>1487</v>
      </c>
      <c r="B979" s="508" t="str">
        <f t="shared" si="11"/>
        <v>R.37</v>
      </c>
      <c r="C979" s="512" t="str">
        <f>'10'!P56</f>
        <v>Ne</v>
      </c>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t="s">
        <v>1488</v>
      </c>
      <c r="B980" s="508" t="str">
        <f t="shared" si="11"/>
        <v>R.39</v>
      </c>
      <c r="C980" s="512" t="str">
        <f>'10'!P57</f>
        <v>Ne</v>
      </c>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t="s">
        <v>1489</v>
      </c>
      <c r="B981" s="508" t="str">
        <f t="shared" si="11"/>
        <v>R.41</v>
      </c>
      <c r="C981" s="512" t="str">
        <f>'10'!P58</f>
        <v>Ne</v>
      </c>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t="s">
        <v>1490</v>
      </c>
      <c r="B982" s="508" t="str">
        <f t="shared" si="11"/>
        <v>R.42</v>
      </c>
      <c r="C982" s="512" t="str">
        <f>'10'!P59</f>
        <v>Ne</v>
      </c>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t="s">
        <v>1491</v>
      </c>
      <c r="B983" s="507" t="str">
        <f t="shared" si="11"/>
        <v>VPS rodiklių taikymas priemonei:</v>
      </c>
      <c r="C983" s="51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t="s">
        <v>1493</v>
      </c>
      <c r="B984" s="508" t="str">
        <f t="shared" si="11"/>
        <v>ROKI-P.1</v>
      </c>
      <c r="C984" s="512" t="str">
        <f>'10'!P61</f>
        <v>Ne</v>
      </c>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t="s">
        <v>1494</v>
      </c>
      <c r="B985" s="508" t="str">
        <f t="shared" si="11"/>
        <v>ROKI-R.2</v>
      </c>
      <c r="C985" s="512" t="str">
        <f>'10'!P62</f>
        <v>Ne</v>
      </c>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t="s">
        <v>1495</v>
      </c>
      <c r="B986" s="508" t="str">
        <f t="shared" si="11"/>
        <v>ROKI-R.3</v>
      </c>
      <c r="C986" s="512" t="str">
        <f>'10'!P63</f>
        <v>Ne</v>
      </c>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t="s">
        <v>1496</v>
      </c>
      <c r="B987" s="508" t="str">
        <f t="shared" si="11"/>
        <v>ROKI-P.4</v>
      </c>
      <c r="C987" s="512" t="str">
        <f>'10'!P64</f>
        <v>Ne</v>
      </c>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t="s">
        <v>1497</v>
      </c>
      <c r="B988" s="508" t="str">
        <f t="shared" si="11"/>
        <v>ROKI-P.5</v>
      </c>
      <c r="C988" s="512" t="str">
        <f>'10'!P65</f>
        <v>Ne</v>
      </c>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t="s">
        <v>1498</v>
      </c>
      <c r="B989" s="508" t="str">
        <f t="shared" si="11"/>
        <v>ROKI-P.6</v>
      </c>
      <c r="C989" s="512" t="str">
        <f>'10'!P66</f>
        <v>Ne</v>
      </c>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t="s">
        <v>1499</v>
      </c>
      <c r="B990" s="508" t="str">
        <f t="shared" si="11"/>
        <v>ROKI-P.7</v>
      </c>
      <c r="C990" s="512" t="str">
        <f>'10'!P67</f>
        <v>Ne</v>
      </c>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t="s">
        <v>1500</v>
      </c>
      <c r="B991" s="508" t="str">
        <f t="shared" si="11"/>
        <v>ROKI-P.8</v>
      </c>
      <c r="C991" s="512" t="str">
        <f>'10'!P68</f>
        <v>Ne</v>
      </c>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t="s">
        <v>1501</v>
      </c>
      <c r="B992" s="508" t="str">
        <f t="shared" si="11"/>
        <v>ROKI-P.9</v>
      </c>
      <c r="C992" s="512" t="str">
        <f>'10'!P69</f>
        <v>Ne</v>
      </c>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t="s">
        <v>1502</v>
      </c>
      <c r="B993" s="510" t="str">
        <f t="shared" si="11"/>
        <v>ROKI-P.10</v>
      </c>
      <c r="C993" s="514" t="str">
        <f>'10'!P70</f>
        <v>Ne</v>
      </c>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t="s">
        <v>1503</v>
      </c>
      <c r="B994" s="498" t="str">
        <f t="shared" si="11"/>
        <v>F dalis. Pagal priemonę remiamų projektų pobūdis:</v>
      </c>
      <c r="C994" s="50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t="s">
        <v>1505</v>
      </c>
      <c r="B995" s="137" t="str">
        <f t="shared" si="11"/>
        <v>Remiami pelno projektai</v>
      </c>
      <c r="C995" s="502" t="str">
        <f>'10'!P72</f>
        <v>Ne</v>
      </c>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t="s">
        <v>1507</v>
      </c>
      <c r="B996" s="137" t="str">
        <f t="shared" si="11"/>
        <v>Remiami projektai, susiję su žinių perdavimu, įskaitant konsultacijas, mokymą ir keitimąsi žiniomis apie tvarią, ekonominę, socialinę, aplinką ir klimatą tausojančią veiklą (aktualu rodikliui L801)</v>
      </c>
      <c r="C996" s="502" t="str">
        <f>'10'!P73</f>
        <v>Ne</v>
      </c>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t="s">
        <v>1510</v>
      </c>
      <c r="B997" s="137" t="str">
        <f t="shared" si="11"/>
        <v>Remiami projektai, susiję su gamintojų organizacijomis, vietinėmis rinkomis, trumpomis tiekimo grandinėmis ir kokybės schemomis, įskaitant paramą investicijoms, rinkodaros veiklą ir kt. (aktualu rodikliui L802)</v>
      </c>
      <c r="C997" s="502" t="str">
        <f>'10'!P74</f>
        <v>Ne</v>
      </c>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t="s">
        <v>1513</v>
      </c>
      <c r="B998" s="137" t="str">
        <f t="shared" si="11"/>
        <v>Remiami projektai, susiję su atsinaujinančios energijos gamybos pajėgumais, įskaitant biologinę (aktualu rodikliui L803)</v>
      </c>
      <c r="C998" s="502" t="str">
        <f>'10'!P75</f>
        <v>Ne</v>
      </c>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t="s">
        <v>1516</v>
      </c>
      <c r="B999" s="137" t="str">
        <f t="shared" si="11"/>
        <v>Remiami projektai, prisidedantys prie aplinkos tvarumo, klimato kaitos švelninimo bei prisitaikymo prie jos tikslų įgyvendinimo kaimo vietovėse (aktualu rodikliui L804)</v>
      </c>
      <c r="C999" s="502" t="str">
        <f>'10'!P76</f>
        <v>Ne</v>
      </c>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t="s">
        <v>1519</v>
      </c>
      <c r="B1000" s="137" t="str">
        <f t="shared" si="11"/>
        <v>Remiami projektai, kurie kuria darbo vietas (aktualu rodikliui L805)</v>
      </c>
      <c r="C1000" s="502" t="str">
        <f>'10'!P77</f>
        <v>Ne</v>
      </c>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t="s">
        <v>1522</v>
      </c>
      <c r="B1001" s="137" t="str">
        <f t="shared" si="11"/>
        <v>Remiami kaimo verslų, įskaitant bioekonomiką, projektai (aktualu rodikliui L 806)</v>
      </c>
      <c r="C1001" s="502" t="str">
        <f>'10'!P78</f>
        <v>Ne</v>
      </c>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t="s">
        <v>1525</v>
      </c>
      <c r="B1002" s="137" t="str">
        <f t="shared" si="11"/>
        <v>Remiami projektai, susiję su sumanių kaimų strategijomis (aktualu rodikliui L807)</v>
      </c>
      <c r="C1002" s="502" t="str">
        <f>'10'!P79</f>
        <v>Ne</v>
      </c>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t="s">
        <v>1528</v>
      </c>
      <c r="B1003" s="137" t="str">
        <f t="shared" si="11"/>
        <v>Remiami projektai, gerinantys paslaugų prieinamumą ir infrastruktūrą (aktualu rodikliui L808)</v>
      </c>
      <c r="C1003" s="502" t="str">
        <f>'10'!P80</f>
        <v>Ne</v>
      </c>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25">
      <c r="A1004" s="1" t="s">
        <v>1531</v>
      </c>
      <c r="B1004" s="137" t="str">
        <f t="shared" si="11"/>
        <v>Remiami socialinės įtraukties projektai (aktualu rodikliui L809)</v>
      </c>
      <c r="C1004" s="502" t="str">
        <f>'10'!P81</f>
        <v>Ne</v>
      </c>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25">
      <c r="A1005" s="118"/>
      <c r="B1005" s="497"/>
      <c r="C1005" s="117"/>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25">
      <c r="A1006" s="1"/>
      <c r="B1006" s="114"/>
      <c r="C1006" s="499" t="str">
        <f>'10'!Q6</f>
        <v>14 priemonė</v>
      </c>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25">
      <c r="A1007" s="1" t="s">
        <v>86</v>
      </c>
      <c r="B1007" s="137" t="str">
        <f t="shared" ref="B1007:B1081" si="12">B930</f>
        <v>Priemonės pavadinimas</v>
      </c>
      <c r="C1007" s="493">
        <f>'10'!Q7</f>
        <v>0</v>
      </c>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25">
      <c r="A1008" s="1" t="s">
        <v>88</v>
      </c>
      <c r="B1008" s="137" t="str">
        <f t="shared" si="12"/>
        <v>Priemonės rūšis</v>
      </c>
      <c r="C1008" s="493">
        <f>'10'!Q8</f>
        <v>0</v>
      </c>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25">
      <c r="A1009" s="1" t="s">
        <v>1341</v>
      </c>
      <c r="B1009" s="137" t="str">
        <f t="shared" si="12"/>
        <v>VVG teritorijos poreikių, kuriuos tenkina priemonė, skaičius</v>
      </c>
      <c r="C1009" s="493">
        <f>'10'!Q9</f>
        <v>0</v>
      </c>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25">
      <c r="A1010" s="1" t="s">
        <v>1344</v>
      </c>
      <c r="B1010" s="137" t="str">
        <f t="shared" si="12"/>
        <v>BŽŪP tikslų, kuriuos įgyvendina priemonė, skaičius</v>
      </c>
      <c r="C1010" s="493">
        <f>'10'!Q10</f>
        <v>0</v>
      </c>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25">
      <c r="A1011" s="1" t="s">
        <v>1347</v>
      </c>
      <c r="B1011" s="137" t="str">
        <f t="shared" si="12"/>
        <v>Pagrindinis BŽŪP tikslas, kurį įgyvendina VPS priemonė</v>
      </c>
      <c r="C1011" s="502" t="str">
        <f>'10'!Q11</f>
        <v>Pasirinkite</v>
      </c>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25">
      <c r="A1012" s="1" t="s">
        <v>1350</v>
      </c>
      <c r="B1012" s="137" t="str">
        <f t="shared" si="12"/>
        <v>Ar priemonė prisideda prie 4 konkretaus BŽŪP tikslo? (tikslas nurodytas 5 lape)</v>
      </c>
      <c r="C1012" s="502" t="str">
        <f>'10'!Q12</f>
        <v>Ne</v>
      </c>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25">
      <c r="A1013" s="1" t="s">
        <v>1353</v>
      </c>
      <c r="B1013" s="137" t="str">
        <f t="shared" si="12"/>
        <v>Ar priemonė prisideda prie 5 konkretaus BŽŪP tikslo? (tikslas nurodytas 5 lape)</v>
      </c>
      <c r="C1013" s="502" t="str">
        <f>'10'!Q13</f>
        <v>Ne</v>
      </c>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25">
      <c r="A1014" s="1" t="s">
        <v>1355</v>
      </c>
      <c r="B1014" s="137" t="str">
        <f t="shared" si="12"/>
        <v>Ar priemonė prisideda prie 6 konkretaus BŽŪP tikslo? (tikslas nurodytas 5 lape)</v>
      </c>
      <c r="C1014" s="502" t="str">
        <f>'10'!Q14</f>
        <v>Ne</v>
      </c>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25">
      <c r="A1015" s="1" t="s">
        <v>1357</v>
      </c>
      <c r="B1015" s="137" t="str">
        <f t="shared" si="12"/>
        <v>Ar priemonė prisideda prie 9 konkretaus BŽŪP tikslo? (tikslas nurodytas 5 lape)</v>
      </c>
      <c r="C1015" s="502" t="str">
        <f>'10'!Q15</f>
        <v>Ne</v>
      </c>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25">
      <c r="A1016" s="1" t="s">
        <v>1359</v>
      </c>
      <c r="B1016" s="498" t="str">
        <f t="shared" si="12"/>
        <v>A dalis. Priemonės intervencijos logika:</v>
      </c>
      <c r="C1016" s="504"/>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25">
      <c r="A1017" s="1" t="s">
        <v>1362</v>
      </c>
      <c r="B1017" s="137" t="str">
        <f t="shared" si="12"/>
        <v>Priemonės tikslas, ryšys su pagrindiniu BŽŪP tikslu ir VVG teritorijos poreikiais (problemomis ir (arba) potencialu), ryšys su VPS tema (jei taikoma)</v>
      </c>
      <c r="C1017" s="494">
        <f>'10'!Q17</f>
        <v>0</v>
      </c>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x14ac:dyDescent="0.25">
      <c r="A1018" s="1" t="s">
        <v>1365</v>
      </c>
      <c r="B1018" s="137" t="str">
        <f t="shared" si="12"/>
        <v>Pokytis, kurio siekiama VPS priemone</v>
      </c>
      <c r="C1018" s="494">
        <f>'10'!Q18</f>
        <v>0</v>
      </c>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x14ac:dyDescent="0.25">
      <c r="A1019" s="1" t="s">
        <v>1368</v>
      </c>
      <c r="B1019" s="137" t="str">
        <f t="shared" si="12"/>
        <v>Kaip priemonė prisidės prie horizontalaus tikslo d įgyvendinimo? (pildoma, jei taikoma)</v>
      </c>
      <c r="C1019" s="494">
        <f>'10'!Q19</f>
        <v>0</v>
      </c>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x14ac:dyDescent="0.25">
      <c r="A1020" s="1" t="s">
        <v>1374</v>
      </c>
      <c r="B1020" s="137" t="str">
        <f t="shared" si="12"/>
        <v>Kaip priemonė prisidės prie horizontalaus tikslo e įgyvendinimo? (pildoma, jei taikoma)</v>
      </c>
      <c r="C1020" s="494">
        <f>'10'!Q20</f>
        <v>0</v>
      </c>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x14ac:dyDescent="0.25">
      <c r="A1021" s="1" t="s">
        <v>1377</v>
      </c>
      <c r="B1021" s="137" t="str">
        <f t="shared" si="12"/>
        <v>Kaip priemonė prisidės prie horizontalaus tikslo f įgyvendinimo? (pildoma, jei taikoma)</v>
      </c>
      <c r="C1021" s="494">
        <f>'10'!Q21</f>
        <v>0</v>
      </c>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x14ac:dyDescent="0.25">
      <c r="A1022" s="1" t="s">
        <v>1381</v>
      </c>
      <c r="B1022" s="137" t="str">
        <f t="shared" si="12"/>
        <v>Kaip priemonė prisidės prie horizontalaus tikslo i įgyvendinimo? (pildoma, jei taikoma)</v>
      </c>
      <c r="C1022" s="494">
        <f>'10'!Q22</f>
        <v>0</v>
      </c>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x14ac:dyDescent="0.25">
      <c r="A1023" s="1" t="s">
        <v>1384</v>
      </c>
      <c r="B1023" s="498" t="str">
        <f t="shared" si="12"/>
        <v>B dalis. Pareiškėjų ir projektų tinkamumo sąlygos, projektų atrankos principai:</v>
      </c>
      <c r="C1023" s="504"/>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x14ac:dyDescent="0.25">
      <c r="A1024" s="1" t="s">
        <v>1386</v>
      </c>
      <c r="B1024" s="137" t="str">
        <f t="shared" si="12"/>
        <v>Pagal priemonę remiamos veiklos</v>
      </c>
      <c r="C1024" s="494">
        <f>'10'!Q24</f>
        <v>0</v>
      </c>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x14ac:dyDescent="0.25">
      <c r="A1025" s="1" t="s">
        <v>1392</v>
      </c>
      <c r="B1025" s="137" t="str">
        <f t="shared" si="12"/>
        <v>Tinkami pareiškėjai ir partneriai (jei taikomas reikalavimas projektus įgyvendinti su partneriais)</v>
      </c>
      <c r="C1025" s="494">
        <f>'10'!Q25</f>
        <v>0</v>
      </c>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x14ac:dyDescent="0.25">
      <c r="A1026" s="1" t="s">
        <v>1398</v>
      </c>
      <c r="B1026" s="137" t="str">
        <f t="shared" si="12"/>
        <v>Priemonės tikslinė grupė (pildoma, jei nesutampa su tinkamais pareiškėjais ir (arba) partneriais)</v>
      </c>
      <c r="C1026" s="494">
        <f>'10'!Q26</f>
        <v>0</v>
      </c>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x14ac:dyDescent="0.25">
      <c r="A1027" s="1" t="s">
        <v>1404</v>
      </c>
      <c r="B1027" s="137" t="str">
        <f t="shared" si="12"/>
        <v>Tinkamumo sąlygos pareiškėjams ir projektams</v>
      </c>
      <c r="C1027" s="494">
        <f>'10'!Q27</f>
        <v>0</v>
      </c>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x14ac:dyDescent="0.25">
      <c r="A1028" s="1" t="s">
        <v>1408</v>
      </c>
      <c r="B1028" s="137" t="str">
        <f t="shared" si="12"/>
        <v>Projektų atrankos principai</v>
      </c>
      <c r="C1028" s="494">
        <f>'10'!Q28</f>
        <v>0</v>
      </c>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x14ac:dyDescent="0.25">
      <c r="A1029" s="1" t="s">
        <v>1413</v>
      </c>
      <c r="B1029" s="137" t="str">
        <f t="shared" si="12"/>
        <v>Planuojamų kvietimų teikti paraiškas skaičius</v>
      </c>
      <c r="C1029" s="493">
        <f>'10'!Q29</f>
        <v>0</v>
      </c>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x14ac:dyDescent="0.25">
      <c r="A1030" s="1" t="s">
        <v>1416</v>
      </c>
      <c r="B1030" s="498" t="str">
        <f t="shared" si="12"/>
        <v>C dalis. Paramos dydžiai:</v>
      </c>
      <c r="C1030" s="504"/>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x14ac:dyDescent="0.25">
      <c r="A1031" s="1" t="s">
        <v>1418</v>
      </c>
      <c r="B1031" s="137" t="str">
        <f t="shared" si="12"/>
        <v>Didžiausia paramos suma vietos projektui, Eur</v>
      </c>
      <c r="C1031" s="494">
        <f>'10'!Q31</f>
        <v>0</v>
      </c>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x14ac:dyDescent="0.25">
      <c r="A1032" s="1" t="s">
        <v>1424</v>
      </c>
      <c r="B1032" s="137" t="str">
        <f t="shared" si="12"/>
        <v xml:space="preserve">Paramos lyginamoji dalis, proc. </v>
      </c>
      <c r="C1032" s="494">
        <f>'10'!Q32</f>
        <v>0</v>
      </c>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x14ac:dyDescent="0.25">
      <c r="A1033" s="1" t="s">
        <v>1429</v>
      </c>
      <c r="B1033" s="137" t="str">
        <f t="shared" si="12"/>
        <v>Planuojama paramos suma priemonei, Eur</v>
      </c>
      <c r="C1033" s="505">
        <f>'10'!Q33</f>
        <v>0</v>
      </c>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4.25" customHeight="1" x14ac:dyDescent="0.25">
      <c r="A1034" s="1" t="s">
        <v>1432</v>
      </c>
      <c r="B1034" s="137" t="str">
        <f t="shared" si="12"/>
        <v>Planuojama paremti projektų (rodiklis L700)</v>
      </c>
      <c r="C1034" s="506">
        <f>'10'!Q34</f>
        <v>0</v>
      </c>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x14ac:dyDescent="0.25">
      <c r="A1035" s="1" t="s">
        <v>1435</v>
      </c>
      <c r="B1035" s="137" t="str">
        <f t="shared" si="12"/>
        <v>Paaiškinimas, kaip nustatyta rodiklio L700 reikšmė</v>
      </c>
      <c r="C1035" s="494">
        <f>'10'!Q35</f>
        <v>0</v>
      </c>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x14ac:dyDescent="0.25">
      <c r="A1036" s="1" t="s">
        <v>1440</v>
      </c>
      <c r="B1036" s="498" t="str">
        <f t="shared" si="12"/>
        <v>D dalis. Priemonės indėlis į ES ir nacionalinių horizontaliųjų principų įgyvendinimą:</v>
      </c>
      <c r="C1036" s="504"/>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x14ac:dyDescent="0.25">
      <c r="A1037" s="1" t="s">
        <v>1441</v>
      </c>
      <c r="B1037" s="507" t="str">
        <f t="shared" si="12"/>
        <v>Subregioninės vietovės principas:</v>
      </c>
      <c r="C1037" s="504"/>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4.25" customHeight="1" x14ac:dyDescent="0.25">
      <c r="A1038" s="1" t="s">
        <v>1443</v>
      </c>
      <c r="B1038" s="137" t="str">
        <f t="shared" si="12"/>
        <v>Ar siekiama, kad pagal priemonę finansuojami projektai apimtų visas VVG teritorijos seniūnijas?</v>
      </c>
      <c r="C1038" s="502" t="str">
        <f>'10'!Q38</f>
        <v>Ne</v>
      </c>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x14ac:dyDescent="0.25">
      <c r="A1039" s="1" t="s">
        <v>1446</v>
      </c>
      <c r="B1039" s="137" t="str">
        <f t="shared" si="12"/>
        <v>Pasirinkimo pagrindimas</v>
      </c>
      <c r="C1039" s="494">
        <f>'10'!Q39</f>
        <v>0</v>
      </c>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x14ac:dyDescent="0.25">
      <c r="A1040" s="1" t="s">
        <v>1450</v>
      </c>
      <c r="B1040" s="507" t="str">
        <f t="shared" si="12"/>
        <v>Partnerystės principas:</v>
      </c>
      <c r="C1040" s="504"/>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x14ac:dyDescent="0.25">
      <c r="A1041" s="1" t="s">
        <v>1452</v>
      </c>
      <c r="B1041" s="137" t="str">
        <f t="shared" si="12"/>
        <v>Ar siekiama, kad pagal priemonę finansuojami projektai būtų vykdomi su partneriais?</v>
      </c>
      <c r="C1041" s="502" t="str">
        <f>'10'!Q41</f>
        <v>Ne</v>
      </c>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4.25" customHeight="1" x14ac:dyDescent="0.25">
      <c r="A1042" s="1" t="s">
        <v>1456</v>
      </c>
      <c r="B1042" s="137" t="str">
        <f t="shared" si="12"/>
        <v>Pasirinkimo pagrindimas</v>
      </c>
      <c r="C1042" s="494">
        <f>'10'!Q42</f>
        <v>0</v>
      </c>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4.25" customHeight="1" x14ac:dyDescent="0.25">
      <c r="A1043" s="1" t="s">
        <v>1458</v>
      </c>
      <c r="B1043" s="507" t="str">
        <f t="shared" si="12"/>
        <v>Inovacijų principas:</v>
      </c>
      <c r="C1043" s="504"/>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4.25" customHeight="1" x14ac:dyDescent="0.25">
      <c r="A1044" s="1" t="s">
        <v>1460</v>
      </c>
      <c r="B1044" s="137" t="str">
        <f t="shared" si="12"/>
        <v>Ar siekiama, kad pagal priemonę finansuojami projektai būtų skirti inovacijoms vietos lygiu diegti?</v>
      </c>
      <c r="C1044" s="502" t="str">
        <f>'10'!Q44</f>
        <v>Ne</v>
      </c>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4.25" customHeight="1" x14ac:dyDescent="0.25">
      <c r="A1045" s="1" t="s">
        <v>1462</v>
      </c>
      <c r="B1045" s="137" t="str">
        <f t="shared" si="12"/>
        <v>Pasirinkimo pagrindimas</v>
      </c>
      <c r="C1045" s="494">
        <f>'10'!Q45</f>
        <v>0</v>
      </c>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4.25" customHeight="1" x14ac:dyDescent="0.25">
      <c r="A1046" s="1" t="s">
        <v>1464</v>
      </c>
      <c r="B1046" s="137" t="str">
        <f t="shared" si="12"/>
        <v>Planuojama paremti projektų, skirtų inovacijoms vietos lygiu diegti (rodiklis L710)</v>
      </c>
      <c r="C1046" s="506">
        <f>'10'!Q46</f>
        <v>0</v>
      </c>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4.25" customHeight="1" x14ac:dyDescent="0.25">
      <c r="A1047" s="1" t="s">
        <v>1467</v>
      </c>
      <c r="B1047" s="507" t="str">
        <f t="shared" si="12"/>
        <v>Lyčių lygybė ir nediskriminavimas:</v>
      </c>
      <c r="C1047" s="504"/>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4.25" customHeight="1" x14ac:dyDescent="0.25">
      <c r="A1048" s="1" t="s">
        <v>1469</v>
      </c>
      <c r="B1048" s="137" t="str">
        <f t="shared" si="12"/>
        <v>Ar pagal priemonę finansuojami projektai, skirti lyčių lygybei ir nediskriminavimui?</v>
      </c>
      <c r="C1048" s="502" t="str">
        <f>'10'!Q48</f>
        <v>Ne</v>
      </c>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4.25" customHeight="1" x14ac:dyDescent="0.25">
      <c r="A1049" s="1" t="s">
        <v>1472</v>
      </c>
      <c r="B1049" s="137" t="str">
        <f t="shared" si="12"/>
        <v>Pasirinkimo pagrindimas (jei taip, kaip bus užtikrinta)</v>
      </c>
      <c r="C1049" s="494">
        <f>'10'!Q49</f>
        <v>0</v>
      </c>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4.25" customHeight="1" x14ac:dyDescent="0.25">
      <c r="A1050" s="1" t="s">
        <v>1475</v>
      </c>
      <c r="B1050" s="507" t="str">
        <f t="shared" si="12"/>
        <v>Jaunimas:</v>
      </c>
      <c r="C1050" s="504"/>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4.25" customHeight="1" x14ac:dyDescent="0.25">
      <c r="A1051" s="1" t="s">
        <v>1477</v>
      </c>
      <c r="B1051" s="137" t="str">
        <f t="shared" si="12"/>
        <v>Ar pagal priemonę finansuojami projektai, skirti jaunimui?</v>
      </c>
      <c r="C1051" s="502" t="str">
        <f>'10'!Q51</f>
        <v>Ne</v>
      </c>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4.25" customHeight="1" x14ac:dyDescent="0.25">
      <c r="A1052" s="1" t="s">
        <v>1479</v>
      </c>
      <c r="B1052" s="137" t="str">
        <f t="shared" si="12"/>
        <v>Pasirinkimo pagrindimas (jei taip, kaip bus užtikrinta)</v>
      </c>
      <c r="C1052" s="494">
        <f>'10'!Q52</f>
        <v>0</v>
      </c>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4.25" customHeight="1" x14ac:dyDescent="0.25">
      <c r="A1053" s="1" t="s">
        <v>1481</v>
      </c>
      <c r="B1053" s="498" t="str">
        <f t="shared" si="12"/>
        <v>E dalis. Priemonės rezultato rodikliai:</v>
      </c>
      <c r="C1053" s="504"/>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4.25" customHeight="1" x14ac:dyDescent="0.25">
      <c r="A1054" s="1" t="s">
        <v>1483</v>
      </c>
      <c r="B1054" s="507" t="str">
        <f t="shared" si="12"/>
        <v>SP rezultato rodiklių taikymas priemonei:</v>
      </c>
      <c r="C1054" s="504"/>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4.25" customHeight="1" x14ac:dyDescent="0.25">
      <c r="A1055" s="1" t="s">
        <v>1485</v>
      </c>
      <c r="B1055" s="508" t="str">
        <f t="shared" si="12"/>
        <v>R.3</v>
      </c>
      <c r="C1055" s="512" t="str">
        <f>'10'!Q55</f>
        <v>Ne</v>
      </c>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4.25" customHeight="1" x14ac:dyDescent="0.25">
      <c r="A1056" s="1" t="s">
        <v>1487</v>
      </c>
      <c r="B1056" s="508" t="str">
        <f t="shared" si="12"/>
        <v>R.37</v>
      </c>
      <c r="C1056" s="512" t="str">
        <f>'10'!Q56</f>
        <v>Ne</v>
      </c>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4.25" customHeight="1" x14ac:dyDescent="0.25">
      <c r="A1057" s="1" t="s">
        <v>1488</v>
      </c>
      <c r="B1057" s="508" t="str">
        <f t="shared" si="12"/>
        <v>R.39</v>
      </c>
      <c r="C1057" s="512" t="str">
        <f>'10'!Q57</f>
        <v>Ne</v>
      </c>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4.25" customHeight="1" x14ac:dyDescent="0.25">
      <c r="A1058" s="1" t="s">
        <v>1489</v>
      </c>
      <c r="B1058" s="508" t="str">
        <f t="shared" si="12"/>
        <v>R.41</v>
      </c>
      <c r="C1058" s="512" t="str">
        <f>'10'!Q58</f>
        <v>Ne</v>
      </c>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25" customHeight="1" x14ac:dyDescent="0.25">
      <c r="A1059" s="1" t="s">
        <v>1490</v>
      </c>
      <c r="B1059" s="508" t="str">
        <f t="shared" si="12"/>
        <v>R.42</v>
      </c>
      <c r="C1059" s="512" t="str">
        <f>'10'!Q59</f>
        <v>Ne</v>
      </c>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25" customHeight="1" x14ac:dyDescent="0.25">
      <c r="A1060" s="1" t="s">
        <v>1491</v>
      </c>
      <c r="B1060" s="507" t="str">
        <f t="shared" si="12"/>
        <v>VPS rodiklių taikymas priemonei:</v>
      </c>
      <c r="C1060" s="513"/>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25" customHeight="1" x14ac:dyDescent="0.25">
      <c r="A1061" s="1" t="s">
        <v>1493</v>
      </c>
      <c r="B1061" s="508" t="str">
        <f t="shared" si="12"/>
        <v>ROKI-P.1</v>
      </c>
      <c r="C1061" s="512" t="str">
        <f>'10'!Q61</f>
        <v>Ne</v>
      </c>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25" customHeight="1" x14ac:dyDescent="0.25">
      <c r="A1062" s="1" t="s">
        <v>1494</v>
      </c>
      <c r="B1062" s="508" t="str">
        <f t="shared" si="12"/>
        <v>ROKI-R.2</v>
      </c>
      <c r="C1062" s="512" t="str">
        <f>'10'!Q62</f>
        <v>Ne</v>
      </c>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25" customHeight="1" x14ac:dyDescent="0.25">
      <c r="A1063" s="1" t="s">
        <v>1495</v>
      </c>
      <c r="B1063" s="508" t="str">
        <f t="shared" si="12"/>
        <v>ROKI-R.3</v>
      </c>
      <c r="C1063" s="512" t="str">
        <f>'10'!Q63</f>
        <v>Ne</v>
      </c>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25" customHeight="1" x14ac:dyDescent="0.25">
      <c r="A1064" s="1" t="s">
        <v>1496</v>
      </c>
      <c r="B1064" s="508" t="str">
        <f t="shared" si="12"/>
        <v>ROKI-P.4</v>
      </c>
      <c r="C1064" s="512" t="str">
        <f>'10'!Q64</f>
        <v>Ne</v>
      </c>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25" customHeight="1" x14ac:dyDescent="0.25">
      <c r="A1065" s="1" t="s">
        <v>1497</v>
      </c>
      <c r="B1065" s="508" t="str">
        <f t="shared" si="12"/>
        <v>ROKI-P.5</v>
      </c>
      <c r="C1065" s="512" t="str">
        <f>'10'!Q65</f>
        <v>Ne</v>
      </c>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25" customHeight="1" x14ac:dyDescent="0.25">
      <c r="A1066" s="1" t="s">
        <v>1498</v>
      </c>
      <c r="B1066" s="508" t="str">
        <f t="shared" si="12"/>
        <v>ROKI-P.6</v>
      </c>
      <c r="C1066" s="512" t="str">
        <f>'10'!Q66</f>
        <v>Ne</v>
      </c>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25" customHeight="1" x14ac:dyDescent="0.25">
      <c r="A1067" s="1" t="s">
        <v>1499</v>
      </c>
      <c r="B1067" s="508" t="str">
        <f t="shared" si="12"/>
        <v>ROKI-P.7</v>
      </c>
      <c r="C1067" s="512" t="str">
        <f>'10'!Q67</f>
        <v>Ne</v>
      </c>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25" customHeight="1" x14ac:dyDescent="0.25">
      <c r="A1068" s="1" t="s">
        <v>1500</v>
      </c>
      <c r="B1068" s="508" t="str">
        <f t="shared" si="12"/>
        <v>ROKI-P.8</v>
      </c>
      <c r="C1068" s="512" t="str">
        <f>'10'!Q68</f>
        <v>Ne</v>
      </c>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25" customHeight="1" x14ac:dyDescent="0.25">
      <c r="A1069" s="1" t="s">
        <v>1501</v>
      </c>
      <c r="B1069" s="508" t="str">
        <f t="shared" si="12"/>
        <v>ROKI-P.9</v>
      </c>
      <c r="C1069" s="512" t="str">
        <f>'10'!Q69</f>
        <v>Ne</v>
      </c>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25" customHeight="1" x14ac:dyDescent="0.25">
      <c r="A1070" s="1" t="s">
        <v>1502</v>
      </c>
      <c r="B1070" s="510" t="str">
        <f t="shared" si="12"/>
        <v>ROKI-P.10</v>
      </c>
      <c r="C1070" s="514" t="str">
        <f>'10'!Q70</f>
        <v>Ne</v>
      </c>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25" customHeight="1" x14ac:dyDescent="0.25">
      <c r="A1071" s="1" t="s">
        <v>1503</v>
      </c>
      <c r="B1071" s="498" t="str">
        <f t="shared" si="12"/>
        <v>F dalis. Pagal priemonę remiamų projektų pobūdis:</v>
      </c>
      <c r="C1071" s="504"/>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25" customHeight="1" x14ac:dyDescent="0.25">
      <c r="A1072" s="1" t="s">
        <v>1505</v>
      </c>
      <c r="B1072" s="137" t="str">
        <f t="shared" si="12"/>
        <v>Remiami pelno projektai</v>
      </c>
      <c r="C1072" s="502" t="str">
        <f>'10'!Q72</f>
        <v>Ne</v>
      </c>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25" customHeight="1" x14ac:dyDescent="0.25">
      <c r="A1073" s="1" t="s">
        <v>1507</v>
      </c>
      <c r="B1073" s="137" t="str">
        <f t="shared" si="12"/>
        <v>Remiami projektai, susiję su žinių perdavimu, įskaitant konsultacijas, mokymą ir keitimąsi žiniomis apie tvarią, ekonominę, socialinę, aplinką ir klimatą tausojančią veiklą (aktualu rodikliui L801)</v>
      </c>
      <c r="C1073" s="502" t="str">
        <f>'10'!Q73</f>
        <v>Ne</v>
      </c>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25" customHeight="1" x14ac:dyDescent="0.25">
      <c r="A1074" s="1" t="s">
        <v>1510</v>
      </c>
      <c r="B1074" s="137" t="str">
        <f t="shared" si="12"/>
        <v>Remiami projektai, susiję su gamintojų organizacijomis, vietinėmis rinkomis, trumpomis tiekimo grandinėmis ir kokybės schemomis, įskaitant paramą investicijoms, rinkodaros veiklą ir kt. (aktualu rodikliui L802)</v>
      </c>
      <c r="C1074" s="502" t="str">
        <f>'10'!Q74</f>
        <v>Ne</v>
      </c>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25" customHeight="1" x14ac:dyDescent="0.25">
      <c r="A1075" s="1" t="s">
        <v>1513</v>
      </c>
      <c r="B1075" s="137" t="str">
        <f t="shared" si="12"/>
        <v>Remiami projektai, susiję su atsinaujinančios energijos gamybos pajėgumais, įskaitant biologinę (aktualu rodikliui L803)</v>
      </c>
      <c r="C1075" s="502" t="str">
        <f>'10'!Q75</f>
        <v>Ne</v>
      </c>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25" customHeight="1" x14ac:dyDescent="0.25">
      <c r="A1076" s="1" t="s">
        <v>1516</v>
      </c>
      <c r="B1076" s="137" t="str">
        <f t="shared" si="12"/>
        <v>Remiami projektai, prisidedantys prie aplinkos tvarumo, klimato kaitos švelninimo bei prisitaikymo prie jos tikslų įgyvendinimo kaimo vietovėse (aktualu rodikliui L804)</v>
      </c>
      <c r="C1076" s="502" t="str">
        <f>'10'!Q76</f>
        <v>Ne</v>
      </c>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25" customHeight="1" x14ac:dyDescent="0.25">
      <c r="A1077" s="1" t="s">
        <v>1519</v>
      </c>
      <c r="B1077" s="137" t="str">
        <f t="shared" si="12"/>
        <v>Remiami projektai, kurie kuria darbo vietas (aktualu rodikliui L805)</v>
      </c>
      <c r="C1077" s="502" t="str">
        <f>'10'!Q77</f>
        <v>Ne</v>
      </c>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4.25" customHeight="1" x14ac:dyDescent="0.25">
      <c r="A1078" s="1" t="s">
        <v>1522</v>
      </c>
      <c r="B1078" s="137" t="str">
        <f t="shared" si="12"/>
        <v>Remiami kaimo verslų, įskaitant bioekonomiką, projektai (aktualu rodikliui L 806)</v>
      </c>
      <c r="C1078" s="502" t="str">
        <f>'10'!Q78</f>
        <v>Ne</v>
      </c>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4.25" customHeight="1" x14ac:dyDescent="0.25">
      <c r="A1079" s="1" t="s">
        <v>1525</v>
      </c>
      <c r="B1079" s="137" t="str">
        <f t="shared" si="12"/>
        <v>Remiami projektai, susiję su sumanių kaimų strategijomis (aktualu rodikliui L807)</v>
      </c>
      <c r="C1079" s="502" t="str">
        <f>'10'!Q79</f>
        <v>Ne</v>
      </c>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4.25" customHeight="1" x14ac:dyDescent="0.25">
      <c r="A1080" s="1" t="s">
        <v>1528</v>
      </c>
      <c r="B1080" s="137" t="str">
        <f t="shared" si="12"/>
        <v>Remiami projektai, gerinantys paslaugų prieinamumą ir infrastruktūrą (aktualu rodikliui L808)</v>
      </c>
      <c r="C1080" s="502" t="str">
        <f>'10'!Q80</f>
        <v>Ne</v>
      </c>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4.25" customHeight="1" x14ac:dyDescent="0.25">
      <c r="A1081" s="1" t="s">
        <v>1531</v>
      </c>
      <c r="B1081" s="137" t="str">
        <f t="shared" si="12"/>
        <v>Remiami socialinės įtraukties projektai (aktualu rodikliui L809)</v>
      </c>
      <c r="C1081" s="502" t="str">
        <f>'10'!Q81</f>
        <v>Ne</v>
      </c>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4.25" customHeight="1" x14ac:dyDescent="0.25">
      <c r="A1082" s="1"/>
      <c r="B1082" s="497"/>
      <c r="C1082" s="117"/>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4.25" customHeight="1" x14ac:dyDescent="0.25">
      <c r="A1083" s="1"/>
      <c r="B1083" s="114"/>
      <c r="C1083" s="499" t="str">
        <f>'10'!R6</f>
        <v>15 priemonė</v>
      </c>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4.25" customHeight="1" x14ac:dyDescent="0.25">
      <c r="A1084" s="1" t="s">
        <v>86</v>
      </c>
      <c r="B1084" s="137" t="str">
        <f t="shared" ref="B1084:B1158" si="13">B1007</f>
        <v>Priemonės pavadinimas</v>
      </c>
      <c r="C1084" s="493">
        <f>'10'!R7</f>
        <v>0</v>
      </c>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4.25" customHeight="1" x14ac:dyDescent="0.25">
      <c r="A1085" s="1" t="s">
        <v>88</v>
      </c>
      <c r="B1085" s="137" t="str">
        <f t="shared" si="13"/>
        <v>Priemonės rūšis</v>
      </c>
      <c r="C1085" s="493">
        <f>'10'!R8</f>
        <v>0</v>
      </c>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4.25" customHeight="1" x14ac:dyDescent="0.25">
      <c r="A1086" s="1" t="s">
        <v>1341</v>
      </c>
      <c r="B1086" s="137" t="str">
        <f t="shared" si="13"/>
        <v>VVG teritorijos poreikių, kuriuos tenkina priemonė, skaičius</v>
      </c>
      <c r="C1086" s="493">
        <f>'10'!R9</f>
        <v>0</v>
      </c>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4.25" customHeight="1" x14ac:dyDescent="0.25">
      <c r="A1087" s="1" t="s">
        <v>1344</v>
      </c>
      <c r="B1087" s="137" t="str">
        <f t="shared" si="13"/>
        <v>BŽŪP tikslų, kuriuos įgyvendina priemonė, skaičius</v>
      </c>
      <c r="C1087" s="493">
        <f>'10'!R10</f>
        <v>0</v>
      </c>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4.25" customHeight="1" x14ac:dyDescent="0.25">
      <c r="A1088" s="1" t="s">
        <v>1347</v>
      </c>
      <c r="B1088" s="137" t="str">
        <f t="shared" si="13"/>
        <v>Pagrindinis BŽŪP tikslas, kurį įgyvendina VPS priemonė</v>
      </c>
      <c r="C1088" s="502" t="str">
        <f>'10'!R11</f>
        <v>Pasirinkite</v>
      </c>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4.25" customHeight="1" x14ac:dyDescent="0.25">
      <c r="A1089" s="1" t="s">
        <v>1350</v>
      </c>
      <c r="B1089" s="137" t="str">
        <f t="shared" si="13"/>
        <v>Ar priemonė prisideda prie 4 konkretaus BŽŪP tikslo? (tikslas nurodytas 5 lape)</v>
      </c>
      <c r="C1089" s="502" t="str">
        <f>'10'!R12</f>
        <v>Ne</v>
      </c>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4.25" customHeight="1" x14ac:dyDescent="0.25">
      <c r="A1090" s="1" t="s">
        <v>1353</v>
      </c>
      <c r="B1090" s="137" t="str">
        <f t="shared" si="13"/>
        <v>Ar priemonė prisideda prie 5 konkretaus BŽŪP tikslo? (tikslas nurodytas 5 lape)</v>
      </c>
      <c r="C1090" s="502" t="str">
        <f>'10'!R13</f>
        <v>Ne</v>
      </c>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4.25" customHeight="1" x14ac:dyDescent="0.25">
      <c r="A1091" s="1" t="s">
        <v>1355</v>
      </c>
      <c r="B1091" s="137" t="str">
        <f t="shared" si="13"/>
        <v>Ar priemonė prisideda prie 6 konkretaus BŽŪP tikslo? (tikslas nurodytas 5 lape)</v>
      </c>
      <c r="C1091" s="502" t="str">
        <f>'10'!R14</f>
        <v>Ne</v>
      </c>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4.25" customHeight="1" x14ac:dyDescent="0.25">
      <c r="A1092" s="1" t="s">
        <v>1357</v>
      </c>
      <c r="B1092" s="137" t="str">
        <f t="shared" si="13"/>
        <v>Ar priemonė prisideda prie 9 konkretaus BŽŪP tikslo? (tikslas nurodytas 5 lape)</v>
      </c>
      <c r="C1092" s="502" t="str">
        <f>'10'!R15</f>
        <v>Ne</v>
      </c>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4.25" customHeight="1" x14ac:dyDescent="0.25">
      <c r="A1093" s="1" t="s">
        <v>1359</v>
      </c>
      <c r="B1093" s="498" t="str">
        <f t="shared" si="13"/>
        <v>A dalis. Priemonės intervencijos logika:</v>
      </c>
      <c r="C1093" s="504"/>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4.25" customHeight="1" x14ac:dyDescent="0.25">
      <c r="A1094" s="1" t="s">
        <v>1362</v>
      </c>
      <c r="B1094" s="137" t="str">
        <f t="shared" si="13"/>
        <v>Priemonės tikslas, ryšys su pagrindiniu BŽŪP tikslu ir VVG teritorijos poreikiais (problemomis ir (arba) potencialu), ryšys su VPS tema (jei taikoma)</v>
      </c>
      <c r="C1094" s="494">
        <f>'10'!R17</f>
        <v>0</v>
      </c>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4.25" customHeight="1" x14ac:dyDescent="0.25">
      <c r="A1095" s="1" t="s">
        <v>1365</v>
      </c>
      <c r="B1095" s="137" t="str">
        <f t="shared" si="13"/>
        <v>Pokytis, kurio siekiama VPS priemone</v>
      </c>
      <c r="C1095" s="494">
        <f>'10'!R18</f>
        <v>0</v>
      </c>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4.25" customHeight="1" x14ac:dyDescent="0.25">
      <c r="A1096" s="1" t="s">
        <v>1368</v>
      </c>
      <c r="B1096" s="137" t="str">
        <f t="shared" si="13"/>
        <v>Kaip priemonė prisidės prie horizontalaus tikslo d įgyvendinimo? (pildoma, jei taikoma)</v>
      </c>
      <c r="C1096" s="494">
        <f>'10'!R19</f>
        <v>0</v>
      </c>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4.25" customHeight="1" x14ac:dyDescent="0.25">
      <c r="A1097" s="1" t="s">
        <v>1374</v>
      </c>
      <c r="B1097" s="137" t="str">
        <f t="shared" si="13"/>
        <v>Kaip priemonė prisidės prie horizontalaus tikslo e įgyvendinimo? (pildoma, jei taikoma)</v>
      </c>
      <c r="C1097" s="494">
        <f>'10'!R20</f>
        <v>0</v>
      </c>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4.25" customHeight="1" x14ac:dyDescent="0.25">
      <c r="A1098" s="1" t="s">
        <v>1377</v>
      </c>
      <c r="B1098" s="137" t="str">
        <f t="shared" si="13"/>
        <v>Kaip priemonė prisidės prie horizontalaus tikslo f įgyvendinimo? (pildoma, jei taikoma)</v>
      </c>
      <c r="C1098" s="494">
        <f>'10'!R21</f>
        <v>0</v>
      </c>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4.25" customHeight="1" x14ac:dyDescent="0.25">
      <c r="A1099" s="1" t="s">
        <v>1381</v>
      </c>
      <c r="B1099" s="137" t="str">
        <f t="shared" si="13"/>
        <v>Kaip priemonė prisidės prie horizontalaus tikslo i įgyvendinimo? (pildoma, jei taikoma)</v>
      </c>
      <c r="C1099" s="494">
        <f>'10'!R22</f>
        <v>0</v>
      </c>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4.25" customHeight="1" x14ac:dyDescent="0.25">
      <c r="A1100" s="1" t="s">
        <v>1384</v>
      </c>
      <c r="B1100" s="498" t="str">
        <f t="shared" si="13"/>
        <v>B dalis. Pareiškėjų ir projektų tinkamumo sąlygos, projektų atrankos principai:</v>
      </c>
      <c r="C1100" s="504"/>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4.25" customHeight="1" x14ac:dyDescent="0.25">
      <c r="A1101" s="1" t="s">
        <v>1386</v>
      </c>
      <c r="B1101" s="137" t="str">
        <f t="shared" si="13"/>
        <v>Pagal priemonę remiamos veiklos</v>
      </c>
      <c r="C1101" s="494">
        <f>'10'!R24</f>
        <v>0</v>
      </c>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4.25" customHeight="1" x14ac:dyDescent="0.25">
      <c r="A1102" s="1" t="s">
        <v>1392</v>
      </c>
      <c r="B1102" s="137" t="str">
        <f t="shared" si="13"/>
        <v>Tinkami pareiškėjai ir partneriai (jei taikomas reikalavimas projektus įgyvendinti su partneriais)</v>
      </c>
      <c r="C1102" s="494">
        <f>'10'!R25</f>
        <v>0</v>
      </c>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4.25" customHeight="1" x14ac:dyDescent="0.25">
      <c r="A1103" s="1" t="s">
        <v>1398</v>
      </c>
      <c r="B1103" s="137" t="str">
        <f t="shared" si="13"/>
        <v>Priemonės tikslinė grupė (pildoma, jei nesutampa su tinkamais pareiškėjais ir (arba) partneriais)</v>
      </c>
      <c r="C1103" s="494">
        <f>'10'!R26</f>
        <v>0</v>
      </c>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4.25" customHeight="1" x14ac:dyDescent="0.25">
      <c r="A1104" s="1" t="s">
        <v>1404</v>
      </c>
      <c r="B1104" s="137" t="str">
        <f t="shared" si="13"/>
        <v>Tinkamumo sąlygos pareiškėjams ir projektams</v>
      </c>
      <c r="C1104" s="494">
        <f>'10'!R27</f>
        <v>0</v>
      </c>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4.25" customHeight="1" x14ac:dyDescent="0.25">
      <c r="A1105" s="1" t="s">
        <v>1408</v>
      </c>
      <c r="B1105" s="137" t="str">
        <f t="shared" si="13"/>
        <v>Projektų atrankos principai</v>
      </c>
      <c r="C1105" s="494">
        <f>'10'!R28</f>
        <v>0</v>
      </c>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4.25" customHeight="1" x14ac:dyDescent="0.25">
      <c r="A1106" s="1" t="s">
        <v>1413</v>
      </c>
      <c r="B1106" s="137" t="str">
        <f t="shared" si="13"/>
        <v>Planuojamų kvietimų teikti paraiškas skaičius</v>
      </c>
      <c r="C1106" s="493">
        <f>'10'!R29</f>
        <v>0</v>
      </c>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4.25" customHeight="1" x14ac:dyDescent="0.25">
      <c r="A1107" s="1" t="s">
        <v>1416</v>
      </c>
      <c r="B1107" s="498" t="str">
        <f t="shared" si="13"/>
        <v>C dalis. Paramos dydžiai:</v>
      </c>
      <c r="C1107" s="504"/>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4.25" customHeight="1" x14ac:dyDescent="0.25">
      <c r="A1108" s="1" t="s">
        <v>1418</v>
      </c>
      <c r="B1108" s="137" t="str">
        <f t="shared" si="13"/>
        <v>Didžiausia paramos suma vietos projektui, Eur</v>
      </c>
      <c r="C1108" s="494">
        <f>'10'!R31</f>
        <v>0</v>
      </c>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4.25" customHeight="1" x14ac:dyDescent="0.25">
      <c r="A1109" s="1" t="s">
        <v>1424</v>
      </c>
      <c r="B1109" s="137" t="str">
        <f t="shared" si="13"/>
        <v xml:space="preserve">Paramos lyginamoji dalis, proc. </v>
      </c>
      <c r="C1109" s="494">
        <f>'10'!R32</f>
        <v>0</v>
      </c>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4.25" customHeight="1" x14ac:dyDescent="0.25">
      <c r="A1110" s="1" t="s">
        <v>1429</v>
      </c>
      <c r="B1110" s="137" t="str">
        <f t="shared" si="13"/>
        <v>Planuojama paramos suma priemonei, Eur</v>
      </c>
      <c r="C1110" s="505">
        <f>'10'!R33</f>
        <v>0</v>
      </c>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4.25" customHeight="1" x14ac:dyDescent="0.25">
      <c r="A1111" s="1" t="s">
        <v>1432</v>
      </c>
      <c r="B1111" s="137" t="str">
        <f t="shared" si="13"/>
        <v>Planuojama paremti projektų (rodiklis L700)</v>
      </c>
      <c r="C1111" s="506">
        <f>'10'!R34</f>
        <v>0</v>
      </c>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4.25" customHeight="1" x14ac:dyDescent="0.25">
      <c r="A1112" s="1" t="s">
        <v>1435</v>
      </c>
      <c r="B1112" s="137" t="str">
        <f t="shared" si="13"/>
        <v>Paaiškinimas, kaip nustatyta rodiklio L700 reikšmė</v>
      </c>
      <c r="C1112" s="494">
        <f>'10'!R35</f>
        <v>0</v>
      </c>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4.25" customHeight="1" x14ac:dyDescent="0.25">
      <c r="A1113" s="1" t="s">
        <v>1440</v>
      </c>
      <c r="B1113" s="498" t="str">
        <f t="shared" si="13"/>
        <v>D dalis. Priemonės indėlis į ES ir nacionalinių horizontaliųjų principų įgyvendinimą:</v>
      </c>
      <c r="C1113" s="504"/>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4.25" customHeight="1" x14ac:dyDescent="0.25">
      <c r="A1114" s="1" t="s">
        <v>1441</v>
      </c>
      <c r="B1114" s="507" t="str">
        <f t="shared" si="13"/>
        <v>Subregioninės vietovės principas:</v>
      </c>
      <c r="C1114" s="504"/>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4.25" customHeight="1" x14ac:dyDescent="0.25">
      <c r="A1115" s="1" t="s">
        <v>1443</v>
      </c>
      <c r="B1115" s="137" t="str">
        <f t="shared" si="13"/>
        <v>Ar siekiama, kad pagal priemonę finansuojami projektai apimtų visas VVG teritorijos seniūnijas?</v>
      </c>
      <c r="C1115" s="502" t="str">
        <f>'10'!R38</f>
        <v>Ne</v>
      </c>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4.25" customHeight="1" x14ac:dyDescent="0.25">
      <c r="A1116" s="1" t="s">
        <v>1446</v>
      </c>
      <c r="B1116" s="137" t="str">
        <f t="shared" si="13"/>
        <v>Pasirinkimo pagrindimas</v>
      </c>
      <c r="C1116" s="494">
        <f>'10'!R39</f>
        <v>0</v>
      </c>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4.25" customHeight="1" x14ac:dyDescent="0.25">
      <c r="A1117" s="1" t="s">
        <v>1450</v>
      </c>
      <c r="B1117" s="507" t="str">
        <f t="shared" si="13"/>
        <v>Partnerystės principas:</v>
      </c>
      <c r="C1117" s="504"/>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4.25" customHeight="1" x14ac:dyDescent="0.25">
      <c r="A1118" s="1" t="s">
        <v>1452</v>
      </c>
      <c r="B1118" s="137" t="str">
        <f t="shared" si="13"/>
        <v>Ar siekiama, kad pagal priemonę finansuojami projektai būtų vykdomi su partneriais?</v>
      </c>
      <c r="C1118" s="502" t="str">
        <f>'10'!R41</f>
        <v>Ne</v>
      </c>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4.25" customHeight="1" x14ac:dyDescent="0.25">
      <c r="A1119" s="1" t="s">
        <v>1456</v>
      </c>
      <c r="B1119" s="137" t="str">
        <f t="shared" si="13"/>
        <v>Pasirinkimo pagrindimas</v>
      </c>
      <c r="C1119" s="494">
        <f>'10'!R42</f>
        <v>0</v>
      </c>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4.25" customHeight="1" x14ac:dyDescent="0.25">
      <c r="A1120" s="1" t="s">
        <v>1458</v>
      </c>
      <c r="B1120" s="507" t="str">
        <f t="shared" si="13"/>
        <v>Inovacijų principas:</v>
      </c>
      <c r="C1120" s="504"/>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4.25" customHeight="1" x14ac:dyDescent="0.25">
      <c r="A1121" s="1" t="s">
        <v>1460</v>
      </c>
      <c r="B1121" s="137" t="str">
        <f t="shared" si="13"/>
        <v>Ar siekiama, kad pagal priemonę finansuojami projektai būtų skirti inovacijoms vietos lygiu diegti?</v>
      </c>
      <c r="C1121" s="502" t="str">
        <f>'10'!R44</f>
        <v>Ne</v>
      </c>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4.25" customHeight="1" x14ac:dyDescent="0.25">
      <c r="A1122" s="1" t="s">
        <v>1462</v>
      </c>
      <c r="B1122" s="137" t="str">
        <f t="shared" si="13"/>
        <v>Pasirinkimo pagrindimas</v>
      </c>
      <c r="C1122" s="494">
        <f>'10'!R45</f>
        <v>0</v>
      </c>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4.25" customHeight="1" x14ac:dyDescent="0.25">
      <c r="A1123" s="1" t="s">
        <v>1464</v>
      </c>
      <c r="B1123" s="137" t="str">
        <f t="shared" si="13"/>
        <v>Planuojama paremti projektų, skirtų inovacijoms vietos lygiu diegti (rodiklis L710)</v>
      </c>
      <c r="C1123" s="506">
        <f>'10'!R46</f>
        <v>0</v>
      </c>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4.25" customHeight="1" x14ac:dyDescent="0.25">
      <c r="A1124" s="1" t="s">
        <v>1467</v>
      </c>
      <c r="B1124" s="507" t="str">
        <f t="shared" si="13"/>
        <v>Lyčių lygybė ir nediskriminavimas:</v>
      </c>
      <c r="C1124" s="504"/>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4.25" customHeight="1" x14ac:dyDescent="0.25">
      <c r="A1125" s="1" t="s">
        <v>1469</v>
      </c>
      <c r="B1125" s="137" t="str">
        <f t="shared" si="13"/>
        <v>Ar pagal priemonę finansuojami projektai, skirti lyčių lygybei ir nediskriminavimui?</v>
      </c>
      <c r="C1125" s="502" t="str">
        <f>'10'!R48</f>
        <v>Ne</v>
      </c>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4.25" customHeight="1" x14ac:dyDescent="0.25">
      <c r="A1126" s="1" t="s">
        <v>1472</v>
      </c>
      <c r="B1126" s="137" t="str">
        <f t="shared" si="13"/>
        <v>Pasirinkimo pagrindimas (jei taip, kaip bus užtikrinta)</v>
      </c>
      <c r="C1126" s="494">
        <f>'10'!R49</f>
        <v>0</v>
      </c>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4.25" customHeight="1" x14ac:dyDescent="0.25">
      <c r="A1127" s="1" t="s">
        <v>1475</v>
      </c>
      <c r="B1127" s="507" t="str">
        <f t="shared" si="13"/>
        <v>Jaunimas:</v>
      </c>
      <c r="C1127" s="504"/>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4.25" customHeight="1" x14ac:dyDescent="0.25">
      <c r="A1128" s="1" t="s">
        <v>1477</v>
      </c>
      <c r="B1128" s="137" t="str">
        <f t="shared" si="13"/>
        <v>Ar pagal priemonę finansuojami projektai, skirti jaunimui?</v>
      </c>
      <c r="C1128" s="502" t="str">
        <f>'10'!R51</f>
        <v>Ne</v>
      </c>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4.25" customHeight="1" x14ac:dyDescent="0.25">
      <c r="A1129" s="1" t="s">
        <v>1479</v>
      </c>
      <c r="B1129" s="137" t="str">
        <f t="shared" si="13"/>
        <v>Pasirinkimo pagrindimas (jei taip, kaip bus užtikrinta)</v>
      </c>
      <c r="C1129" s="494">
        <f>'10'!R52</f>
        <v>0</v>
      </c>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4.25" customHeight="1" x14ac:dyDescent="0.25">
      <c r="A1130" s="1" t="s">
        <v>1481</v>
      </c>
      <c r="B1130" s="498" t="str">
        <f t="shared" si="13"/>
        <v>E dalis. Priemonės rezultato rodikliai:</v>
      </c>
      <c r="C1130" s="504"/>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4.25" customHeight="1" x14ac:dyDescent="0.25">
      <c r="A1131" s="1" t="s">
        <v>1483</v>
      </c>
      <c r="B1131" s="507" t="str">
        <f t="shared" si="13"/>
        <v>SP rezultato rodiklių taikymas priemonei:</v>
      </c>
      <c r="C1131" s="504"/>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4.25" customHeight="1" x14ac:dyDescent="0.25">
      <c r="A1132" s="1" t="s">
        <v>1485</v>
      </c>
      <c r="B1132" s="508" t="str">
        <f t="shared" si="13"/>
        <v>R.3</v>
      </c>
      <c r="C1132" s="512" t="str">
        <f>'10'!R55</f>
        <v>Ne</v>
      </c>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4.25" customHeight="1" x14ac:dyDescent="0.25">
      <c r="A1133" s="1" t="s">
        <v>1487</v>
      </c>
      <c r="B1133" s="508" t="str">
        <f t="shared" si="13"/>
        <v>R.37</v>
      </c>
      <c r="C1133" s="512" t="str">
        <f>'10'!R56</f>
        <v>Ne</v>
      </c>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4.25" customHeight="1" x14ac:dyDescent="0.25">
      <c r="A1134" s="1" t="s">
        <v>1488</v>
      </c>
      <c r="B1134" s="508" t="str">
        <f t="shared" si="13"/>
        <v>R.39</v>
      </c>
      <c r="C1134" s="512" t="str">
        <f>'10'!R57</f>
        <v>Ne</v>
      </c>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4.25" customHeight="1" x14ac:dyDescent="0.25">
      <c r="A1135" s="1" t="s">
        <v>1489</v>
      </c>
      <c r="B1135" s="508" t="str">
        <f t="shared" si="13"/>
        <v>R.41</v>
      </c>
      <c r="C1135" s="512" t="str">
        <f>'10'!R58</f>
        <v>Ne</v>
      </c>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4.25" customHeight="1" x14ac:dyDescent="0.25">
      <c r="A1136" s="1" t="s">
        <v>1490</v>
      </c>
      <c r="B1136" s="508" t="str">
        <f t="shared" si="13"/>
        <v>R.42</v>
      </c>
      <c r="C1136" s="512" t="str">
        <f>'10'!R59</f>
        <v>Ne</v>
      </c>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4.25" customHeight="1" x14ac:dyDescent="0.25">
      <c r="A1137" s="1" t="s">
        <v>1491</v>
      </c>
      <c r="B1137" s="507" t="str">
        <f t="shared" si="13"/>
        <v>VPS rodiklių taikymas priemonei:</v>
      </c>
      <c r="C1137" s="513"/>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4.25" customHeight="1" x14ac:dyDescent="0.25">
      <c r="A1138" s="1" t="s">
        <v>1493</v>
      </c>
      <c r="B1138" s="508" t="str">
        <f t="shared" si="13"/>
        <v>ROKI-P.1</v>
      </c>
      <c r="C1138" s="512" t="str">
        <f>'10'!R61</f>
        <v>Ne</v>
      </c>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4.25" customHeight="1" x14ac:dyDescent="0.25">
      <c r="A1139" s="1" t="s">
        <v>1494</v>
      </c>
      <c r="B1139" s="508" t="str">
        <f t="shared" si="13"/>
        <v>ROKI-R.2</v>
      </c>
      <c r="C1139" s="512" t="str">
        <f>'10'!R62</f>
        <v>Ne</v>
      </c>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4.25" customHeight="1" x14ac:dyDescent="0.25">
      <c r="A1140" s="1" t="s">
        <v>1495</v>
      </c>
      <c r="B1140" s="508" t="str">
        <f t="shared" si="13"/>
        <v>ROKI-R.3</v>
      </c>
      <c r="C1140" s="512" t="str">
        <f>'10'!R63</f>
        <v>Ne</v>
      </c>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4.25" customHeight="1" x14ac:dyDescent="0.25">
      <c r="A1141" s="1" t="s">
        <v>1496</v>
      </c>
      <c r="B1141" s="508" t="str">
        <f t="shared" si="13"/>
        <v>ROKI-P.4</v>
      </c>
      <c r="C1141" s="512" t="str">
        <f>'10'!R64</f>
        <v>Ne</v>
      </c>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4.25" customHeight="1" x14ac:dyDescent="0.25">
      <c r="A1142" s="1" t="s">
        <v>1497</v>
      </c>
      <c r="B1142" s="508" t="str">
        <f t="shared" si="13"/>
        <v>ROKI-P.5</v>
      </c>
      <c r="C1142" s="512" t="str">
        <f>'10'!R65</f>
        <v>Ne</v>
      </c>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4.25" customHeight="1" x14ac:dyDescent="0.25">
      <c r="A1143" s="1" t="s">
        <v>1498</v>
      </c>
      <c r="B1143" s="508" t="str">
        <f t="shared" si="13"/>
        <v>ROKI-P.6</v>
      </c>
      <c r="C1143" s="512" t="str">
        <f>'10'!R66</f>
        <v>Ne</v>
      </c>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4.25" customHeight="1" x14ac:dyDescent="0.25">
      <c r="A1144" s="1" t="s">
        <v>1499</v>
      </c>
      <c r="B1144" s="508" t="str">
        <f t="shared" si="13"/>
        <v>ROKI-P.7</v>
      </c>
      <c r="C1144" s="512" t="str">
        <f>'10'!R67</f>
        <v>Ne</v>
      </c>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4.25" customHeight="1" x14ac:dyDescent="0.25">
      <c r="A1145" s="1" t="s">
        <v>1500</v>
      </c>
      <c r="B1145" s="508" t="str">
        <f t="shared" si="13"/>
        <v>ROKI-P.8</v>
      </c>
      <c r="C1145" s="512" t="str">
        <f>'10'!R68</f>
        <v>Ne</v>
      </c>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4.25" customHeight="1" x14ac:dyDescent="0.25">
      <c r="A1146" s="1" t="s">
        <v>1501</v>
      </c>
      <c r="B1146" s="508" t="str">
        <f t="shared" si="13"/>
        <v>ROKI-P.9</v>
      </c>
      <c r="C1146" s="512" t="str">
        <f>'10'!R69</f>
        <v>Ne</v>
      </c>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4.25" customHeight="1" x14ac:dyDescent="0.25">
      <c r="A1147" s="1" t="s">
        <v>1502</v>
      </c>
      <c r="B1147" s="510" t="str">
        <f t="shared" si="13"/>
        <v>ROKI-P.10</v>
      </c>
      <c r="C1147" s="514" t="str">
        <f>'10'!R70</f>
        <v>Ne</v>
      </c>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4.25" customHeight="1" x14ac:dyDescent="0.25">
      <c r="A1148" s="1" t="s">
        <v>1503</v>
      </c>
      <c r="B1148" s="498" t="str">
        <f t="shared" si="13"/>
        <v>F dalis. Pagal priemonę remiamų projektų pobūdis:</v>
      </c>
      <c r="C1148" s="504"/>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4.25" customHeight="1" x14ac:dyDescent="0.25">
      <c r="A1149" s="1" t="s">
        <v>1505</v>
      </c>
      <c r="B1149" s="137" t="str">
        <f t="shared" si="13"/>
        <v>Remiami pelno projektai</v>
      </c>
      <c r="C1149" s="502" t="str">
        <f>'10'!R72</f>
        <v>Ne</v>
      </c>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4.25" customHeight="1" x14ac:dyDescent="0.25">
      <c r="A1150" s="1" t="s">
        <v>1507</v>
      </c>
      <c r="B1150" s="137" t="str">
        <f t="shared" si="13"/>
        <v>Remiami projektai, susiję su žinių perdavimu, įskaitant konsultacijas, mokymą ir keitimąsi žiniomis apie tvarią, ekonominę, socialinę, aplinką ir klimatą tausojančią veiklą (aktualu rodikliui L801)</v>
      </c>
      <c r="C1150" s="502" t="str">
        <f>'10'!R73</f>
        <v>Ne</v>
      </c>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4.25" customHeight="1" x14ac:dyDescent="0.25">
      <c r="A1151" s="1" t="s">
        <v>1510</v>
      </c>
      <c r="B1151" s="137" t="str">
        <f t="shared" si="13"/>
        <v>Remiami projektai, susiję su gamintojų organizacijomis, vietinėmis rinkomis, trumpomis tiekimo grandinėmis ir kokybės schemomis, įskaitant paramą investicijoms, rinkodaros veiklą ir kt. (aktualu rodikliui L802)</v>
      </c>
      <c r="C1151" s="502" t="str">
        <f>'10'!R74</f>
        <v>Ne</v>
      </c>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4.25" customHeight="1" x14ac:dyDescent="0.25">
      <c r="A1152" s="1" t="s">
        <v>1513</v>
      </c>
      <c r="B1152" s="137" t="str">
        <f t="shared" si="13"/>
        <v>Remiami projektai, susiję su atsinaujinančios energijos gamybos pajėgumais, įskaitant biologinę (aktualu rodikliui L803)</v>
      </c>
      <c r="C1152" s="502" t="str">
        <f>'10'!R75</f>
        <v>Ne</v>
      </c>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4.25" customHeight="1" x14ac:dyDescent="0.25">
      <c r="A1153" s="1" t="s">
        <v>1516</v>
      </c>
      <c r="B1153" s="137" t="str">
        <f t="shared" si="13"/>
        <v>Remiami projektai, prisidedantys prie aplinkos tvarumo, klimato kaitos švelninimo bei prisitaikymo prie jos tikslų įgyvendinimo kaimo vietovėse (aktualu rodikliui L804)</v>
      </c>
      <c r="C1153" s="502" t="str">
        <f>'10'!R76</f>
        <v>Ne</v>
      </c>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4.25" customHeight="1" x14ac:dyDescent="0.25">
      <c r="A1154" s="1" t="s">
        <v>1519</v>
      </c>
      <c r="B1154" s="137" t="str">
        <f t="shared" si="13"/>
        <v>Remiami projektai, kurie kuria darbo vietas (aktualu rodikliui L805)</v>
      </c>
      <c r="C1154" s="502" t="str">
        <f>'10'!R77</f>
        <v>Ne</v>
      </c>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4.25" customHeight="1" x14ac:dyDescent="0.25">
      <c r="A1155" s="1" t="s">
        <v>1522</v>
      </c>
      <c r="B1155" s="137" t="str">
        <f t="shared" si="13"/>
        <v>Remiami kaimo verslų, įskaitant bioekonomiką, projektai (aktualu rodikliui L 806)</v>
      </c>
      <c r="C1155" s="502" t="str">
        <f>'10'!R78</f>
        <v>Ne</v>
      </c>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4.25" customHeight="1" x14ac:dyDescent="0.25">
      <c r="A1156" s="1" t="s">
        <v>1525</v>
      </c>
      <c r="B1156" s="137" t="str">
        <f t="shared" si="13"/>
        <v>Remiami projektai, susiję su sumanių kaimų strategijomis (aktualu rodikliui L807)</v>
      </c>
      <c r="C1156" s="502" t="str">
        <f>'10'!R79</f>
        <v>Ne</v>
      </c>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4.25" customHeight="1" x14ac:dyDescent="0.25">
      <c r="A1157" s="1" t="s">
        <v>1528</v>
      </c>
      <c r="B1157" s="137" t="str">
        <f t="shared" si="13"/>
        <v>Remiami projektai, gerinantys paslaugų prieinamumą ir infrastruktūrą (aktualu rodikliui L808)</v>
      </c>
      <c r="C1157" s="502" t="str">
        <f>'10'!R80</f>
        <v>Ne</v>
      </c>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4.25" customHeight="1" x14ac:dyDescent="0.25">
      <c r="A1158" s="1" t="s">
        <v>1531</v>
      </c>
      <c r="B1158" s="137" t="str">
        <f t="shared" si="13"/>
        <v>Remiami socialinės įtraukties projektai (aktualu rodikliui L809)</v>
      </c>
      <c r="C1158" s="502" t="str">
        <f>'10'!R81</f>
        <v>Ne</v>
      </c>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4.25" customHeight="1" x14ac:dyDescent="0.25">
      <c r="A1159" s="118"/>
      <c r="B1159" s="497"/>
      <c r="C1159" s="117"/>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4.25" customHeight="1" x14ac:dyDescent="0.25">
      <c r="A1160" s="1"/>
      <c r="B1160" s="114"/>
      <c r="C1160" s="499" t="str">
        <f>'10'!S6</f>
        <v>16 priemonė</v>
      </c>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4.25" customHeight="1" x14ac:dyDescent="0.25">
      <c r="A1161" s="1" t="s">
        <v>86</v>
      </c>
      <c r="B1161" s="137" t="str">
        <f t="shared" ref="B1161:B1235" si="14">B1084</f>
        <v>Priemonės pavadinimas</v>
      </c>
      <c r="C1161" s="493">
        <f>'10'!S7</f>
        <v>0</v>
      </c>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4.25" customHeight="1" x14ac:dyDescent="0.25">
      <c r="A1162" s="1" t="s">
        <v>88</v>
      </c>
      <c r="B1162" s="137" t="str">
        <f t="shared" si="14"/>
        <v>Priemonės rūšis</v>
      </c>
      <c r="C1162" s="493">
        <f>'10'!S8</f>
        <v>0</v>
      </c>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4.25" customHeight="1" x14ac:dyDescent="0.25">
      <c r="A1163" s="1" t="s">
        <v>1341</v>
      </c>
      <c r="B1163" s="137" t="str">
        <f t="shared" si="14"/>
        <v>VVG teritorijos poreikių, kuriuos tenkina priemonė, skaičius</v>
      </c>
      <c r="C1163" s="493">
        <f>'10'!S9</f>
        <v>0</v>
      </c>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4.25" customHeight="1" x14ac:dyDescent="0.25">
      <c r="A1164" s="1" t="s">
        <v>1344</v>
      </c>
      <c r="B1164" s="137" t="str">
        <f t="shared" si="14"/>
        <v>BŽŪP tikslų, kuriuos įgyvendina priemonė, skaičius</v>
      </c>
      <c r="C1164" s="493">
        <f>'10'!S10</f>
        <v>0</v>
      </c>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4.25" customHeight="1" x14ac:dyDescent="0.25">
      <c r="A1165" s="1" t="s">
        <v>1347</v>
      </c>
      <c r="B1165" s="137" t="str">
        <f t="shared" si="14"/>
        <v>Pagrindinis BŽŪP tikslas, kurį įgyvendina VPS priemonė</v>
      </c>
      <c r="C1165" s="502" t="str">
        <f>'10'!S11</f>
        <v>Pasirinkite</v>
      </c>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4.25" customHeight="1" x14ac:dyDescent="0.25">
      <c r="A1166" s="1" t="s">
        <v>1350</v>
      </c>
      <c r="B1166" s="137" t="str">
        <f t="shared" si="14"/>
        <v>Ar priemonė prisideda prie 4 konkretaus BŽŪP tikslo? (tikslas nurodytas 5 lape)</v>
      </c>
      <c r="C1166" s="502" t="str">
        <f>'10'!S12</f>
        <v>Ne</v>
      </c>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4.25" customHeight="1" x14ac:dyDescent="0.25">
      <c r="A1167" s="1" t="s">
        <v>1353</v>
      </c>
      <c r="B1167" s="137" t="str">
        <f t="shared" si="14"/>
        <v>Ar priemonė prisideda prie 5 konkretaus BŽŪP tikslo? (tikslas nurodytas 5 lape)</v>
      </c>
      <c r="C1167" s="502" t="str">
        <f>'10'!S13</f>
        <v>Ne</v>
      </c>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4.25" customHeight="1" x14ac:dyDescent="0.25">
      <c r="A1168" s="1" t="s">
        <v>1355</v>
      </c>
      <c r="B1168" s="137" t="str">
        <f t="shared" si="14"/>
        <v>Ar priemonė prisideda prie 6 konkretaus BŽŪP tikslo? (tikslas nurodytas 5 lape)</v>
      </c>
      <c r="C1168" s="502" t="str">
        <f>'10'!S14</f>
        <v>Ne</v>
      </c>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4.25" customHeight="1" x14ac:dyDescent="0.25">
      <c r="A1169" s="1" t="s">
        <v>1357</v>
      </c>
      <c r="B1169" s="137" t="str">
        <f t="shared" si="14"/>
        <v>Ar priemonė prisideda prie 9 konkretaus BŽŪP tikslo? (tikslas nurodytas 5 lape)</v>
      </c>
      <c r="C1169" s="502" t="str">
        <f>'10'!S15</f>
        <v>Ne</v>
      </c>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4.25" customHeight="1" x14ac:dyDescent="0.25">
      <c r="A1170" s="1" t="s">
        <v>1359</v>
      </c>
      <c r="B1170" s="498" t="str">
        <f t="shared" si="14"/>
        <v>A dalis. Priemonės intervencijos logika:</v>
      </c>
      <c r="C1170" s="504"/>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4.25" customHeight="1" x14ac:dyDescent="0.25">
      <c r="A1171" s="1" t="s">
        <v>1362</v>
      </c>
      <c r="B1171" s="137" t="str">
        <f t="shared" si="14"/>
        <v>Priemonės tikslas, ryšys su pagrindiniu BŽŪP tikslu ir VVG teritorijos poreikiais (problemomis ir (arba) potencialu), ryšys su VPS tema (jei taikoma)</v>
      </c>
      <c r="C1171" s="494">
        <f>'10'!S17</f>
        <v>0</v>
      </c>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4.25" customHeight="1" x14ac:dyDescent="0.25">
      <c r="A1172" s="1" t="s">
        <v>1365</v>
      </c>
      <c r="B1172" s="137" t="str">
        <f t="shared" si="14"/>
        <v>Pokytis, kurio siekiama VPS priemone</v>
      </c>
      <c r="C1172" s="494">
        <f>'10'!S18</f>
        <v>0</v>
      </c>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4.25" customHeight="1" x14ac:dyDescent="0.25">
      <c r="A1173" s="1" t="s">
        <v>1368</v>
      </c>
      <c r="B1173" s="137" t="str">
        <f t="shared" si="14"/>
        <v>Kaip priemonė prisidės prie horizontalaus tikslo d įgyvendinimo? (pildoma, jei taikoma)</v>
      </c>
      <c r="C1173" s="494">
        <f>'10'!S19</f>
        <v>0</v>
      </c>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4.25" customHeight="1" x14ac:dyDescent="0.25">
      <c r="A1174" s="1" t="s">
        <v>1374</v>
      </c>
      <c r="B1174" s="137" t="str">
        <f t="shared" si="14"/>
        <v>Kaip priemonė prisidės prie horizontalaus tikslo e įgyvendinimo? (pildoma, jei taikoma)</v>
      </c>
      <c r="C1174" s="494">
        <f>'10'!S20</f>
        <v>0</v>
      </c>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4.25" customHeight="1" x14ac:dyDescent="0.25">
      <c r="A1175" s="1" t="s">
        <v>1377</v>
      </c>
      <c r="B1175" s="137" t="str">
        <f t="shared" si="14"/>
        <v>Kaip priemonė prisidės prie horizontalaus tikslo f įgyvendinimo? (pildoma, jei taikoma)</v>
      </c>
      <c r="C1175" s="494">
        <f>'10'!S21</f>
        <v>0</v>
      </c>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4.25" customHeight="1" x14ac:dyDescent="0.25">
      <c r="A1176" s="1" t="s">
        <v>1381</v>
      </c>
      <c r="B1176" s="137" t="str">
        <f t="shared" si="14"/>
        <v>Kaip priemonė prisidės prie horizontalaus tikslo i įgyvendinimo? (pildoma, jei taikoma)</v>
      </c>
      <c r="C1176" s="494">
        <f>'10'!S22</f>
        <v>0</v>
      </c>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4.25" customHeight="1" x14ac:dyDescent="0.25">
      <c r="A1177" s="1" t="s">
        <v>1384</v>
      </c>
      <c r="B1177" s="498" t="str">
        <f t="shared" si="14"/>
        <v>B dalis. Pareiškėjų ir projektų tinkamumo sąlygos, projektų atrankos principai:</v>
      </c>
      <c r="C1177" s="504"/>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4.25" customHeight="1" x14ac:dyDescent="0.25">
      <c r="A1178" s="1" t="s">
        <v>1386</v>
      </c>
      <c r="B1178" s="137" t="str">
        <f t="shared" si="14"/>
        <v>Pagal priemonę remiamos veiklos</v>
      </c>
      <c r="C1178" s="494">
        <f>'10'!S24</f>
        <v>0</v>
      </c>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4.25" customHeight="1" x14ac:dyDescent="0.25">
      <c r="A1179" s="1" t="s">
        <v>1392</v>
      </c>
      <c r="B1179" s="137" t="str">
        <f t="shared" si="14"/>
        <v>Tinkami pareiškėjai ir partneriai (jei taikomas reikalavimas projektus įgyvendinti su partneriais)</v>
      </c>
      <c r="C1179" s="494">
        <f>'10'!S25</f>
        <v>0</v>
      </c>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4.25" customHeight="1" x14ac:dyDescent="0.25">
      <c r="A1180" s="1" t="s">
        <v>1398</v>
      </c>
      <c r="B1180" s="137" t="str">
        <f t="shared" si="14"/>
        <v>Priemonės tikslinė grupė (pildoma, jei nesutampa su tinkamais pareiškėjais ir (arba) partneriais)</v>
      </c>
      <c r="C1180" s="494">
        <f>'10'!S26</f>
        <v>0</v>
      </c>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4.25" customHeight="1" x14ac:dyDescent="0.25">
      <c r="A1181" s="1" t="s">
        <v>1404</v>
      </c>
      <c r="B1181" s="137" t="str">
        <f t="shared" si="14"/>
        <v>Tinkamumo sąlygos pareiškėjams ir projektams</v>
      </c>
      <c r="C1181" s="494">
        <f>'10'!S27</f>
        <v>0</v>
      </c>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4.25" customHeight="1" x14ac:dyDescent="0.25">
      <c r="A1182" s="1" t="s">
        <v>1408</v>
      </c>
      <c r="B1182" s="137" t="str">
        <f t="shared" si="14"/>
        <v>Projektų atrankos principai</v>
      </c>
      <c r="C1182" s="494">
        <f>'10'!S28</f>
        <v>0</v>
      </c>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4.25" customHeight="1" x14ac:dyDescent="0.25">
      <c r="A1183" s="1" t="s">
        <v>1413</v>
      </c>
      <c r="B1183" s="137" t="str">
        <f t="shared" si="14"/>
        <v>Planuojamų kvietimų teikti paraiškas skaičius</v>
      </c>
      <c r="C1183" s="493">
        <f>'10'!S29</f>
        <v>0</v>
      </c>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4.25" customHeight="1" x14ac:dyDescent="0.25">
      <c r="A1184" s="1" t="s">
        <v>1416</v>
      </c>
      <c r="B1184" s="498" t="str">
        <f t="shared" si="14"/>
        <v>C dalis. Paramos dydžiai:</v>
      </c>
      <c r="C1184" s="504"/>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4.25" customHeight="1" x14ac:dyDescent="0.25">
      <c r="A1185" s="1" t="s">
        <v>1418</v>
      </c>
      <c r="B1185" s="137" t="str">
        <f t="shared" si="14"/>
        <v>Didžiausia paramos suma vietos projektui, Eur</v>
      </c>
      <c r="C1185" s="494">
        <f>'10'!S31</f>
        <v>0</v>
      </c>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1:26" ht="14.25" customHeight="1" x14ac:dyDescent="0.25">
      <c r="A1186" s="1" t="s">
        <v>1424</v>
      </c>
      <c r="B1186" s="137" t="str">
        <f t="shared" si="14"/>
        <v xml:space="preserve">Paramos lyginamoji dalis, proc. </v>
      </c>
      <c r="C1186" s="494">
        <f>'10'!S32</f>
        <v>0</v>
      </c>
      <c r="D1186" s="1"/>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1:26" ht="14.25" customHeight="1" x14ac:dyDescent="0.25">
      <c r="A1187" s="1" t="s">
        <v>1429</v>
      </c>
      <c r="B1187" s="137" t="str">
        <f t="shared" si="14"/>
        <v>Planuojama paramos suma priemonei, Eur</v>
      </c>
      <c r="C1187" s="505">
        <f>'10'!S33</f>
        <v>0</v>
      </c>
      <c r="D1187" s="1"/>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1:26" ht="14.25" customHeight="1" x14ac:dyDescent="0.25">
      <c r="A1188" s="1" t="s">
        <v>1432</v>
      </c>
      <c r="B1188" s="137" t="str">
        <f t="shared" si="14"/>
        <v>Planuojama paremti projektų (rodiklis L700)</v>
      </c>
      <c r="C1188" s="506">
        <f>'10'!S34</f>
        <v>0</v>
      </c>
      <c r="D1188" s="1"/>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1:26" ht="14.25" customHeight="1" x14ac:dyDescent="0.25">
      <c r="A1189" s="1" t="s">
        <v>1435</v>
      </c>
      <c r="B1189" s="137" t="str">
        <f t="shared" si="14"/>
        <v>Paaiškinimas, kaip nustatyta rodiklio L700 reikšmė</v>
      </c>
      <c r="C1189" s="494">
        <f>'10'!S35</f>
        <v>0</v>
      </c>
      <c r="D1189" s="1"/>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1:26" ht="14.25" customHeight="1" x14ac:dyDescent="0.25">
      <c r="A1190" s="1" t="s">
        <v>1440</v>
      </c>
      <c r="B1190" s="498" t="str">
        <f t="shared" si="14"/>
        <v>D dalis. Priemonės indėlis į ES ir nacionalinių horizontaliųjų principų įgyvendinimą:</v>
      </c>
      <c r="C1190" s="504"/>
      <c r="D1190" s="1"/>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1:26" ht="14.25" customHeight="1" x14ac:dyDescent="0.25">
      <c r="A1191" s="1" t="s">
        <v>1441</v>
      </c>
      <c r="B1191" s="507" t="str">
        <f t="shared" si="14"/>
        <v>Subregioninės vietovės principas:</v>
      </c>
      <c r="C1191" s="504"/>
      <c r="D1191" s="1"/>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1:26" ht="14.25" customHeight="1" x14ac:dyDescent="0.25">
      <c r="A1192" s="1" t="s">
        <v>1443</v>
      </c>
      <c r="B1192" s="137" t="str">
        <f t="shared" si="14"/>
        <v>Ar siekiama, kad pagal priemonę finansuojami projektai apimtų visas VVG teritorijos seniūnijas?</v>
      </c>
      <c r="C1192" s="502" t="str">
        <f>'10'!S38</f>
        <v>Ne</v>
      </c>
      <c r="D1192" s="1"/>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1:26" ht="14.25" customHeight="1" x14ac:dyDescent="0.25">
      <c r="A1193" s="1" t="s">
        <v>1446</v>
      </c>
      <c r="B1193" s="137" t="str">
        <f t="shared" si="14"/>
        <v>Pasirinkimo pagrindimas</v>
      </c>
      <c r="C1193" s="494">
        <f>'10'!S39</f>
        <v>0</v>
      </c>
      <c r="D1193" s="1"/>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1:26" ht="14.25" customHeight="1" x14ac:dyDescent="0.25">
      <c r="A1194" s="1" t="s">
        <v>1450</v>
      </c>
      <c r="B1194" s="507" t="str">
        <f t="shared" si="14"/>
        <v>Partnerystės principas:</v>
      </c>
      <c r="C1194" s="504"/>
      <c r="D1194" s="1"/>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1:26" ht="14.25" customHeight="1" x14ac:dyDescent="0.25">
      <c r="A1195" s="1" t="s">
        <v>1452</v>
      </c>
      <c r="B1195" s="137" t="str">
        <f t="shared" si="14"/>
        <v>Ar siekiama, kad pagal priemonę finansuojami projektai būtų vykdomi su partneriais?</v>
      </c>
      <c r="C1195" s="502" t="str">
        <f>'10'!S41</f>
        <v>Ne</v>
      </c>
      <c r="D1195" s="1"/>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1:26" ht="14.25" customHeight="1" x14ac:dyDescent="0.25">
      <c r="A1196" s="1" t="s">
        <v>1456</v>
      </c>
      <c r="B1196" s="137" t="str">
        <f t="shared" si="14"/>
        <v>Pasirinkimo pagrindimas</v>
      </c>
      <c r="C1196" s="494">
        <f>'10'!S42</f>
        <v>0</v>
      </c>
      <c r="D1196" s="1"/>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1:26" ht="14.25" customHeight="1" x14ac:dyDescent="0.25">
      <c r="A1197" s="1" t="s">
        <v>1458</v>
      </c>
      <c r="B1197" s="507" t="str">
        <f t="shared" si="14"/>
        <v>Inovacijų principas:</v>
      </c>
      <c r="C1197" s="504"/>
      <c r="D1197" s="1"/>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1:26" ht="14.25" customHeight="1" x14ac:dyDescent="0.25">
      <c r="A1198" s="1" t="s">
        <v>1460</v>
      </c>
      <c r="B1198" s="137" t="str">
        <f t="shared" si="14"/>
        <v>Ar siekiama, kad pagal priemonę finansuojami projektai būtų skirti inovacijoms vietos lygiu diegti?</v>
      </c>
      <c r="C1198" s="502" t="str">
        <f>'10'!S44</f>
        <v>Ne</v>
      </c>
      <c r="D1198" s="1"/>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1:26" ht="14.25" customHeight="1" x14ac:dyDescent="0.25">
      <c r="A1199" s="1" t="s">
        <v>1462</v>
      </c>
      <c r="B1199" s="137" t="str">
        <f t="shared" si="14"/>
        <v>Pasirinkimo pagrindimas</v>
      </c>
      <c r="C1199" s="494">
        <f>'10'!S45</f>
        <v>0</v>
      </c>
      <c r="D1199" s="1"/>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1:26" ht="14.25" customHeight="1" x14ac:dyDescent="0.25">
      <c r="A1200" s="1" t="s">
        <v>1464</v>
      </c>
      <c r="B1200" s="137" t="str">
        <f t="shared" si="14"/>
        <v>Planuojama paremti projektų, skirtų inovacijoms vietos lygiu diegti (rodiklis L710)</v>
      </c>
      <c r="C1200" s="506">
        <f>'10'!S46</f>
        <v>0</v>
      </c>
      <c r="D1200" s="1"/>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1:26" ht="14.25" customHeight="1" x14ac:dyDescent="0.25">
      <c r="A1201" s="1" t="s">
        <v>1467</v>
      </c>
      <c r="B1201" s="507" t="str">
        <f t="shared" si="14"/>
        <v>Lyčių lygybė ir nediskriminavimas:</v>
      </c>
      <c r="C1201" s="504"/>
      <c r="D1201" s="1"/>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1:26" ht="14.25" customHeight="1" x14ac:dyDescent="0.25">
      <c r="A1202" s="1" t="s">
        <v>1469</v>
      </c>
      <c r="B1202" s="137" t="str">
        <f t="shared" si="14"/>
        <v>Ar pagal priemonę finansuojami projektai, skirti lyčių lygybei ir nediskriminavimui?</v>
      </c>
      <c r="C1202" s="502" t="str">
        <f>'10'!S48</f>
        <v>Ne</v>
      </c>
      <c r="D1202" s="1"/>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1:26" ht="14.25" customHeight="1" x14ac:dyDescent="0.25">
      <c r="A1203" s="1" t="s">
        <v>1472</v>
      </c>
      <c r="B1203" s="137" t="str">
        <f t="shared" si="14"/>
        <v>Pasirinkimo pagrindimas (jei taip, kaip bus užtikrinta)</v>
      </c>
      <c r="C1203" s="494">
        <f>'10'!S49</f>
        <v>0</v>
      </c>
      <c r="D1203" s="1"/>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1:26" ht="14.25" customHeight="1" x14ac:dyDescent="0.25">
      <c r="A1204" s="1" t="s">
        <v>1475</v>
      </c>
      <c r="B1204" s="507" t="str">
        <f t="shared" si="14"/>
        <v>Jaunimas:</v>
      </c>
      <c r="C1204" s="504"/>
      <c r="D1204" s="1"/>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1:26" ht="14.25" customHeight="1" x14ac:dyDescent="0.25">
      <c r="A1205" s="1" t="s">
        <v>1477</v>
      </c>
      <c r="B1205" s="137" t="str">
        <f t="shared" si="14"/>
        <v>Ar pagal priemonę finansuojami projektai, skirti jaunimui?</v>
      </c>
      <c r="C1205" s="502" t="str">
        <f>'10'!S51</f>
        <v>Ne</v>
      </c>
      <c r="D1205" s="1"/>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1:26" ht="14.25" customHeight="1" x14ac:dyDescent="0.25">
      <c r="A1206" s="1" t="s">
        <v>1479</v>
      </c>
      <c r="B1206" s="137" t="str">
        <f t="shared" si="14"/>
        <v>Pasirinkimo pagrindimas (jei taip, kaip bus užtikrinta)</v>
      </c>
      <c r="C1206" s="494">
        <f>'10'!S52</f>
        <v>0</v>
      </c>
      <c r="D1206" s="1"/>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1:26" ht="14.25" customHeight="1" x14ac:dyDescent="0.25">
      <c r="A1207" s="1" t="s">
        <v>1481</v>
      </c>
      <c r="B1207" s="498" t="str">
        <f t="shared" si="14"/>
        <v>E dalis. Priemonės rezultato rodikliai:</v>
      </c>
      <c r="C1207" s="504"/>
      <c r="D1207" s="1"/>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1:26" ht="14.25" customHeight="1" x14ac:dyDescent="0.25">
      <c r="A1208" s="1" t="s">
        <v>1483</v>
      </c>
      <c r="B1208" s="507" t="str">
        <f t="shared" si="14"/>
        <v>SP rezultato rodiklių taikymas priemonei:</v>
      </c>
      <c r="C1208" s="504"/>
      <c r="D1208" s="1"/>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1:26" ht="14.25" customHeight="1" x14ac:dyDescent="0.25">
      <c r="A1209" s="1" t="s">
        <v>1485</v>
      </c>
      <c r="B1209" s="508" t="str">
        <f t="shared" si="14"/>
        <v>R.3</v>
      </c>
      <c r="C1209" s="512" t="str">
        <f>'10'!S55</f>
        <v>Ne</v>
      </c>
      <c r="D1209" s="1"/>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1:26" ht="14.25" customHeight="1" x14ac:dyDescent="0.25">
      <c r="A1210" s="1" t="s">
        <v>1487</v>
      </c>
      <c r="B1210" s="508" t="str">
        <f t="shared" si="14"/>
        <v>R.37</v>
      </c>
      <c r="C1210" s="512" t="str">
        <f>'10'!S56</f>
        <v>Ne</v>
      </c>
      <c r="D1210" s="1"/>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1:26" ht="14.25" customHeight="1" x14ac:dyDescent="0.25">
      <c r="A1211" s="1" t="s">
        <v>1488</v>
      </c>
      <c r="B1211" s="508" t="str">
        <f t="shared" si="14"/>
        <v>R.39</v>
      </c>
      <c r="C1211" s="512" t="str">
        <f>'10'!S57</f>
        <v>Ne</v>
      </c>
      <c r="D1211" s="1"/>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1:26" ht="14.25" customHeight="1" x14ac:dyDescent="0.25">
      <c r="A1212" s="1" t="s">
        <v>1489</v>
      </c>
      <c r="B1212" s="508" t="str">
        <f t="shared" si="14"/>
        <v>R.41</v>
      </c>
      <c r="C1212" s="512" t="str">
        <f>'10'!S58</f>
        <v>Ne</v>
      </c>
      <c r="D1212" s="1"/>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1:26" ht="14.25" customHeight="1" x14ac:dyDescent="0.25">
      <c r="A1213" s="1" t="s">
        <v>1490</v>
      </c>
      <c r="B1213" s="508" t="str">
        <f t="shared" si="14"/>
        <v>R.42</v>
      </c>
      <c r="C1213" s="512" t="str">
        <f>'10'!S59</f>
        <v>Ne</v>
      </c>
      <c r="D1213" s="1"/>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1:26" ht="14.25" customHeight="1" x14ac:dyDescent="0.25">
      <c r="A1214" s="1" t="s">
        <v>1491</v>
      </c>
      <c r="B1214" s="507" t="str">
        <f t="shared" si="14"/>
        <v>VPS rodiklių taikymas priemonei:</v>
      </c>
      <c r="C1214" s="513"/>
      <c r="D1214" s="1"/>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1:26" ht="14.25" customHeight="1" x14ac:dyDescent="0.25">
      <c r="A1215" s="1" t="s">
        <v>1493</v>
      </c>
      <c r="B1215" s="508" t="str">
        <f t="shared" si="14"/>
        <v>ROKI-P.1</v>
      </c>
      <c r="C1215" s="512" t="str">
        <f>'10'!S61</f>
        <v>Ne</v>
      </c>
      <c r="D1215" s="1"/>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1:26" ht="14.25" customHeight="1" x14ac:dyDescent="0.25">
      <c r="A1216" s="1" t="s">
        <v>1494</v>
      </c>
      <c r="B1216" s="508" t="str">
        <f t="shared" si="14"/>
        <v>ROKI-R.2</v>
      </c>
      <c r="C1216" s="512" t="str">
        <f>'10'!S62</f>
        <v>Ne</v>
      </c>
      <c r="D1216" s="1"/>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1:26" ht="14.25" customHeight="1" x14ac:dyDescent="0.25">
      <c r="A1217" s="1" t="s">
        <v>1495</v>
      </c>
      <c r="B1217" s="508" t="str">
        <f t="shared" si="14"/>
        <v>ROKI-R.3</v>
      </c>
      <c r="C1217" s="512" t="str">
        <f>'10'!S63</f>
        <v>Ne</v>
      </c>
      <c r="D1217" s="1"/>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1:26" ht="14.25" customHeight="1" x14ac:dyDescent="0.25">
      <c r="A1218" s="1" t="s">
        <v>1496</v>
      </c>
      <c r="B1218" s="508" t="str">
        <f t="shared" si="14"/>
        <v>ROKI-P.4</v>
      </c>
      <c r="C1218" s="512" t="str">
        <f>'10'!S64</f>
        <v>Ne</v>
      </c>
      <c r="D1218" s="1"/>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1:26" ht="14.25" customHeight="1" x14ac:dyDescent="0.25">
      <c r="A1219" s="1" t="s">
        <v>1497</v>
      </c>
      <c r="B1219" s="508" t="str">
        <f t="shared" si="14"/>
        <v>ROKI-P.5</v>
      </c>
      <c r="C1219" s="512" t="str">
        <f>'10'!S65</f>
        <v>Ne</v>
      </c>
      <c r="D1219" s="1"/>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1:26" ht="14.25" customHeight="1" x14ac:dyDescent="0.25">
      <c r="A1220" s="1" t="s">
        <v>1498</v>
      </c>
      <c r="B1220" s="508" t="str">
        <f t="shared" si="14"/>
        <v>ROKI-P.6</v>
      </c>
      <c r="C1220" s="512" t="str">
        <f>'10'!S66</f>
        <v>Ne</v>
      </c>
      <c r="D1220" s="1"/>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1:26" ht="14.25" customHeight="1" x14ac:dyDescent="0.25">
      <c r="A1221" s="1" t="s">
        <v>1499</v>
      </c>
      <c r="B1221" s="508" t="str">
        <f t="shared" si="14"/>
        <v>ROKI-P.7</v>
      </c>
      <c r="C1221" s="512" t="str">
        <f>'10'!S67</f>
        <v>Ne</v>
      </c>
      <c r="D1221" s="1"/>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1:26" ht="14.25" customHeight="1" x14ac:dyDescent="0.25">
      <c r="A1222" s="1" t="s">
        <v>1500</v>
      </c>
      <c r="B1222" s="508" t="str">
        <f t="shared" si="14"/>
        <v>ROKI-P.8</v>
      </c>
      <c r="C1222" s="512" t="str">
        <f>'10'!S68</f>
        <v>Ne</v>
      </c>
      <c r="D1222" s="1"/>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1:26" ht="14.25" customHeight="1" x14ac:dyDescent="0.25">
      <c r="A1223" s="1" t="s">
        <v>1501</v>
      </c>
      <c r="B1223" s="508" t="str">
        <f t="shared" si="14"/>
        <v>ROKI-P.9</v>
      </c>
      <c r="C1223" s="512" t="str">
        <f>'10'!S69</f>
        <v>Ne</v>
      </c>
      <c r="D1223" s="1"/>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1:26" ht="14.25" customHeight="1" x14ac:dyDescent="0.25">
      <c r="A1224" s="1" t="s">
        <v>1502</v>
      </c>
      <c r="B1224" s="510" t="str">
        <f t="shared" si="14"/>
        <v>ROKI-P.10</v>
      </c>
      <c r="C1224" s="514" t="str">
        <f>'10'!S70</f>
        <v>Ne</v>
      </c>
      <c r="D1224" s="1"/>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1:26" ht="14.25" customHeight="1" x14ac:dyDescent="0.25">
      <c r="A1225" s="1" t="s">
        <v>1503</v>
      </c>
      <c r="B1225" s="498" t="str">
        <f t="shared" si="14"/>
        <v>F dalis. Pagal priemonę remiamų projektų pobūdis:</v>
      </c>
      <c r="C1225" s="504"/>
      <c r="D1225" s="1"/>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1:26" ht="14.25" customHeight="1" x14ac:dyDescent="0.25">
      <c r="A1226" s="1" t="s">
        <v>1505</v>
      </c>
      <c r="B1226" s="137" t="str">
        <f t="shared" si="14"/>
        <v>Remiami pelno projektai</v>
      </c>
      <c r="C1226" s="502" t="str">
        <f>'10'!S72</f>
        <v>Ne</v>
      </c>
      <c r="D1226" s="1"/>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1:26" ht="14.25" customHeight="1" x14ac:dyDescent="0.25">
      <c r="A1227" s="1" t="s">
        <v>1507</v>
      </c>
      <c r="B1227" s="137" t="str">
        <f t="shared" si="14"/>
        <v>Remiami projektai, susiję su žinių perdavimu, įskaitant konsultacijas, mokymą ir keitimąsi žiniomis apie tvarią, ekonominę, socialinę, aplinką ir klimatą tausojančią veiklą (aktualu rodikliui L801)</v>
      </c>
      <c r="C1227" s="502" t="str">
        <f>'10'!S73</f>
        <v>Ne</v>
      </c>
      <c r="D1227" s="1"/>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1:26" ht="14.25" customHeight="1" x14ac:dyDescent="0.25">
      <c r="A1228" s="1" t="s">
        <v>1510</v>
      </c>
      <c r="B1228" s="137" t="str">
        <f t="shared" si="14"/>
        <v>Remiami projektai, susiję su gamintojų organizacijomis, vietinėmis rinkomis, trumpomis tiekimo grandinėmis ir kokybės schemomis, įskaitant paramą investicijoms, rinkodaros veiklą ir kt. (aktualu rodikliui L802)</v>
      </c>
      <c r="C1228" s="502" t="str">
        <f>'10'!S74</f>
        <v>Ne</v>
      </c>
      <c r="D1228" s="1"/>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1:26" ht="14.25" customHeight="1" x14ac:dyDescent="0.25">
      <c r="A1229" s="1" t="s">
        <v>1513</v>
      </c>
      <c r="B1229" s="137" t="str">
        <f t="shared" si="14"/>
        <v>Remiami projektai, susiję su atsinaujinančios energijos gamybos pajėgumais, įskaitant biologinę (aktualu rodikliui L803)</v>
      </c>
      <c r="C1229" s="502" t="str">
        <f>'10'!S75</f>
        <v>Ne</v>
      </c>
      <c r="D1229" s="1"/>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1:26" ht="14.25" customHeight="1" x14ac:dyDescent="0.25">
      <c r="A1230" s="1" t="s">
        <v>1516</v>
      </c>
      <c r="B1230" s="137" t="str">
        <f t="shared" si="14"/>
        <v>Remiami projektai, prisidedantys prie aplinkos tvarumo, klimato kaitos švelninimo bei prisitaikymo prie jos tikslų įgyvendinimo kaimo vietovėse (aktualu rodikliui L804)</v>
      </c>
      <c r="C1230" s="502" t="str">
        <f>'10'!S76</f>
        <v>Ne</v>
      </c>
      <c r="D1230" s="1"/>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1:26" ht="14.25" customHeight="1" x14ac:dyDescent="0.25">
      <c r="A1231" s="1" t="s">
        <v>1519</v>
      </c>
      <c r="B1231" s="137" t="str">
        <f t="shared" si="14"/>
        <v>Remiami projektai, kurie kuria darbo vietas (aktualu rodikliui L805)</v>
      </c>
      <c r="C1231" s="502" t="str">
        <f>'10'!S77</f>
        <v>Ne</v>
      </c>
      <c r="D1231" s="1"/>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1:26" ht="14.25" customHeight="1" x14ac:dyDescent="0.25">
      <c r="A1232" s="1" t="s">
        <v>1522</v>
      </c>
      <c r="B1232" s="137" t="str">
        <f t="shared" si="14"/>
        <v>Remiami kaimo verslų, įskaitant bioekonomiką, projektai (aktualu rodikliui L 806)</v>
      </c>
      <c r="C1232" s="502" t="str">
        <f>'10'!S78</f>
        <v>Ne</v>
      </c>
      <c r="D1232" s="1"/>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1:26" ht="14.25" customHeight="1" x14ac:dyDescent="0.25">
      <c r="A1233" s="1" t="s">
        <v>1525</v>
      </c>
      <c r="B1233" s="137" t="str">
        <f t="shared" si="14"/>
        <v>Remiami projektai, susiję su sumanių kaimų strategijomis (aktualu rodikliui L807)</v>
      </c>
      <c r="C1233" s="502" t="str">
        <f>'10'!S79</f>
        <v>Ne</v>
      </c>
      <c r="D1233" s="1"/>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1:26" ht="14.25" customHeight="1" x14ac:dyDescent="0.25">
      <c r="A1234" s="1" t="s">
        <v>1528</v>
      </c>
      <c r="B1234" s="137" t="str">
        <f t="shared" si="14"/>
        <v>Remiami projektai, gerinantys paslaugų prieinamumą ir infrastruktūrą (aktualu rodikliui L808)</v>
      </c>
      <c r="C1234" s="502" t="str">
        <f>'10'!S80</f>
        <v>Ne</v>
      </c>
      <c r="D1234" s="1"/>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1:26" ht="14.25" customHeight="1" x14ac:dyDescent="0.25">
      <c r="A1235" s="1" t="s">
        <v>1531</v>
      </c>
      <c r="B1235" s="137" t="str">
        <f t="shared" si="14"/>
        <v>Remiami socialinės įtraukties projektai (aktualu rodikliui L809)</v>
      </c>
      <c r="C1235" s="502" t="str">
        <f>'10'!S81</f>
        <v>Ne</v>
      </c>
      <c r="D1235" s="1"/>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1:26" ht="14.25" customHeight="1" x14ac:dyDescent="0.25">
      <c r="A1236" s="118"/>
      <c r="B1236" s="497"/>
      <c r="C1236" s="117"/>
      <c r="D1236" s="1"/>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1:26" ht="14.25" customHeight="1" x14ac:dyDescent="0.25">
      <c r="A1237" s="1"/>
      <c r="B1237" s="114"/>
      <c r="C1237" s="499" t="str">
        <f>'10'!T6</f>
        <v>17 priemonė</v>
      </c>
      <c r="D1237" s="1"/>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1:26" ht="14.25" customHeight="1" x14ac:dyDescent="0.25">
      <c r="A1238" s="1" t="s">
        <v>86</v>
      </c>
      <c r="B1238" s="137" t="str">
        <f t="shared" ref="B1238:B1312" si="15">B1161</f>
        <v>Priemonės pavadinimas</v>
      </c>
      <c r="C1238" s="493">
        <f>'10'!T7</f>
        <v>0</v>
      </c>
      <c r="D1238" s="1"/>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1:26" ht="14.25" customHeight="1" x14ac:dyDescent="0.25">
      <c r="A1239" s="1" t="s">
        <v>88</v>
      </c>
      <c r="B1239" s="137" t="str">
        <f t="shared" si="15"/>
        <v>Priemonės rūšis</v>
      </c>
      <c r="C1239" s="493">
        <f>'10'!T8</f>
        <v>0</v>
      </c>
      <c r="D1239" s="1"/>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1:26" ht="14.25" customHeight="1" x14ac:dyDescent="0.25">
      <c r="A1240" s="1" t="s">
        <v>1341</v>
      </c>
      <c r="B1240" s="137" t="str">
        <f t="shared" si="15"/>
        <v>VVG teritorijos poreikių, kuriuos tenkina priemonė, skaičius</v>
      </c>
      <c r="C1240" s="493">
        <f>'10'!T9</f>
        <v>0</v>
      </c>
      <c r="D1240" s="1"/>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1:26" ht="14.25" customHeight="1" x14ac:dyDescent="0.25">
      <c r="A1241" s="1" t="s">
        <v>1344</v>
      </c>
      <c r="B1241" s="137" t="str">
        <f t="shared" si="15"/>
        <v>BŽŪP tikslų, kuriuos įgyvendina priemonė, skaičius</v>
      </c>
      <c r="C1241" s="493">
        <f>'10'!T10</f>
        <v>0</v>
      </c>
      <c r="D1241" s="1"/>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1:26" ht="14.25" customHeight="1" x14ac:dyDescent="0.25">
      <c r="A1242" s="1" t="s">
        <v>1347</v>
      </c>
      <c r="B1242" s="137" t="str">
        <f t="shared" si="15"/>
        <v>Pagrindinis BŽŪP tikslas, kurį įgyvendina VPS priemonė</v>
      </c>
      <c r="C1242" s="502" t="str">
        <f>'10'!T11</f>
        <v>Pasirinkite</v>
      </c>
      <c r="D1242" s="1"/>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1:26" ht="14.25" customHeight="1" x14ac:dyDescent="0.25">
      <c r="A1243" s="1" t="s">
        <v>1350</v>
      </c>
      <c r="B1243" s="137" t="str">
        <f t="shared" si="15"/>
        <v>Ar priemonė prisideda prie 4 konkretaus BŽŪP tikslo? (tikslas nurodytas 5 lape)</v>
      </c>
      <c r="C1243" s="502" t="str">
        <f>'10'!T12</f>
        <v>Ne</v>
      </c>
      <c r="D1243" s="1"/>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1:26" ht="14.25" customHeight="1" x14ac:dyDescent="0.25">
      <c r="A1244" s="1" t="s">
        <v>1353</v>
      </c>
      <c r="B1244" s="137" t="str">
        <f t="shared" si="15"/>
        <v>Ar priemonė prisideda prie 5 konkretaus BŽŪP tikslo? (tikslas nurodytas 5 lape)</v>
      </c>
      <c r="C1244" s="502" t="str">
        <f>'10'!T13</f>
        <v>Ne</v>
      </c>
      <c r="D1244" s="1"/>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1:26" ht="14.25" customHeight="1" x14ac:dyDescent="0.25">
      <c r="A1245" s="1" t="s">
        <v>1355</v>
      </c>
      <c r="B1245" s="137" t="str">
        <f t="shared" si="15"/>
        <v>Ar priemonė prisideda prie 6 konkretaus BŽŪP tikslo? (tikslas nurodytas 5 lape)</v>
      </c>
      <c r="C1245" s="502" t="str">
        <f>'10'!T14</f>
        <v>Ne</v>
      </c>
      <c r="D1245" s="1"/>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1:26" ht="14.25" customHeight="1" x14ac:dyDescent="0.25">
      <c r="A1246" s="1" t="s">
        <v>1357</v>
      </c>
      <c r="B1246" s="137" t="str">
        <f t="shared" si="15"/>
        <v>Ar priemonė prisideda prie 9 konkretaus BŽŪP tikslo? (tikslas nurodytas 5 lape)</v>
      </c>
      <c r="C1246" s="502" t="str">
        <f>'10'!T15</f>
        <v>Ne</v>
      </c>
      <c r="D1246" s="1"/>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1:26" ht="14.25" customHeight="1" x14ac:dyDescent="0.25">
      <c r="A1247" s="1" t="s">
        <v>1359</v>
      </c>
      <c r="B1247" s="498" t="str">
        <f t="shared" si="15"/>
        <v>A dalis. Priemonės intervencijos logika:</v>
      </c>
      <c r="C1247" s="504"/>
      <c r="D1247" s="1"/>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1:26" ht="14.25" customHeight="1" x14ac:dyDescent="0.25">
      <c r="A1248" s="1" t="s">
        <v>1362</v>
      </c>
      <c r="B1248" s="137" t="str">
        <f t="shared" si="15"/>
        <v>Priemonės tikslas, ryšys su pagrindiniu BŽŪP tikslu ir VVG teritorijos poreikiais (problemomis ir (arba) potencialu), ryšys su VPS tema (jei taikoma)</v>
      </c>
      <c r="C1248" s="494">
        <f>'10'!T17</f>
        <v>0</v>
      </c>
      <c r="D1248" s="1"/>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1:26" ht="14.25" customHeight="1" x14ac:dyDescent="0.25">
      <c r="A1249" s="1" t="s">
        <v>1365</v>
      </c>
      <c r="B1249" s="137" t="str">
        <f t="shared" si="15"/>
        <v>Pokytis, kurio siekiama VPS priemone</v>
      </c>
      <c r="C1249" s="494">
        <f>'10'!T18</f>
        <v>0</v>
      </c>
      <c r="D1249" s="1"/>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1:26" ht="14.25" customHeight="1" x14ac:dyDescent="0.25">
      <c r="A1250" s="1" t="s">
        <v>1368</v>
      </c>
      <c r="B1250" s="137" t="str">
        <f t="shared" si="15"/>
        <v>Kaip priemonė prisidės prie horizontalaus tikslo d įgyvendinimo? (pildoma, jei taikoma)</v>
      </c>
      <c r="C1250" s="494">
        <f>'10'!T19</f>
        <v>0</v>
      </c>
      <c r="D1250" s="1"/>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1:26" ht="14.25" customHeight="1" x14ac:dyDescent="0.25">
      <c r="A1251" s="1" t="s">
        <v>1374</v>
      </c>
      <c r="B1251" s="137" t="str">
        <f t="shared" si="15"/>
        <v>Kaip priemonė prisidės prie horizontalaus tikslo e įgyvendinimo? (pildoma, jei taikoma)</v>
      </c>
      <c r="C1251" s="494">
        <f>'10'!T20</f>
        <v>0</v>
      </c>
      <c r="D1251" s="1"/>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1:26" ht="14.25" customHeight="1" x14ac:dyDescent="0.25">
      <c r="A1252" s="1" t="s">
        <v>1377</v>
      </c>
      <c r="B1252" s="137" t="str">
        <f t="shared" si="15"/>
        <v>Kaip priemonė prisidės prie horizontalaus tikslo f įgyvendinimo? (pildoma, jei taikoma)</v>
      </c>
      <c r="C1252" s="494">
        <f>'10'!T21</f>
        <v>0</v>
      </c>
      <c r="D1252" s="1"/>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1:26" ht="14.25" customHeight="1" x14ac:dyDescent="0.25">
      <c r="A1253" s="1" t="s">
        <v>1381</v>
      </c>
      <c r="B1253" s="137" t="str">
        <f t="shared" si="15"/>
        <v>Kaip priemonė prisidės prie horizontalaus tikslo i įgyvendinimo? (pildoma, jei taikoma)</v>
      </c>
      <c r="C1253" s="494">
        <f>'10'!T22</f>
        <v>0</v>
      </c>
      <c r="D1253" s="1"/>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1:26" ht="14.25" customHeight="1" x14ac:dyDescent="0.25">
      <c r="A1254" s="1" t="s">
        <v>1384</v>
      </c>
      <c r="B1254" s="498" t="str">
        <f t="shared" si="15"/>
        <v>B dalis. Pareiškėjų ir projektų tinkamumo sąlygos, projektų atrankos principai:</v>
      </c>
      <c r="C1254" s="504"/>
      <c r="D1254" s="1"/>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1:26" ht="14.25" customHeight="1" x14ac:dyDescent="0.25">
      <c r="A1255" s="1" t="s">
        <v>1386</v>
      </c>
      <c r="B1255" s="137" t="str">
        <f t="shared" si="15"/>
        <v>Pagal priemonę remiamos veiklos</v>
      </c>
      <c r="C1255" s="494">
        <f>'10'!T24</f>
        <v>0</v>
      </c>
      <c r="D1255" s="1"/>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1:26" ht="14.25" customHeight="1" x14ac:dyDescent="0.25">
      <c r="A1256" s="1" t="s">
        <v>1392</v>
      </c>
      <c r="B1256" s="137" t="str">
        <f t="shared" si="15"/>
        <v>Tinkami pareiškėjai ir partneriai (jei taikomas reikalavimas projektus įgyvendinti su partneriais)</v>
      </c>
      <c r="C1256" s="494">
        <f>'10'!T25</f>
        <v>0</v>
      </c>
      <c r="D1256" s="1"/>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1:26" ht="14.25" customHeight="1" x14ac:dyDescent="0.25">
      <c r="A1257" s="1" t="s">
        <v>1398</v>
      </c>
      <c r="B1257" s="137" t="str">
        <f t="shared" si="15"/>
        <v>Priemonės tikslinė grupė (pildoma, jei nesutampa su tinkamais pareiškėjais ir (arba) partneriais)</v>
      </c>
      <c r="C1257" s="494">
        <f>'10'!T26</f>
        <v>0</v>
      </c>
      <c r="D1257" s="1"/>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1:26" ht="14.25" customHeight="1" x14ac:dyDescent="0.25">
      <c r="A1258" s="1" t="s">
        <v>1404</v>
      </c>
      <c r="B1258" s="137" t="str">
        <f t="shared" si="15"/>
        <v>Tinkamumo sąlygos pareiškėjams ir projektams</v>
      </c>
      <c r="C1258" s="494">
        <f>'10'!T27</f>
        <v>0</v>
      </c>
      <c r="D1258" s="1"/>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1:26" ht="14.25" customHeight="1" x14ac:dyDescent="0.25">
      <c r="A1259" s="1" t="s">
        <v>1408</v>
      </c>
      <c r="B1259" s="137" t="str">
        <f t="shared" si="15"/>
        <v>Projektų atrankos principai</v>
      </c>
      <c r="C1259" s="494">
        <f>'10'!T28</f>
        <v>0</v>
      </c>
      <c r="D1259" s="1"/>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1:26" ht="14.25" customHeight="1" x14ac:dyDescent="0.25">
      <c r="A1260" s="1" t="s">
        <v>1413</v>
      </c>
      <c r="B1260" s="137" t="str">
        <f t="shared" si="15"/>
        <v>Planuojamų kvietimų teikti paraiškas skaičius</v>
      </c>
      <c r="C1260" s="493">
        <f>'10'!T29</f>
        <v>0</v>
      </c>
      <c r="D1260" s="1"/>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1:26" ht="14.25" customHeight="1" x14ac:dyDescent="0.25">
      <c r="A1261" s="1" t="s">
        <v>1416</v>
      </c>
      <c r="B1261" s="498" t="str">
        <f t="shared" si="15"/>
        <v>C dalis. Paramos dydžiai:</v>
      </c>
      <c r="C1261" s="504"/>
      <c r="D1261" s="1"/>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1:26" ht="14.25" customHeight="1" x14ac:dyDescent="0.25">
      <c r="A1262" s="1" t="s">
        <v>1418</v>
      </c>
      <c r="B1262" s="137" t="str">
        <f t="shared" si="15"/>
        <v>Didžiausia paramos suma vietos projektui, Eur</v>
      </c>
      <c r="C1262" s="494">
        <f>'10'!T31</f>
        <v>0</v>
      </c>
      <c r="D1262" s="1"/>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1:26" ht="14.25" customHeight="1" x14ac:dyDescent="0.25">
      <c r="A1263" s="1" t="s">
        <v>1424</v>
      </c>
      <c r="B1263" s="137" t="str">
        <f t="shared" si="15"/>
        <v xml:space="preserve">Paramos lyginamoji dalis, proc. </v>
      </c>
      <c r="C1263" s="494">
        <f>'10'!T32</f>
        <v>0</v>
      </c>
      <c r="D1263" s="1"/>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1:26" ht="14.25" customHeight="1" x14ac:dyDescent="0.25">
      <c r="A1264" s="1" t="s">
        <v>1429</v>
      </c>
      <c r="B1264" s="137" t="str">
        <f t="shared" si="15"/>
        <v>Planuojama paramos suma priemonei, Eur</v>
      </c>
      <c r="C1264" s="505">
        <f>'10'!T33</f>
        <v>0</v>
      </c>
      <c r="D1264" s="1"/>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1:26" ht="14.25" customHeight="1" x14ac:dyDescent="0.25">
      <c r="A1265" s="1" t="s">
        <v>1432</v>
      </c>
      <c r="B1265" s="137" t="str">
        <f t="shared" si="15"/>
        <v>Planuojama paremti projektų (rodiklis L700)</v>
      </c>
      <c r="C1265" s="506">
        <f>'10'!T34</f>
        <v>0</v>
      </c>
      <c r="D1265" s="1"/>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1:26" ht="14.25" customHeight="1" x14ac:dyDescent="0.25">
      <c r="A1266" s="1" t="s">
        <v>1435</v>
      </c>
      <c r="B1266" s="137" t="str">
        <f t="shared" si="15"/>
        <v>Paaiškinimas, kaip nustatyta rodiklio L700 reikšmė</v>
      </c>
      <c r="C1266" s="494">
        <f>'10'!T35</f>
        <v>0</v>
      </c>
      <c r="D1266" s="1"/>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1:26" ht="14.25" customHeight="1" x14ac:dyDescent="0.25">
      <c r="A1267" s="1" t="s">
        <v>1440</v>
      </c>
      <c r="B1267" s="498" t="str">
        <f t="shared" si="15"/>
        <v>D dalis. Priemonės indėlis į ES ir nacionalinių horizontaliųjų principų įgyvendinimą:</v>
      </c>
      <c r="C1267" s="504"/>
      <c r="D1267" s="1"/>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1:26" ht="14.25" customHeight="1" x14ac:dyDescent="0.25">
      <c r="A1268" s="1" t="s">
        <v>1441</v>
      </c>
      <c r="B1268" s="507" t="str">
        <f t="shared" si="15"/>
        <v>Subregioninės vietovės principas:</v>
      </c>
      <c r="C1268" s="504"/>
      <c r="D1268" s="1"/>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1:26" ht="14.25" customHeight="1" x14ac:dyDescent="0.25">
      <c r="A1269" s="1" t="s">
        <v>1443</v>
      </c>
      <c r="B1269" s="137" t="str">
        <f t="shared" si="15"/>
        <v>Ar siekiama, kad pagal priemonę finansuojami projektai apimtų visas VVG teritorijos seniūnijas?</v>
      </c>
      <c r="C1269" s="502" t="str">
        <f>'10'!T38</f>
        <v>Ne</v>
      </c>
      <c r="D1269" s="1"/>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1:26" ht="14.25" customHeight="1" x14ac:dyDescent="0.25">
      <c r="A1270" s="1" t="s">
        <v>1446</v>
      </c>
      <c r="B1270" s="137" t="str">
        <f t="shared" si="15"/>
        <v>Pasirinkimo pagrindimas</v>
      </c>
      <c r="C1270" s="494">
        <f>'10'!T39</f>
        <v>0</v>
      </c>
      <c r="D1270" s="1"/>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1:26" ht="14.25" customHeight="1" x14ac:dyDescent="0.25">
      <c r="A1271" s="1" t="s">
        <v>1450</v>
      </c>
      <c r="B1271" s="507" t="str">
        <f t="shared" si="15"/>
        <v>Partnerystės principas:</v>
      </c>
      <c r="C1271" s="504"/>
      <c r="D1271" s="1"/>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1:26" ht="14.25" customHeight="1" x14ac:dyDescent="0.25">
      <c r="A1272" s="1" t="s">
        <v>1452</v>
      </c>
      <c r="B1272" s="137" t="str">
        <f t="shared" si="15"/>
        <v>Ar siekiama, kad pagal priemonę finansuojami projektai būtų vykdomi su partneriais?</v>
      </c>
      <c r="C1272" s="502" t="str">
        <f>'10'!T41</f>
        <v>Ne</v>
      </c>
      <c r="D1272" s="1"/>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1:26" ht="14.25" customHeight="1" x14ac:dyDescent="0.25">
      <c r="A1273" s="1" t="s">
        <v>1456</v>
      </c>
      <c r="B1273" s="137" t="str">
        <f t="shared" si="15"/>
        <v>Pasirinkimo pagrindimas</v>
      </c>
      <c r="C1273" s="494">
        <f>'10'!T42</f>
        <v>0</v>
      </c>
      <c r="D1273" s="1"/>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1:26" ht="14.25" customHeight="1" x14ac:dyDescent="0.25">
      <c r="A1274" s="1" t="s">
        <v>1458</v>
      </c>
      <c r="B1274" s="507" t="str">
        <f t="shared" si="15"/>
        <v>Inovacijų principas:</v>
      </c>
      <c r="C1274" s="504"/>
      <c r="D1274" s="1"/>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1:26" ht="14.25" customHeight="1" x14ac:dyDescent="0.25">
      <c r="A1275" s="1" t="s">
        <v>1460</v>
      </c>
      <c r="B1275" s="137" t="str">
        <f t="shared" si="15"/>
        <v>Ar siekiama, kad pagal priemonę finansuojami projektai būtų skirti inovacijoms vietos lygiu diegti?</v>
      </c>
      <c r="C1275" s="502" t="str">
        <f>'10'!T44</f>
        <v>Ne</v>
      </c>
      <c r="D1275" s="1"/>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1:26" ht="14.25" customHeight="1" x14ac:dyDescent="0.25">
      <c r="A1276" s="1" t="s">
        <v>1462</v>
      </c>
      <c r="B1276" s="137" t="str">
        <f t="shared" si="15"/>
        <v>Pasirinkimo pagrindimas</v>
      </c>
      <c r="C1276" s="494">
        <f>'10'!T45</f>
        <v>0</v>
      </c>
      <c r="D1276" s="1"/>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1:26" ht="14.25" customHeight="1" x14ac:dyDescent="0.25">
      <c r="A1277" s="1" t="s">
        <v>1464</v>
      </c>
      <c r="B1277" s="137" t="str">
        <f t="shared" si="15"/>
        <v>Planuojama paremti projektų, skirtų inovacijoms vietos lygiu diegti (rodiklis L710)</v>
      </c>
      <c r="C1277" s="506">
        <f>'10'!T46</f>
        <v>0</v>
      </c>
      <c r="D1277" s="1"/>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1:26" ht="14.25" customHeight="1" x14ac:dyDescent="0.25">
      <c r="A1278" s="1" t="s">
        <v>1467</v>
      </c>
      <c r="B1278" s="507" t="str">
        <f t="shared" si="15"/>
        <v>Lyčių lygybė ir nediskriminavimas:</v>
      </c>
      <c r="C1278" s="504"/>
      <c r="D1278" s="1"/>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1:26" ht="14.25" customHeight="1" x14ac:dyDescent="0.25">
      <c r="A1279" s="1" t="s">
        <v>1469</v>
      </c>
      <c r="B1279" s="137" t="str">
        <f t="shared" si="15"/>
        <v>Ar pagal priemonę finansuojami projektai, skirti lyčių lygybei ir nediskriminavimui?</v>
      </c>
      <c r="C1279" s="502" t="str">
        <f>'10'!T48</f>
        <v>Ne</v>
      </c>
      <c r="D1279" s="1"/>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1:26" ht="14.25" customHeight="1" x14ac:dyDescent="0.25">
      <c r="A1280" s="1" t="s">
        <v>1472</v>
      </c>
      <c r="B1280" s="137" t="str">
        <f t="shared" si="15"/>
        <v>Pasirinkimo pagrindimas (jei taip, kaip bus užtikrinta)</v>
      </c>
      <c r="C1280" s="494">
        <f>'10'!T49</f>
        <v>0</v>
      </c>
      <c r="D1280" s="1"/>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1:26" ht="14.25" customHeight="1" x14ac:dyDescent="0.25">
      <c r="A1281" s="1" t="s">
        <v>1475</v>
      </c>
      <c r="B1281" s="507" t="str">
        <f t="shared" si="15"/>
        <v>Jaunimas:</v>
      </c>
      <c r="C1281" s="504"/>
      <c r="D1281" s="1"/>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1:26" ht="14.25" customHeight="1" x14ac:dyDescent="0.25">
      <c r="A1282" s="1" t="s">
        <v>1477</v>
      </c>
      <c r="B1282" s="137" t="str">
        <f t="shared" si="15"/>
        <v>Ar pagal priemonę finansuojami projektai, skirti jaunimui?</v>
      </c>
      <c r="C1282" s="502" t="str">
        <f>'10'!T51</f>
        <v>Ne</v>
      </c>
      <c r="D1282" s="1"/>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1:26" ht="14.25" customHeight="1" x14ac:dyDescent="0.25">
      <c r="A1283" s="1" t="s">
        <v>1479</v>
      </c>
      <c r="B1283" s="137" t="str">
        <f t="shared" si="15"/>
        <v>Pasirinkimo pagrindimas (jei taip, kaip bus užtikrinta)</v>
      </c>
      <c r="C1283" s="494">
        <f>'10'!T52</f>
        <v>0</v>
      </c>
      <c r="D1283" s="1"/>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1:26" ht="14.25" customHeight="1" x14ac:dyDescent="0.25">
      <c r="A1284" s="1" t="s">
        <v>1481</v>
      </c>
      <c r="B1284" s="498" t="str">
        <f t="shared" si="15"/>
        <v>E dalis. Priemonės rezultato rodikliai:</v>
      </c>
      <c r="C1284" s="504"/>
      <c r="D1284" s="1"/>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1:26" ht="14.25" customHeight="1" x14ac:dyDescent="0.25">
      <c r="A1285" s="1" t="s">
        <v>1483</v>
      </c>
      <c r="B1285" s="507" t="str">
        <f t="shared" si="15"/>
        <v>SP rezultato rodiklių taikymas priemonei:</v>
      </c>
      <c r="C1285" s="504"/>
      <c r="D1285" s="1"/>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1:26" ht="14.25" customHeight="1" x14ac:dyDescent="0.25">
      <c r="A1286" s="1" t="s">
        <v>1485</v>
      </c>
      <c r="B1286" s="508" t="str">
        <f t="shared" si="15"/>
        <v>R.3</v>
      </c>
      <c r="C1286" s="512" t="str">
        <f>'10'!T55</f>
        <v>Ne</v>
      </c>
      <c r="D1286" s="1"/>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1:26" ht="14.25" customHeight="1" x14ac:dyDescent="0.25">
      <c r="A1287" s="1" t="s">
        <v>1487</v>
      </c>
      <c r="B1287" s="508" t="str">
        <f t="shared" si="15"/>
        <v>R.37</v>
      </c>
      <c r="C1287" s="512" t="str">
        <f>'10'!T56</f>
        <v>Ne</v>
      </c>
      <c r="D1287" s="1"/>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1:26" ht="14.25" customHeight="1" x14ac:dyDescent="0.25">
      <c r="A1288" s="1" t="s">
        <v>1488</v>
      </c>
      <c r="B1288" s="508" t="str">
        <f t="shared" si="15"/>
        <v>R.39</v>
      </c>
      <c r="C1288" s="512" t="str">
        <f>'10'!T57</f>
        <v>Ne</v>
      </c>
      <c r="D1288" s="1"/>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1:26" ht="14.25" customHeight="1" x14ac:dyDescent="0.25">
      <c r="A1289" s="1" t="s">
        <v>1489</v>
      </c>
      <c r="B1289" s="508" t="str">
        <f t="shared" si="15"/>
        <v>R.41</v>
      </c>
      <c r="C1289" s="512" t="str">
        <f>'10'!T58</f>
        <v>Ne</v>
      </c>
      <c r="D1289" s="1"/>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1:26" ht="14.25" customHeight="1" x14ac:dyDescent="0.25">
      <c r="A1290" s="1" t="s">
        <v>1490</v>
      </c>
      <c r="B1290" s="508" t="str">
        <f t="shared" si="15"/>
        <v>R.42</v>
      </c>
      <c r="C1290" s="512" t="str">
        <f>'10'!T59</f>
        <v>Ne</v>
      </c>
      <c r="D1290" s="1"/>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1:26" ht="14.25" customHeight="1" x14ac:dyDescent="0.25">
      <c r="A1291" s="1" t="s">
        <v>1491</v>
      </c>
      <c r="B1291" s="507" t="str">
        <f t="shared" si="15"/>
        <v>VPS rodiklių taikymas priemonei:</v>
      </c>
      <c r="C1291" s="513"/>
      <c r="D1291" s="1"/>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1:26" ht="14.25" customHeight="1" x14ac:dyDescent="0.25">
      <c r="A1292" s="1" t="s">
        <v>1493</v>
      </c>
      <c r="B1292" s="508" t="str">
        <f t="shared" si="15"/>
        <v>ROKI-P.1</v>
      </c>
      <c r="C1292" s="512" t="str">
        <f>'10'!T61</f>
        <v>Ne</v>
      </c>
      <c r="D1292" s="1"/>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1:26" ht="14.25" customHeight="1" x14ac:dyDescent="0.25">
      <c r="A1293" s="1" t="s">
        <v>1494</v>
      </c>
      <c r="B1293" s="508" t="str">
        <f t="shared" si="15"/>
        <v>ROKI-R.2</v>
      </c>
      <c r="C1293" s="512" t="str">
        <f>'10'!T62</f>
        <v>Ne</v>
      </c>
      <c r="D1293" s="1"/>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1:26" ht="14.25" customHeight="1" x14ac:dyDescent="0.25">
      <c r="A1294" s="1" t="s">
        <v>1495</v>
      </c>
      <c r="B1294" s="508" t="str">
        <f t="shared" si="15"/>
        <v>ROKI-R.3</v>
      </c>
      <c r="C1294" s="512" t="str">
        <f>'10'!T63</f>
        <v>Ne</v>
      </c>
      <c r="D1294" s="1"/>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1:26" ht="14.25" customHeight="1" x14ac:dyDescent="0.25">
      <c r="A1295" s="1" t="s">
        <v>1496</v>
      </c>
      <c r="B1295" s="508" t="str">
        <f t="shared" si="15"/>
        <v>ROKI-P.4</v>
      </c>
      <c r="C1295" s="512" t="str">
        <f>'10'!T64</f>
        <v>Ne</v>
      </c>
      <c r="D1295" s="1"/>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1:26" ht="14.25" customHeight="1" x14ac:dyDescent="0.25">
      <c r="A1296" s="1" t="s">
        <v>1497</v>
      </c>
      <c r="B1296" s="508" t="str">
        <f t="shared" si="15"/>
        <v>ROKI-P.5</v>
      </c>
      <c r="C1296" s="512" t="str">
        <f>'10'!T65</f>
        <v>Ne</v>
      </c>
      <c r="D1296" s="1"/>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1:26" ht="14.25" customHeight="1" x14ac:dyDescent="0.25">
      <c r="A1297" s="1" t="s">
        <v>1498</v>
      </c>
      <c r="B1297" s="508" t="str">
        <f t="shared" si="15"/>
        <v>ROKI-P.6</v>
      </c>
      <c r="C1297" s="512" t="str">
        <f>'10'!T66</f>
        <v>Ne</v>
      </c>
      <c r="D1297" s="1"/>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1:26" ht="14.25" customHeight="1" x14ac:dyDescent="0.25">
      <c r="A1298" s="1" t="s">
        <v>1499</v>
      </c>
      <c r="B1298" s="508" t="str">
        <f t="shared" si="15"/>
        <v>ROKI-P.7</v>
      </c>
      <c r="C1298" s="512" t="str">
        <f>'10'!T67</f>
        <v>Ne</v>
      </c>
      <c r="D1298" s="1"/>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1:26" ht="14.25" customHeight="1" x14ac:dyDescent="0.25">
      <c r="A1299" s="1" t="s">
        <v>1500</v>
      </c>
      <c r="B1299" s="508" t="str">
        <f t="shared" si="15"/>
        <v>ROKI-P.8</v>
      </c>
      <c r="C1299" s="512" t="str">
        <f>'10'!T68</f>
        <v>Ne</v>
      </c>
      <c r="D1299" s="1"/>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1:26" ht="14.25" customHeight="1" x14ac:dyDescent="0.25">
      <c r="A1300" s="1" t="s">
        <v>1501</v>
      </c>
      <c r="B1300" s="508" t="str">
        <f t="shared" si="15"/>
        <v>ROKI-P.9</v>
      </c>
      <c r="C1300" s="512" t="str">
        <f>'10'!T69</f>
        <v>Ne</v>
      </c>
      <c r="D1300" s="1"/>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1:26" ht="14.25" customHeight="1" x14ac:dyDescent="0.25">
      <c r="A1301" s="1" t="s">
        <v>1502</v>
      </c>
      <c r="B1301" s="510" t="str">
        <f t="shared" si="15"/>
        <v>ROKI-P.10</v>
      </c>
      <c r="C1301" s="514" t="str">
        <f>'10'!T70</f>
        <v>Ne</v>
      </c>
      <c r="D1301" s="1"/>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1:26" ht="14.25" customHeight="1" x14ac:dyDescent="0.25">
      <c r="A1302" s="1" t="s">
        <v>1503</v>
      </c>
      <c r="B1302" s="498" t="str">
        <f t="shared" si="15"/>
        <v>F dalis. Pagal priemonę remiamų projektų pobūdis:</v>
      </c>
      <c r="C1302" s="504"/>
      <c r="D1302" s="1"/>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1:26" ht="14.25" customHeight="1" x14ac:dyDescent="0.25">
      <c r="A1303" s="1" t="s">
        <v>1505</v>
      </c>
      <c r="B1303" s="137" t="str">
        <f t="shared" si="15"/>
        <v>Remiami pelno projektai</v>
      </c>
      <c r="C1303" s="502" t="str">
        <f>'10'!T72</f>
        <v>Ne</v>
      </c>
      <c r="D1303" s="1"/>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1:26" ht="14.25" customHeight="1" x14ac:dyDescent="0.25">
      <c r="A1304" s="1" t="s">
        <v>1507</v>
      </c>
      <c r="B1304" s="137" t="str">
        <f t="shared" si="15"/>
        <v>Remiami projektai, susiję su žinių perdavimu, įskaitant konsultacijas, mokymą ir keitimąsi žiniomis apie tvarią, ekonominę, socialinę, aplinką ir klimatą tausojančią veiklą (aktualu rodikliui L801)</v>
      </c>
      <c r="C1304" s="502" t="str">
        <f>'10'!T73</f>
        <v>Ne</v>
      </c>
      <c r="D1304" s="1"/>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1:26" ht="14.25" customHeight="1" x14ac:dyDescent="0.25">
      <c r="A1305" s="1" t="s">
        <v>1510</v>
      </c>
      <c r="B1305" s="137" t="str">
        <f t="shared" si="15"/>
        <v>Remiami projektai, susiję su gamintojų organizacijomis, vietinėmis rinkomis, trumpomis tiekimo grandinėmis ir kokybės schemomis, įskaitant paramą investicijoms, rinkodaros veiklą ir kt. (aktualu rodikliui L802)</v>
      </c>
      <c r="C1305" s="502" t="str">
        <f>'10'!T74</f>
        <v>Ne</v>
      </c>
      <c r="D1305" s="1"/>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1:26" ht="14.25" customHeight="1" x14ac:dyDescent="0.25">
      <c r="A1306" s="1" t="s">
        <v>1513</v>
      </c>
      <c r="B1306" s="137" t="str">
        <f t="shared" si="15"/>
        <v>Remiami projektai, susiję su atsinaujinančios energijos gamybos pajėgumais, įskaitant biologinę (aktualu rodikliui L803)</v>
      </c>
      <c r="C1306" s="502" t="str">
        <f>'10'!T75</f>
        <v>Ne</v>
      </c>
      <c r="D1306" s="1"/>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1:26" ht="14.25" customHeight="1" x14ac:dyDescent="0.25">
      <c r="A1307" s="1" t="s">
        <v>1516</v>
      </c>
      <c r="B1307" s="137" t="str">
        <f t="shared" si="15"/>
        <v>Remiami projektai, prisidedantys prie aplinkos tvarumo, klimato kaitos švelninimo bei prisitaikymo prie jos tikslų įgyvendinimo kaimo vietovėse (aktualu rodikliui L804)</v>
      </c>
      <c r="C1307" s="502" t="str">
        <f>'10'!T76</f>
        <v>Ne</v>
      </c>
      <c r="D1307" s="1"/>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1:26" ht="14.25" customHeight="1" x14ac:dyDescent="0.25">
      <c r="A1308" s="1" t="s">
        <v>1519</v>
      </c>
      <c r="B1308" s="137" t="str">
        <f t="shared" si="15"/>
        <v>Remiami projektai, kurie kuria darbo vietas (aktualu rodikliui L805)</v>
      </c>
      <c r="C1308" s="502" t="str">
        <f>'10'!T77</f>
        <v>Ne</v>
      </c>
      <c r="D1308" s="1"/>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1:26" ht="14.25" customHeight="1" x14ac:dyDescent="0.25">
      <c r="A1309" s="1" t="s">
        <v>1522</v>
      </c>
      <c r="B1309" s="137" t="str">
        <f t="shared" si="15"/>
        <v>Remiami kaimo verslų, įskaitant bioekonomiką, projektai (aktualu rodikliui L 806)</v>
      </c>
      <c r="C1309" s="502" t="str">
        <f>'10'!T78</f>
        <v>Ne</v>
      </c>
      <c r="D1309" s="1"/>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1:26" ht="14.25" customHeight="1" x14ac:dyDescent="0.25">
      <c r="A1310" s="1" t="s">
        <v>1525</v>
      </c>
      <c r="B1310" s="137" t="str">
        <f t="shared" si="15"/>
        <v>Remiami projektai, susiję su sumanių kaimų strategijomis (aktualu rodikliui L807)</v>
      </c>
      <c r="C1310" s="502" t="str">
        <f>'10'!T79</f>
        <v>Ne</v>
      </c>
      <c r="D1310" s="1"/>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1:26" ht="14.25" customHeight="1" x14ac:dyDescent="0.25">
      <c r="A1311" s="1" t="s">
        <v>1528</v>
      </c>
      <c r="B1311" s="137" t="str">
        <f t="shared" si="15"/>
        <v>Remiami projektai, gerinantys paslaugų prieinamumą ir infrastruktūrą (aktualu rodikliui L808)</v>
      </c>
      <c r="C1311" s="502" t="str">
        <f>'10'!T80</f>
        <v>Ne</v>
      </c>
      <c r="D1311" s="1"/>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1:26" ht="14.25" customHeight="1" x14ac:dyDescent="0.25">
      <c r="A1312" s="1" t="s">
        <v>1531</v>
      </c>
      <c r="B1312" s="137" t="str">
        <f t="shared" si="15"/>
        <v>Remiami socialinės įtraukties projektai (aktualu rodikliui L809)</v>
      </c>
      <c r="C1312" s="502" t="str">
        <f>'10'!T81</f>
        <v>Ne</v>
      </c>
      <c r="D1312" s="1"/>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1:26" ht="14.25" customHeight="1" x14ac:dyDescent="0.25">
      <c r="A1313" s="118"/>
      <c r="B1313" s="497"/>
      <c r="C1313" s="117"/>
      <c r="D1313" s="1"/>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1:26" ht="14.25" customHeight="1" x14ac:dyDescent="0.25">
      <c r="A1314" s="1"/>
      <c r="B1314" s="114"/>
      <c r="C1314" s="499" t="str">
        <f>'10'!U6</f>
        <v>18 priemonė</v>
      </c>
      <c r="D1314" s="1"/>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1:26" ht="14.25" customHeight="1" x14ac:dyDescent="0.25">
      <c r="A1315" s="1" t="s">
        <v>86</v>
      </c>
      <c r="B1315" s="137" t="str">
        <f t="shared" ref="B1315:B1389" si="16">B1238</f>
        <v>Priemonės pavadinimas</v>
      </c>
      <c r="C1315" s="493">
        <f>'10'!U7</f>
        <v>0</v>
      </c>
      <c r="D1315" s="1"/>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1:26" ht="14.25" customHeight="1" x14ac:dyDescent="0.25">
      <c r="A1316" s="1" t="s">
        <v>88</v>
      </c>
      <c r="B1316" s="137" t="str">
        <f t="shared" si="16"/>
        <v>Priemonės rūšis</v>
      </c>
      <c r="C1316" s="493">
        <f>'10'!U8</f>
        <v>0</v>
      </c>
      <c r="D1316" s="1"/>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1:26" ht="14.25" customHeight="1" x14ac:dyDescent="0.25">
      <c r="A1317" s="1" t="s">
        <v>1341</v>
      </c>
      <c r="B1317" s="137" t="str">
        <f t="shared" si="16"/>
        <v>VVG teritorijos poreikių, kuriuos tenkina priemonė, skaičius</v>
      </c>
      <c r="C1317" s="493">
        <f>'10'!U9</f>
        <v>0</v>
      </c>
      <c r="D1317" s="1"/>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1:26" ht="14.25" customHeight="1" x14ac:dyDescent="0.25">
      <c r="A1318" s="1" t="s">
        <v>1344</v>
      </c>
      <c r="B1318" s="137" t="str">
        <f t="shared" si="16"/>
        <v>BŽŪP tikslų, kuriuos įgyvendina priemonė, skaičius</v>
      </c>
      <c r="C1318" s="493">
        <f>'10'!U10</f>
        <v>0</v>
      </c>
      <c r="D1318" s="1"/>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1:26" ht="14.25" customHeight="1" x14ac:dyDescent="0.25">
      <c r="A1319" s="1" t="s">
        <v>1347</v>
      </c>
      <c r="B1319" s="137" t="str">
        <f t="shared" si="16"/>
        <v>Pagrindinis BŽŪP tikslas, kurį įgyvendina VPS priemonė</v>
      </c>
      <c r="C1319" s="502" t="str">
        <f>'10'!U11</f>
        <v>Pasirinkite</v>
      </c>
      <c r="D1319" s="1"/>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1:26" ht="14.25" customHeight="1" x14ac:dyDescent="0.25">
      <c r="A1320" s="1" t="s">
        <v>1350</v>
      </c>
      <c r="B1320" s="137" t="str">
        <f t="shared" si="16"/>
        <v>Ar priemonė prisideda prie 4 konkretaus BŽŪP tikslo? (tikslas nurodytas 5 lape)</v>
      </c>
      <c r="C1320" s="502" t="str">
        <f>'10'!U12</f>
        <v>Ne</v>
      </c>
      <c r="D1320" s="1"/>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1:26" ht="14.25" customHeight="1" x14ac:dyDescent="0.25">
      <c r="A1321" s="1" t="s">
        <v>1353</v>
      </c>
      <c r="B1321" s="137" t="str">
        <f t="shared" si="16"/>
        <v>Ar priemonė prisideda prie 5 konkretaus BŽŪP tikslo? (tikslas nurodytas 5 lape)</v>
      </c>
      <c r="C1321" s="502" t="str">
        <f>'10'!U13</f>
        <v>Ne</v>
      </c>
      <c r="D1321" s="1"/>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1:26" ht="14.25" customHeight="1" x14ac:dyDescent="0.25">
      <c r="A1322" s="1" t="s">
        <v>1355</v>
      </c>
      <c r="B1322" s="137" t="str">
        <f t="shared" si="16"/>
        <v>Ar priemonė prisideda prie 6 konkretaus BŽŪP tikslo? (tikslas nurodytas 5 lape)</v>
      </c>
      <c r="C1322" s="502" t="str">
        <f>'10'!U14</f>
        <v>Ne</v>
      </c>
      <c r="D1322" s="1"/>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1:26" ht="14.25" customHeight="1" x14ac:dyDescent="0.25">
      <c r="A1323" s="1" t="s">
        <v>1357</v>
      </c>
      <c r="B1323" s="137" t="str">
        <f t="shared" si="16"/>
        <v>Ar priemonė prisideda prie 9 konkretaus BŽŪP tikslo? (tikslas nurodytas 5 lape)</v>
      </c>
      <c r="C1323" s="502" t="str">
        <f>'10'!U15</f>
        <v>Ne</v>
      </c>
      <c r="D1323" s="1"/>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1:26" ht="14.25" customHeight="1" x14ac:dyDescent="0.25">
      <c r="A1324" s="1" t="s">
        <v>1359</v>
      </c>
      <c r="B1324" s="498" t="str">
        <f t="shared" si="16"/>
        <v>A dalis. Priemonės intervencijos logika:</v>
      </c>
      <c r="C1324" s="504"/>
      <c r="D1324" s="1"/>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1:26" ht="14.25" customHeight="1" x14ac:dyDescent="0.25">
      <c r="A1325" s="1" t="s">
        <v>1362</v>
      </c>
      <c r="B1325" s="137" t="str">
        <f t="shared" si="16"/>
        <v>Priemonės tikslas, ryšys su pagrindiniu BŽŪP tikslu ir VVG teritorijos poreikiais (problemomis ir (arba) potencialu), ryšys su VPS tema (jei taikoma)</v>
      </c>
      <c r="C1325" s="494">
        <f>'10'!U17</f>
        <v>0</v>
      </c>
      <c r="D1325" s="1"/>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1:26" ht="14.25" customHeight="1" x14ac:dyDescent="0.25">
      <c r="A1326" s="1" t="s">
        <v>1365</v>
      </c>
      <c r="B1326" s="137" t="str">
        <f t="shared" si="16"/>
        <v>Pokytis, kurio siekiama VPS priemone</v>
      </c>
      <c r="C1326" s="494">
        <f>'10'!U18</f>
        <v>0</v>
      </c>
      <c r="D1326" s="1"/>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1:26" ht="14.25" customHeight="1" x14ac:dyDescent="0.25">
      <c r="A1327" s="1" t="s">
        <v>1368</v>
      </c>
      <c r="B1327" s="137" t="str">
        <f t="shared" si="16"/>
        <v>Kaip priemonė prisidės prie horizontalaus tikslo d įgyvendinimo? (pildoma, jei taikoma)</v>
      </c>
      <c r="C1327" s="494">
        <f>'10'!U19</f>
        <v>0</v>
      </c>
      <c r="D1327" s="1"/>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1:26" ht="14.25" customHeight="1" x14ac:dyDescent="0.25">
      <c r="A1328" s="1" t="s">
        <v>1374</v>
      </c>
      <c r="B1328" s="137" t="str">
        <f t="shared" si="16"/>
        <v>Kaip priemonė prisidės prie horizontalaus tikslo e įgyvendinimo? (pildoma, jei taikoma)</v>
      </c>
      <c r="C1328" s="494">
        <f>'10'!U20</f>
        <v>0</v>
      </c>
      <c r="D1328" s="1"/>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1:26" ht="14.25" customHeight="1" x14ac:dyDescent="0.25">
      <c r="A1329" s="1" t="s">
        <v>1377</v>
      </c>
      <c r="B1329" s="137" t="str">
        <f t="shared" si="16"/>
        <v>Kaip priemonė prisidės prie horizontalaus tikslo f įgyvendinimo? (pildoma, jei taikoma)</v>
      </c>
      <c r="C1329" s="494">
        <f>'10'!U21</f>
        <v>0</v>
      </c>
      <c r="D1329" s="1"/>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1:26" ht="14.25" customHeight="1" x14ac:dyDescent="0.25">
      <c r="A1330" s="1" t="s">
        <v>1381</v>
      </c>
      <c r="B1330" s="137" t="str">
        <f t="shared" si="16"/>
        <v>Kaip priemonė prisidės prie horizontalaus tikslo i įgyvendinimo? (pildoma, jei taikoma)</v>
      </c>
      <c r="C1330" s="494">
        <f>'10'!U22</f>
        <v>0</v>
      </c>
      <c r="D1330" s="1"/>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1:26" ht="14.25" customHeight="1" x14ac:dyDescent="0.25">
      <c r="A1331" s="1" t="s">
        <v>1384</v>
      </c>
      <c r="B1331" s="498" t="str">
        <f t="shared" si="16"/>
        <v>B dalis. Pareiškėjų ir projektų tinkamumo sąlygos, projektų atrankos principai:</v>
      </c>
      <c r="C1331" s="504"/>
      <c r="D1331" s="1"/>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1:26" ht="14.25" customHeight="1" x14ac:dyDescent="0.25">
      <c r="A1332" s="1" t="s">
        <v>1386</v>
      </c>
      <c r="B1332" s="137" t="str">
        <f t="shared" si="16"/>
        <v>Pagal priemonę remiamos veiklos</v>
      </c>
      <c r="C1332" s="494">
        <f>'10'!U24</f>
        <v>0</v>
      </c>
      <c r="D1332" s="1"/>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1:26" ht="14.25" customHeight="1" x14ac:dyDescent="0.25">
      <c r="A1333" s="1" t="s">
        <v>1392</v>
      </c>
      <c r="B1333" s="137" t="str">
        <f t="shared" si="16"/>
        <v>Tinkami pareiškėjai ir partneriai (jei taikomas reikalavimas projektus įgyvendinti su partneriais)</v>
      </c>
      <c r="C1333" s="494">
        <f>'10'!U25</f>
        <v>0</v>
      </c>
      <c r="D1333" s="1"/>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1:26" ht="14.25" customHeight="1" x14ac:dyDescent="0.25">
      <c r="A1334" s="1" t="s">
        <v>1398</v>
      </c>
      <c r="B1334" s="137" t="str">
        <f t="shared" si="16"/>
        <v>Priemonės tikslinė grupė (pildoma, jei nesutampa su tinkamais pareiškėjais ir (arba) partneriais)</v>
      </c>
      <c r="C1334" s="494">
        <f>'10'!U26</f>
        <v>0</v>
      </c>
      <c r="D1334" s="1"/>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1:26" ht="14.25" customHeight="1" x14ac:dyDescent="0.25">
      <c r="A1335" s="1" t="s">
        <v>1404</v>
      </c>
      <c r="B1335" s="137" t="str">
        <f t="shared" si="16"/>
        <v>Tinkamumo sąlygos pareiškėjams ir projektams</v>
      </c>
      <c r="C1335" s="494">
        <f>'10'!U27</f>
        <v>0</v>
      </c>
      <c r="D1335" s="1"/>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1:26" ht="14.25" customHeight="1" x14ac:dyDescent="0.25">
      <c r="A1336" s="1" t="s">
        <v>1408</v>
      </c>
      <c r="B1336" s="137" t="str">
        <f t="shared" si="16"/>
        <v>Projektų atrankos principai</v>
      </c>
      <c r="C1336" s="494">
        <f>'10'!U28</f>
        <v>0</v>
      </c>
      <c r="D1336" s="1"/>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1:26" ht="14.25" customHeight="1" x14ac:dyDescent="0.25">
      <c r="A1337" s="1" t="s">
        <v>1413</v>
      </c>
      <c r="B1337" s="137" t="str">
        <f t="shared" si="16"/>
        <v>Planuojamų kvietimų teikti paraiškas skaičius</v>
      </c>
      <c r="C1337" s="493">
        <f>'10'!U29</f>
        <v>0</v>
      </c>
      <c r="D1337" s="1"/>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1:26" ht="14.25" customHeight="1" x14ac:dyDescent="0.25">
      <c r="A1338" s="1" t="s">
        <v>1416</v>
      </c>
      <c r="B1338" s="498" t="str">
        <f t="shared" si="16"/>
        <v>C dalis. Paramos dydžiai:</v>
      </c>
      <c r="C1338" s="504"/>
      <c r="D1338" s="1"/>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1:26" ht="14.25" customHeight="1" x14ac:dyDescent="0.25">
      <c r="A1339" s="1" t="s">
        <v>1418</v>
      </c>
      <c r="B1339" s="137" t="str">
        <f t="shared" si="16"/>
        <v>Didžiausia paramos suma vietos projektui, Eur</v>
      </c>
      <c r="C1339" s="494">
        <f>'10'!U31</f>
        <v>0</v>
      </c>
      <c r="D1339" s="1"/>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1:26" ht="14.25" customHeight="1" x14ac:dyDescent="0.25">
      <c r="A1340" s="1" t="s">
        <v>1424</v>
      </c>
      <c r="B1340" s="137" t="str">
        <f t="shared" si="16"/>
        <v xml:space="preserve">Paramos lyginamoji dalis, proc. </v>
      </c>
      <c r="C1340" s="494">
        <f>'10'!U32</f>
        <v>0</v>
      </c>
      <c r="D1340" s="1"/>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1:26" ht="14.25" customHeight="1" x14ac:dyDescent="0.25">
      <c r="A1341" s="1" t="s">
        <v>1429</v>
      </c>
      <c r="B1341" s="137" t="str">
        <f t="shared" si="16"/>
        <v>Planuojama paramos suma priemonei, Eur</v>
      </c>
      <c r="C1341" s="505">
        <f>'10'!U33</f>
        <v>0</v>
      </c>
      <c r="D1341" s="1"/>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1:26" ht="14.25" customHeight="1" x14ac:dyDescent="0.25">
      <c r="A1342" s="1" t="s">
        <v>1432</v>
      </c>
      <c r="B1342" s="137" t="str">
        <f t="shared" si="16"/>
        <v>Planuojama paremti projektų (rodiklis L700)</v>
      </c>
      <c r="C1342" s="506">
        <f>'10'!U34</f>
        <v>0</v>
      </c>
      <c r="D1342" s="1"/>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1:26" ht="14.25" customHeight="1" x14ac:dyDescent="0.25">
      <c r="A1343" s="1" t="s">
        <v>1435</v>
      </c>
      <c r="B1343" s="137" t="str">
        <f t="shared" si="16"/>
        <v>Paaiškinimas, kaip nustatyta rodiklio L700 reikšmė</v>
      </c>
      <c r="C1343" s="494">
        <f>'10'!U35</f>
        <v>0</v>
      </c>
      <c r="D1343" s="1"/>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1:26" ht="14.25" customHeight="1" x14ac:dyDescent="0.25">
      <c r="A1344" s="1" t="s">
        <v>1440</v>
      </c>
      <c r="B1344" s="498" t="str">
        <f t="shared" si="16"/>
        <v>D dalis. Priemonės indėlis į ES ir nacionalinių horizontaliųjų principų įgyvendinimą:</v>
      </c>
      <c r="C1344" s="504"/>
      <c r="D1344" s="1"/>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1:26" ht="14.25" customHeight="1" x14ac:dyDescent="0.25">
      <c r="A1345" s="1" t="s">
        <v>1441</v>
      </c>
      <c r="B1345" s="507" t="str">
        <f t="shared" si="16"/>
        <v>Subregioninės vietovės principas:</v>
      </c>
      <c r="C1345" s="504"/>
      <c r="D1345" s="1"/>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1:26" ht="14.25" customHeight="1" x14ac:dyDescent="0.25">
      <c r="A1346" s="1" t="s">
        <v>1443</v>
      </c>
      <c r="B1346" s="137" t="str">
        <f t="shared" si="16"/>
        <v>Ar siekiama, kad pagal priemonę finansuojami projektai apimtų visas VVG teritorijos seniūnijas?</v>
      </c>
      <c r="C1346" s="502" t="str">
        <f>'10'!U38</f>
        <v>Ne</v>
      </c>
      <c r="D1346" s="1"/>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1:26" ht="14.25" customHeight="1" x14ac:dyDescent="0.25">
      <c r="A1347" s="1" t="s">
        <v>1446</v>
      </c>
      <c r="B1347" s="137" t="str">
        <f t="shared" si="16"/>
        <v>Pasirinkimo pagrindimas</v>
      </c>
      <c r="C1347" s="494">
        <f>'10'!U39</f>
        <v>0</v>
      </c>
      <c r="D1347" s="1"/>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1:26" ht="14.25" customHeight="1" x14ac:dyDescent="0.25">
      <c r="A1348" s="1" t="s">
        <v>1450</v>
      </c>
      <c r="B1348" s="507" t="str">
        <f t="shared" si="16"/>
        <v>Partnerystės principas:</v>
      </c>
      <c r="C1348" s="504"/>
      <c r="D1348" s="1"/>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1:26" ht="14.25" customHeight="1" x14ac:dyDescent="0.25">
      <c r="A1349" s="1" t="s">
        <v>1452</v>
      </c>
      <c r="B1349" s="137" t="str">
        <f t="shared" si="16"/>
        <v>Ar siekiama, kad pagal priemonę finansuojami projektai būtų vykdomi su partneriais?</v>
      </c>
      <c r="C1349" s="502" t="str">
        <f>'10'!U41</f>
        <v>Ne</v>
      </c>
      <c r="D1349" s="1"/>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1:26" ht="14.25" customHeight="1" x14ac:dyDescent="0.25">
      <c r="A1350" s="1" t="s">
        <v>1456</v>
      </c>
      <c r="B1350" s="137" t="str">
        <f t="shared" si="16"/>
        <v>Pasirinkimo pagrindimas</v>
      </c>
      <c r="C1350" s="494">
        <f>'10'!U42</f>
        <v>0</v>
      </c>
      <c r="D1350" s="1"/>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1:26" ht="14.25" customHeight="1" x14ac:dyDescent="0.25">
      <c r="A1351" s="1" t="s">
        <v>1458</v>
      </c>
      <c r="B1351" s="507" t="str">
        <f t="shared" si="16"/>
        <v>Inovacijų principas:</v>
      </c>
      <c r="C1351" s="504"/>
      <c r="D1351" s="1"/>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1:26" ht="14.25" customHeight="1" x14ac:dyDescent="0.25">
      <c r="A1352" s="1" t="s">
        <v>1460</v>
      </c>
      <c r="B1352" s="137" t="str">
        <f t="shared" si="16"/>
        <v>Ar siekiama, kad pagal priemonę finansuojami projektai būtų skirti inovacijoms vietos lygiu diegti?</v>
      </c>
      <c r="C1352" s="502" t="str">
        <f>'10'!U44</f>
        <v>Ne</v>
      </c>
      <c r="D1352" s="1"/>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1:26" ht="14.25" customHeight="1" x14ac:dyDescent="0.25">
      <c r="A1353" s="1" t="s">
        <v>1462</v>
      </c>
      <c r="B1353" s="137" t="str">
        <f t="shared" si="16"/>
        <v>Pasirinkimo pagrindimas</v>
      </c>
      <c r="C1353" s="494">
        <f>'10'!U45</f>
        <v>0</v>
      </c>
      <c r="D1353" s="1"/>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1:26" ht="14.25" customHeight="1" x14ac:dyDescent="0.25">
      <c r="A1354" s="1" t="s">
        <v>1464</v>
      </c>
      <c r="B1354" s="137" t="str">
        <f t="shared" si="16"/>
        <v>Planuojama paremti projektų, skirtų inovacijoms vietos lygiu diegti (rodiklis L710)</v>
      </c>
      <c r="C1354" s="506">
        <f>'10'!U46</f>
        <v>0</v>
      </c>
      <c r="D1354" s="1"/>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1:26" ht="14.25" customHeight="1" x14ac:dyDescent="0.25">
      <c r="A1355" s="1" t="s">
        <v>1467</v>
      </c>
      <c r="B1355" s="507" t="str">
        <f t="shared" si="16"/>
        <v>Lyčių lygybė ir nediskriminavimas:</v>
      </c>
      <c r="C1355" s="504"/>
      <c r="D1355" s="1"/>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1:26" ht="14.25" customHeight="1" x14ac:dyDescent="0.25">
      <c r="A1356" s="1" t="s">
        <v>1469</v>
      </c>
      <c r="B1356" s="137" t="str">
        <f t="shared" si="16"/>
        <v>Ar pagal priemonę finansuojami projektai, skirti lyčių lygybei ir nediskriminavimui?</v>
      </c>
      <c r="C1356" s="502" t="str">
        <f>'10'!U48</f>
        <v>Ne</v>
      </c>
      <c r="D1356" s="1"/>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1:26" ht="14.25" customHeight="1" x14ac:dyDescent="0.25">
      <c r="A1357" s="1" t="s">
        <v>1472</v>
      </c>
      <c r="B1357" s="137" t="str">
        <f t="shared" si="16"/>
        <v>Pasirinkimo pagrindimas (jei taip, kaip bus užtikrinta)</v>
      </c>
      <c r="C1357" s="494">
        <f>'10'!U49</f>
        <v>0</v>
      </c>
      <c r="D1357" s="1"/>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1:26" ht="14.25" customHeight="1" x14ac:dyDescent="0.25">
      <c r="A1358" s="1" t="s">
        <v>1475</v>
      </c>
      <c r="B1358" s="507" t="str">
        <f t="shared" si="16"/>
        <v>Jaunimas:</v>
      </c>
      <c r="C1358" s="504"/>
      <c r="D1358" s="1"/>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1:26" ht="14.25" customHeight="1" x14ac:dyDescent="0.25">
      <c r="A1359" s="1" t="s">
        <v>1477</v>
      </c>
      <c r="B1359" s="137" t="str">
        <f t="shared" si="16"/>
        <v>Ar pagal priemonę finansuojami projektai, skirti jaunimui?</v>
      </c>
      <c r="C1359" s="502" t="str">
        <f>'10'!U51</f>
        <v>Ne</v>
      </c>
      <c r="D1359" s="1"/>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1:26" ht="14.25" customHeight="1" x14ac:dyDescent="0.25">
      <c r="A1360" s="1" t="s">
        <v>1479</v>
      </c>
      <c r="B1360" s="137" t="str">
        <f t="shared" si="16"/>
        <v>Pasirinkimo pagrindimas (jei taip, kaip bus užtikrinta)</v>
      </c>
      <c r="C1360" s="494">
        <f>'10'!U52</f>
        <v>0</v>
      </c>
      <c r="D1360" s="1"/>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1:26" ht="14.25" customHeight="1" x14ac:dyDescent="0.25">
      <c r="A1361" s="1" t="s">
        <v>1481</v>
      </c>
      <c r="B1361" s="498" t="str">
        <f t="shared" si="16"/>
        <v>E dalis. Priemonės rezultato rodikliai:</v>
      </c>
      <c r="C1361" s="504"/>
      <c r="D1361" s="1"/>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1:26" ht="14.25" customHeight="1" x14ac:dyDescent="0.25">
      <c r="A1362" s="1" t="s">
        <v>1483</v>
      </c>
      <c r="B1362" s="507" t="str">
        <f t="shared" si="16"/>
        <v>SP rezultato rodiklių taikymas priemonei:</v>
      </c>
      <c r="C1362" s="504"/>
      <c r="D1362" s="1"/>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1:26" ht="14.25" customHeight="1" x14ac:dyDescent="0.25">
      <c r="A1363" s="1" t="s">
        <v>1485</v>
      </c>
      <c r="B1363" s="508" t="str">
        <f t="shared" si="16"/>
        <v>R.3</v>
      </c>
      <c r="C1363" s="512" t="str">
        <f>'10'!U55</f>
        <v>Ne</v>
      </c>
      <c r="D1363" s="1"/>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1:26" ht="14.25" customHeight="1" x14ac:dyDescent="0.25">
      <c r="A1364" s="1" t="s">
        <v>1487</v>
      </c>
      <c r="B1364" s="508" t="str">
        <f t="shared" si="16"/>
        <v>R.37</v>
      </c>
      <c r="C1364" s="512" t="str">
        <f>'10'!U56</f>
        <v>Ne</v>
      </c>
      <c r="D1364" s="1"/>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1:26" ht="14.25" customHeight="1" x14ac:dyDescent="0.25">
      <c r="A1365" s="1" t="s">
        <v>1488</v>
      </c>
      <c r="B1365" s="508" t="str">
        <f t="shared" si="16"/>
        <v>R.39</v>
      </c>
      <c r="C1365" s="512" t="str">
        <f>'10'!U57</f>
        <v>Ne</v>
      </c>
      <c r="D1365" s="1"/>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1:26" ht="14.25" customHeight="1" x14ac:dyDescent="0.25">
      <c r="A1366" s="1" t="s">
        <v>1489</v>
      </c>
      <c r="B1366" s="508" t="str">
        <f t="shared" si="16"/>
        <v>R.41</v>
      </c>
      <c r="C1366" s="512" t="str">
        <f>'10'!U58</f>
        <v>Ne</v>
      </c>
      <c r="D1366" s="1"/>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1:26" ht="14.25" customHeight="1" x14ac:dyDescent="0.25">
      <c r="A1367" s="1" t="s">
        <v>1490</v>
      </c>
      <c r="B1367" s="508" t="str">
        <f t="shared" si="16"/>
        <v>R.42</v>
      </c>
      <c r="C1367" s="512" t="str">
        <f>'10'!U59</f>
        <v>Ne</v>
      </c>
      <c r="D1367" s="1"/>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1:26" ht="14.25" customHeight="1" x14ac:dyDescent="0.25">
      <c r="A1368" s="1" t="s">
        <v>1491</v>
      </c>
      <c r="B1368" s="507" t="str">
        <f t="shared" si="16"/>
        <v>VPS rodiklių taikymas priemonei:</v>
      </c>
      <c r="C1368" s="513"/>
      <c r="D1368" s="1"/>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1:26" ht="14.25" customHeight="1" x14ac:dyDescent="0.25">
      <c r="A1369" s="1" t="s">
        <v>1493</v>
      </c>
      <c r="B1369" s="508" t="str">
        <f t="shared" si="16"/>
        <v>ROKI-P.1</v>
      </c>
      <c r="C1369" s="512" t="str">
        <f>'10'!U61</f>
        <v>Ne</v>
      </c>
      <c r="D1369" s="1"/>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1:26" ht="14.25" customHeight="1" x14ac:dyDescent="0.25">
      <c r="A1370" s="1" t="s">
        <v>1494</v>
      </c>
      <c r="B1370" s="508" t="str">
        <f t="shared" si="16"/>
        <v>ROKI-R.2</v>
      </c>
      <c r="C1370" s="512" t="str">
        <f>'10'!U62</f>
        <v>Ne</v>
      </c>
      <c r="D1370" s="1"/>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1:26" ht="14.25" customHeight="1" x14ac:dyDescent="0.25">
      <c r="A1371" s="1" t="s">
        <v>1495</v>
      </c>
      <c r="B1371" s="508" t="str">
        <f t="shared" si="16"/>
        <v>ROKI-R.3</v>
      </c>
      <c r="C1371" s="512" t="str">
        <f>'10'!U63</f>
        <v>Ne</v>
      </c>
      <c r="D1371" s="1"/>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1:26" ht="14.25" customHeight="1" x14ac:dyDescent="0.25">
      <c r="A1372" s="1" t="s">
        <v>1496</v>
      </c>
      <c r="B1372" s="508" t="str">
        <f t="shared" si="16"/>
        <v>ROKI-P.4</v>
      </c>
      <c r="C1372" s="512" t="str">
        <f>'10'!U64</f>
        <v>Ne</v>
      </c>
      <c r="D1372" s="1"/>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1:26" ht="14.25" customHeight="1" x14ac:dyDescent="0.25">
      <c r="A1373" s="1" t="s">
        <v>1497</v>
      </c>
      <c r="B1373" s="508" t="str">
        <f t="shared" si="16"/>
        <v>ROKI-P.5</v>
      </c>
      <c r="C1373" s="512" t="str">
        <f>'10'!U65</f>
        <v>Ne</v>
      </c>
      <c r="D1373" s="1"/>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1:26" ht="14.25" customHeight="1" x14ac:dyDescent="0.25">
      <c r="A1374" s="1" t="s">
        <v>1498</v>
      </c>
      <c r="B1374" s="508" t="str">
        <f t="shared" si="16"/>
        <v>ROKI-P.6</v>
      </c>
      <c r="C1374" s="512" t="str">
        <f>'10'!U66</f>
        <v>Ne</v>
      </c>
      <c r="D1374" s="1"/>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1:26" ht="14.25" customHeight="1" x14ac:dyDescent="0.25">
      <c r="A1375" s="1" t="s">
        <v>1499</v>
      </c>
      <c r="B1375" s="508" t="str">
        <f t="shared" si="16"/>
        <v>ROKI-P.7</v>
      </c>
      <c r="C1375" s="512" t="str">
        <f>'10'!U67</f>
        <v>Ne</v>
      </c>
      <c r="D1375" s="1"/>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1:26" ht="14.25" customHeight="1" x14ac:dyDescent="0.25">
      <c r="A1376" s="1" t="s">
        <v>1500</v>
      </c>
      <c r="B1376" s="508" t="str">
        <f t="shared" si="16"/>
        <v>ROKI-P.8</v>
      </c>
      <c r="C1376" s="512" t="str">
        <f>'10'!U68</f>
        <v>Ne</v>
      </c>
      <c r="D1376" s="1"/>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1:26" ht="14.25" customHeight="1" x14ac:dyDescent="0.25">
      <c r="A1377" s="1" t="s">
        <v>1501</v>
      </c>
      <c r="B1377" s="508" t="str">
        <f t="shared" si="16"/>
        <v>ROKI-P.9</v>
      </c>
      <c r="C1377" s="512" t="str">
        <f>'10'!U69</f>
        <v>Ne</v>
      </c>
      <c r="D1377" s="1"/>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1:26" ht="14.25" customHeight="1" x14ac:dyDescent="0.25">
      <c r="A1378" s="1" t="s">
        <v>1502</v>
      </c>
      <c r="B1378" s="510" t="str">
        <f t="shared" si="16"/>
        <v>ROKI-P.10</v>
      </c>
      <c r="C1378" s="514" t="str">
        <f>'10'!U70</f>
        <v>Ne</v>
      </c>
      <c r="D1378" s="1"/>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1:26" ht="14.25" customHeight="1" x14ac:dyDescent="0.25">
      <c r="A1379" s="1" t="s">
        <v>1503</v>
      </c>
      <c r="B1379" s="498" t="str">
        <f t="shared" si="16"/>
        <v>F dalis. Pagal priemonę remiamų projektų pobūdis:</v>
      </c>
      <c r="C1379" s="504"/>
      <c r="D1379" s="1"/>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1:26" ht="14.25" customHeight="1" x14ac:dyDescent="0.25">
      <c r="A1380" s="1" t="s">
        <v>1505</v>
      </c>
      <c r="B1380" s="137" t="str">
        <f t="shared" si="16"/>
        <v>Remiami pelno projektai</v>
      </c>
      <c r="C1380" s="502" t="str">
        <f>'10'!U72</f>
        <v>Ne</v>
      </c>
      <c r="D1380" s="1"/>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1:26" ht="14.25" customHeight="1" x14ac:dyDescent="0.25">
      <c r="A1381" s="1" t="s">
        <v>1507</v>
      </c>
      <c r="B1381" s="137" t="str">
        <f t="shared" si="16"/>
        <v>Remiami projektai, susiję su žinių perdavimu, įskaitant konsultacijas, mokymą ir keitimąsi žiniomis apie tvarią, ekonominę, socialinę, aplinką ir klimatą tausojančią veiklą (aktualu rodikliui L801)</v>
      </c>
      <c r="C1381" s="502" t="str">
        <f>'10'!U73</f>
        <v>Ne</v>
      </c>
      <c r="D1381" s="1"/>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1:26" ht="14.25" customHeight="1" x14ac:dyDescent="0.25">
      <c r="A1382" s="1" t="s">
        <v>1510</v>
      </c>
      <c r="B1382" s="137" t="str">
        <f t="shared" si="16"/>
        <v>Remiami projektai, susiję su gamintojų organizacijomis, vietinėmis rinkomis, trumpomis tiekimo grandinėmis ir kokybės schemomis, įskaitant paramą investicijoms, rinkodaros veiklą ir kt. (aktualu rodikliui L802)</v>
      </c>
      <c r="C1382" s="502" t="str">
        <f>'10'!U74</f>
        <v>Ne</v>
      </c>
      <c r="D1382" s="1"/>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1:26" ht="14.25" customHeight="1" x14ac:dyDescent="0.25">
      <c r="A1383" s="1" t="s">
        <v>1513</v>
      </c>
      <c r="B1383" s="137" t="str">
        <f t="shared" si="16"/>
        <v>Remiami projektai, susiję su atsinaujinančios energijos gamybos pajėgumais, įskaitant biologinę (aktualu rodikliui L803)</v>
      </c>
      <c r="C1383" s="502" t="str">
        <f>'10'!U75</f>
        <v>Ne</v>
      </c>
      <c r="D1383" s="1"/>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1:26" ht="14.25" customHeight="1" x14ac:dyDescent="0.25">
      <c r="A1384" s="1" t="s">
        <v>1516</v>
      </c>
      <c r="B1384" s="137" t="str">
        <f t="shared" si="16"/>
        <v>Remiami projektai, prisidedantys prie aplinkos tvarumo, klimato kaitos švelninimo bei prisitaikymo prie jos tikslų įgyvendinimo kaimo vietovėse (aktualu rodikliui L804)</v>
      </c>
      <c r="C1384" s="502" t="str">
        <f>'10'!U76</f>
        <v>Ne</v>
      </c>
      <c r="D1384" s="1"/>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1:26" ht="14.25" customHeight="1" x14ac:dyDescent="0.25">
      <c r="A1385" s="1" t="s">
        <v>1519</v>
      </c>
      <c r="B1385" s="137" t="str">
        <f t="shared" si="16"/>
        <v>Remiami projektai, kurie kuria darbo vietas (aktualu rodikliui L805)</v>
      </c>
      <c r="C1385" s="502" t="str">
        <f>'10'!U77</f>
        <v>Ne</v>
      </c>
      <c r="D1385" s="1"/>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1:26" ht="14.25" customHeight="1" x14ac:dyDescent="0.25">
      <c r="A1386" s="1" t="s">
        <v>1522</v>
      </c>
      <c r="B1386" s="137" t="str">
        <f t="shared" si="16"/>
        <v>Remiami kaimo verslų, įskaitant bioekonomiką, projektai (aktualu rodikliui L 806)</v>
      </c>
      <c r="C1386" s="502" t="str">
        <f>'10'!U78</f>
        <v>Ne</v>
      </c>
      <c r="D1386" s="1"/>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1:26" ht="14.25" customHeight="1" x14ac:dyDescent="0.25">
      <c r="A1387" s="1" t="s">
        <v>1525</v>
      </c>
      <c r="B1387" s="137" t="str">
        <f t="shared" si="16"/>
        <v>Remiami projektai, susiję su sumanių kaimų strategijomis (aktualu rodikliui L807)</v>
      </c>
      <c r="C1387" s="502" t="str">
        <f>'10'!U79</f>
        <v>Ne</v>
      </c>
      <c r="D1387" s="1"/>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1:26" ht="14.25" customHeight="1" x14ac:dyDescent="0.25">
      <c r="A1388" s="1" t="s">
        <v>1528</v>
      </c>
      <c r="B1388" s="137" t="str">
        <f t="shared" si="16"/>
        <v>Remiami projektai, gerinantys paslaugų prieinamumą ir infrastruktūrą (aktualu rodikliui L808)</v>
      </c>
      <c r="C1388" s="502" t="str">
        <f>'10'!U80</f>
        <v>Ne</v>
      </c>
      <c r="D1388" s="1"/>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1:26" ht="14.25" customHeight="1" x14ac:dyDescent="0.25">
      <c r="A1389" s="1" t="s">
        <v>1531</v>
      </c>
      <c r="B1389" s="137" t="str">
        <f t="shared" si="16"/>
        <v>Remiami socialinės įtraukties projektai (aktualu rodikliui L809)</v>
      </c>
      <c r="C1389" s="502" t="str">
        <f>'10'!U81</f>
        <v>Ne</v>
      </c>
      <c r="D1389" s="1"/>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1:26" ht="14.25" customHeight="1" x14ac:dyDescent="0.25">
      <c r="A1390" s="1"/>
      <c r="B1390" s="497"/>
      <c r="C1390" s="117"/>
      <c r="D1390" s="1"/>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1:26" ht="14.25" customHeight="1" x14ac:dyDescent="0.25">
      <c r="A1391" s="1"/>
      <c r="B1391" s="114"/>
      <c r="C1391" s="499" t="str">
        <f>'10'!V6</f>
        <v>19 priemonė</v>
      </c>
      <c r="D1391" s="1"/>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1:26" ht="14.25" customHeight="1" x14ac:dyDescent="0.25">
      <c r="A1392" s="1" t="s">
        <v>86</v>
      </c>
      <c r="B1392" s="137" t="str">
        <f t="shared" ref="B1392:B1466" si="17">B1315</f>
        <v>Priemonės pavadinimas</v>
      </c>
      <c r="C1392" s="493">
        <f>'10'!V7</f>
        <v>0</v>
      </c>
      <c r="D1392" s="1"/>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1:26" ht="14.25" customHeight="1" x14ac:dyDescent="0.25">
      <c r="A1393" s="1" t="s">
        <v>88</v>
      </c>
      <c r="B1393" s="137" t="str">
        <f t="shared" si="17"/>
        <v>Priemonės rūšis</v>
      </c>
      <c r="C1393" s="493">
        <f>'10'!V8</f>
        <v>0</v>
      </c>
      <c r="D1393" s="1"/>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1:26" ht="14.25" customHeight="1" x14ac:dyDescent="0.25">
      <c r="A1394" s="1" t="s">
        <v>1341</v>
      </c>
      <c r="B1394" s="137" t="str">
        <f t="shared" si="17"/>
        <v>VVG teritorijos poreikių, kuriuos tenkina priemonė, skaičius</v>
      </c>
      <c r="C1394" s="493">
        <f>'10'!V9</f>
        <v>0</v>
      </c>
      <c r="D1394" s="1"/>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1:26" ht="14.25" customHeight="1" x14ac:dyDescent="0.25">
      <c r="A1395" s="1" t="s">
        <v>1344</v>
      </c>
      <c r="B1395" s="137" t="str">
        <f t="shared" si="17"/>
        <v>BŽŪP tikslų, kuriuos įgyvendina priemonė, skaičius</v>
      </c>
      <c r="C1395" s="493">
        <f>'10'!V10</f>
        <v>0</v>
      </c>
      <c r="D1395" s="1"/>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1:26" ht="14.25" customHeight="1" x14ac:dyDescent="0.25">
      <c r="A1396" s="1" t="s">
        <v>1347</v>
      </c>
      <c r="B1396" s="137" t="str">
        <f t="shared" si="17"/>
        <v>Pagrindinis BŽŪP tikslas, kurį įgyvendina VPS priemonė</v>
      </c>
      <c r="C1396" s="502" t="str">
        <f>'10'!V11</f>
        <v>Pasirinkite</v>
      </c>
      <c r="D1396" s="1"/>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1:26" ht="14.25" customHeight="1" x14ac:dyDescent="0.25">
      <c r="A1397" s="1" t="s">
        <v>1350</v>
      </c>
      <c r="B1397" s="137" t="str">
        <f t="shared" si="17"/>
        <v>Ar priemonė prisideda prie 4 konkretaus BŽŪP tikslo? (tikslas nurodytas 5 lape)</v>
      </c>
      <c r="C1397" s="502" t="str">
        <f>'10'!V12</f>
        <v>Ne</v>
      </c>
      <c r="D1397" s="1"/>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1:26" ht="14.25" customHeight="1" x14ac:dyDescent="0.25">
      <c r="A1398" s="1" t="s">
        <v>1353</v>
      </c>
      <c r="B1398" s="137" t="str">
        <f t="shared" si="17"/>
        <v>Ar priemonė prisideda prie 5 konkretaus BŽŪP tikslo? (tikslas nurodytas 5 lape)</v>
      </c>
      <c r="C1398" s="502" t="str">
        <f>'10'!V13</f>
        <v>Ne</v>
      </c>
      <c r="D1398" s="1"/>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1:26" ht="14.25" customHeight="1" x14ac:dyDescent="0.25">
      <c r="A1399" s="1" t="s">
        <v>1355</v>
      </c>
      <c r="B1399" s="137" t="str">
        <f t="shared" si="17"/>
        <v>Ar priemonė prisideda prie 6 konkretaus BŽŪP tikslo? (tikslas nurodytas 5 lape)</v>
      </c>
      <c r="C1399" s="502" t="str">
        <f>'10'!V14</f>
        <v>Ne</v>
      </c>
      <c r="D1399" s="1"/>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1:26" ht="14.25" customHeight="1" x14ac:dyDescent="0.25">
      <c r="A1400" s="1" t="s">
        <v>1357</v>
      </c>
      <c r="B1400" s="137" t="str">
        <f t="shared" si="17"/>
        <v>Ar priemonė prisideda prie 9 konkretaus BŽŪP tikslo? (tikslas nurodytas 5 lape)</v>
      </c>
      <c r="C1400" s="502" t="str">
        <f>'10'!V15</f>
        <v>Ne</v>
      </c>
      <c r="D1400" s="1"/>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1:26" ht="14.25" customHeight="1" x14ac:dyDescent="0.25">
      <c r="A1401" s="1" t="s">
        <v>1359</v>
      </c>
      <c r="B1401" s="498" t="str">
        <f t="shared" si="17"/>
        <v>A dalis. Priemonės intervencijos logika:</v>
      </c>
      <c r="C1401" s="504"/>
      <c r="D1401" s="1"/>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1:26" ht="14.25" customHeight="1" x14ac:dyDescent="0.25">
      <c r="A1402" s="1" t="s">
        <v>1362</v>
      </c>
      <c r="B1402" s="137" t="str">
        <f t="shared" si="17"/>
        <v>Priemonės tikslas, ryšys su pagrindiniu BŽŪP tikslu ir VVG teritorijos poreikiais (problemomis ir (arba) potencialu), ryšys su VPS tema (jei taikoma)</v>
      </c>
      <c r="C1402" s="494">
        <f>'10'!V17</f>
        <v>0</v>
      </c>
      <c r="D1402" s="1"/>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1:26" ht="14.25" customHeight="1" x14ac:dyDescent="0.25">
      <c r="A1403" s="1" t="s">
        <v>1365</v>
      </c>
      <c r="B1403" s="137" t="str">
        <f t="shared" si="17"/>
        <v>Pokytis, kurio siekiama VPS priemone</v>
      </c>
      <c r="C1403" s="494">
        <f>'10'!V18</f>
        <v>0</v>
      </c>
      <c r="D1403" s="1"/>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1:26" ht="14.25" customHeight="1" x14ac:dyDescent="0.25">
      <c r="A1404" s="1" t="s">
        <v>1368</v>
      </c>
      <c r="B1404" s="137" t="str">
        <f t="shared" si="17"/>
        <v>Kaip priemonė prisidės prie horizontalaus tikslo d įgyvendinimo? (pildoma, jei taikoma)</v>
      </c>
      <c r="C1404" s="494">
        <f>'10'!V19</f>
        <v>0</v>
      </c>
      <c r="D1404" s="1"/>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1:26" ht="14.25" customHeight="1" x14ac:dyDescent="0.25">
      <c r="A1405" s="1" t="s">
        <v>1374</v>
      </c>
      <c r="B1405" s="137" t="str">
        <f t="shared" si="17"/>
        <v>Kaip priemonė prisidės prie horizontalaus tikslo e įgyvendinimo? (pildoma, jei taikoma)</v>
      </c>
      <c r="C1405" s="494">
        <f>'10'!V20</f>
        <v>0</v>
      </c>
      <c r="D1405" s="1"/>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1:26" ht="14.25" customHeight="1" x14ac:dyDescent="0.25">
      <c r="A1406" s="1" t="s">
        <v>1377</v>
      </c>
      <c r="B1406" s="137" t="str">
        <f t="shared" si="17"/>
        <v>Kaip priemonė prisidės prie horizontalaus tikslo f įgyvendinimo? (pildoma, jei taikoma)</v>
      </c>
      <c r="C1406" s="494">
        <f>'10'!V21</f>
        <v>0</v>
      </c>
      <c r="D1406" s="1"/>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1:26" ht="14.25" customHeight="1" x14ac:dyDescent="0.25">
      <c r="A1407" s="1" t="s">
        <v>1381</v>
      </c>
      <c r="B1407" s="137" t="str">
        <f t="shared" si="17"/>
        <v>Kaip priemonė prisidės prie horizontalaus tikslo i įgyvendinimo? (pildoma, jei taikoma)</v>
      </c>
      <c r="C1407" s="494">
        <f>'10'!V22</f>
        <v>0</v>
      </c>
      <c r="D1407" s="1"/>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1:26" ht="14.25" customHeight="1" x14ac:dyDescent="0.25">
      <c r="A1408" s="1" t="s">
        <v>1384</v>
      </c>
      <c r="B1408" s="498" t="str">
        <f t="shared" si="17"/>
        <v>B dalis. Pareiškėjų ir projektų tinkamumo sąlygos, projektų atrankos principai:</v>
      </c>
      <c r="C1408" s="504"/>
      <c r="D1408" s="1"/>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1:26" ht="14.25" customHeight="1" x14ac:dyDescent="0.25">
      <c r="A1409" s="1" t="s">
        <v>1386</v>
      </c>
      <c r="B1409" s="137" t="str">
        <f t="shared" si="17"/>
        <v>Pagal priemonę remiamos veiklos</v>
      </c>
      <c r="C1409" s="494">
        <f>'10'!V24</f>
        <v>0</v>
      </c>
      <c r="D1409" s="1"/>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1:26" ht="14.25" customHeight="1" x14ac:dyDescent="0.25">
      <c r="A1410" s="1" t="s">
        <v>1392</v>
      </c>
      <c r="B1410" s="137" t="str">
        <f t="shared" si="17"/>
        <v>Tinkami pareiškėjai ir partneriai (jei taikomas reikalavimas projektus įgyvendinti su partneriais)</v>
      </c>
      <c r="C1410" s="494">
        <f>'10'!V25</f>
        <v>0</v>
      </c>
      <c r="D1410" s="1"/>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1:26" ht="14.25" customHeight="1" x14ac:dyDescent="0.25">
      <c r="A1411" s="1" t="s">
        <v>1398</v>
      </c>
      <c r="B1411" s="137" t="str">
        <f t="shared" si="17"/>
        <v>Priemonės tikslinė grupė (pildoma, jei nesutampa su tinkamais pareiškėjais ir (arba) partneriais)</v>
      </c>
      <c r="C1411" s="494">
        <f>'10'!V26</f>
        <v>0</v>
      </c>
      <c r="D1411" s="1"/>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1:26" ht="14.25" customHeight="1" x14ac:dyDescent="0.25">
      <c r="A1412" s="1" t="s">
        <v>1404</v>
      </c>
      <c r="B1412" s="137" t="str">
        <f t="shared" si="17"/>
        <v>Tinkamumo sąlygos pareiškėjams ir projektams</v>
      </c>
      <c r="C1412" s="494">
        <f>'10'!V27</f>
        <v>0</v>
      </c>
      <c r="D1412" s="1"/>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1:26" ht="14.25" customHeight="1" x14ac:dyDescent="0.25">
      <c r="A1413" s="1" t="s">
        <v>1408</v>
      </c>
      <c r="B1413" s="137" t="str">
        <f t="shared" si="17"/>
        <v>Projektų atrankos principai</v>
      </c>
      <c r="C1413" s="494">
        <f>'10'!V28</f>
        <v>0</v>
      </c>
      <c r="D1413" s="1"/>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1:26" ht="14.25" customHeight="1" x14ac:dyDescent="0.25">
      <c r="A1414" s="1" t="s">
        <v>1413</v>
      </c>
      <c r="B1414" s="137" t="str">
        <f t="shared" si="17"/>
        <v>Planuojamų kvietimų teikti paraiškas skaičius</v>
      </c>
      <c r="C1414" s="493">
        <f>'10'!V29</f>
        <v>0</v>
      </c>
      <c r="D1414" s="1"/>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1:26" ht="14.25" customHeight="1" x14ac:dyDescent="0.25">
      <c r="A1415" s="1" t="s">
        <v>1416</v>
      </c>
      <c r="B1415" s="498" t="str">
        <f t="shared" si="17"/>
        <v>C dalis. Paramos dydžiai:</v>
      </c>
      <c r="C1415" s="504"/>
      <c r="D1415" s="1"/>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1:26" ht="14.25" customHeight="1" x14ac:dyDescent="0.25">
      <c r="A1416" s="1" t="s">
        <v>1418</v>
      </c>
      <c r="B1416" s="137" t="str">
        <f t="shared" si="17"/>
        <v>Didžiausia paramos suma vietos projektui, Eur</v>
      </c>
      <c r="C1416" s="494">
        <f>'10'!V31</f>
        <v>0</v>
      </c>
      <c r="D1416" s="1"/>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1:26" ht="14.25" customHeight="1" x14ac:dyDescent="0.25">
      <c r="A1417" s="1" t="s">
        <v>1424</v>
      </c>
      <c r="B1417" s="137" t="str">
        <f t="shared" si="17"/>
        <v xml:space="preserve">Paramos lyginamoji dalis, proc. </v>
      </c>
      <c r="C1417" s="494">
        <f>'10'!V32</f>
        <v>0</v>
      </c>
      <c r="D1417" s="1"/>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1:26" ht="14.25" customHeight="1" x14ac:dyDescent="0.25">
      <c r="A1418" s="1" t="s">
        <v>1429</v>
      </c>
      <c r="B1418" s="137" t="str">
        <f t="shared" si="17"/>
        <v>Planuojama paramos suma priemonei, Eur</v>
      </c>
      <c r="C1418" s="505">
        <f>'10'!V33</f>
        <v>0</v>
      </c>
      <c r="D1418" s="1"/>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1:26" ht="14.25" customHeight="1" x14ac:dyDescent="0.25">
      <c r="A1419" s="1" t="s">
        <v>1432</v>
      </c>
      <c r="B1419" s="137" t="str">
        <f t="shared" si="17"/>
        <v>Planuojama paremti projektų (rodiklis L700)</v>
      </c>
      <c r="C1419" s="506">
        <f>'10'!V34</f>
        <v>0</v>
      </c>
      <c r="D1419" s="1"/>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1:26" ht="14.25" customHeight="1" x14ac:dyDescent="0.25">
      <c r="A1420" s="1" t="s">
        <v>1435</v>
      </c>
      <c r="B1420" s="137" t="str">
        <f t="shared" si="17"/>
        <v>Paaiškinimas, kaip nustatyta rodiklio L700 reikšmė</v>
      </c>
      <c r="C1420" s="494">
        <f>'10'!V35</f>
        <v>0</v>
      </c>
      <c r="D1420" s="1"/>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1:26" ht="14.25" customHeight="1" x14ac:dyDescent="0.25">
      <c r="A1421" s="1" t="s">
        <v>1440</v>
      </c>
      <c r="B1421" s="498" t="str">
        <f t="shared" si="17"/>
        <v>D dalis. Priemonės indėlis į ES ir nacionalinių horizontaliųjų principų įgyvendinimą:</v>
      </c>
      <c r="C1421" s="504"/>
      <c r="D1421" s="1"/>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1:26" ht="14.25" customHeight="1" x14ac:dyDescent="0.25">
      <c r="A1422" s="1" t="s">
        <v>1441</v>
      </c>
      <c r="B1422" s="507" t="str">
        <f t="shared" si="17"/>
        <v>Subregioninės vietovės principas:</v>
      </c>
      <c r="C1422" s="504"/>
      <c r="D1422" s="1"/>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1:26" ht="14.25" customHeight="1" x14ac:dyDescent="0.25">
      <c r="A1423" s="1" t="s">
        <v>1443</v>
      </c>
      <c r="B1423" s="137" t="str">
        <f t="shared" si="17"/>
        <v>Ar siekiama, kad pagal priemonę finansuojami projektai apimtų visas VVG teritorijos seniūnijas?</v>
      </c>
      <c r="C1423" s="502" t="str">
        <f>'10'!V38</f>
        <v>Ne</v>
      </c>
      <c r="D1423" s="1"/>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1:26" ht="14.25" customHeight="1" x14ac:dyDescent="0.25">
      <c r="A1424" s="1" t="s">
        <v>1446</v>
      </c>
      <c r="B1424" s="137" t="str">
        <f t="shared" si="17"/>
        <v>Pasirinkimo pagrindimas</v>
      </c>
      <c r="C1424" s="494">
        <f>'10'!V39</f>
        <v>0</v>
      </c>
      <c r="D1424" s="1"/>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1:26" ht="14.25" customHeight="1" x14ac:dyDescent="0.25">
      <c r="A1425" s="1" t="s">
        <v>1450</v>
      </c>
      <c r="B1425" s="507" t="str">
        <f t="shared" si="17"/>
        <v>Partnerystės principas:</v>
      </c>
      <c r="C1425" s="504"/>
      <c r="D1425" s="1"/>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1:26" ht="14.25" customHeight="1" x14ac:dyDescent="0.25">
      <c r="A1426" s="1" t="s">
        <v>1452</v>
      </c>
      <c r="B1426" s="137" t="str">
        <f t="shared" si="17"/>
        <v>Ar siekiama, kad pagal priemonę finansuojami projektai būtų vykdomi su partneriais?</v>
      </c>
      <c r="C1426" s="502" t="str">
        <f>'10'!V41</f>
        <v>Ne</v>
      </c>
      <c r="D1426" s="1"/>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1:26" ht="14.25" customHeight="1" x14ac:dyDescent="0.25">
      <c r="A1427" s="1" t="s">
        <v>1456</v>
      </c>
      <c r="B1427" s="137" t="str">
        <f t="shared" si="17"/>
        <v>Pasirinkimo pagrindimas</v>
      </c>
      <c r="C1427" s="494">
        <f>'10'!V42</f>
        <v>0</v>
      </c>
      <c r="D1427" s="1"/>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1:26" ht="14.25" customHeight="1" x14ac:dyDescent="0.25">
      <c r="A1428" s="1" t="s">
        <v>1458</v>
      </c>
      <c r="B1428" s="507" t="str">
        <f t="shared" si="17"/>
        <v>Inovacijų principas:</v>
      </c>
      <c r="C1428" s="504"/>
      <c r="D1428" s="1"/>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1:26" ht="14.25" customHeight="1" x14ac:dyDescent="0.25">
      <c r="A1429" s="1" t="s">
        <v>1460</v>
      </c>
      <c r="B1429" s="137" t="str">
        <f t="shared" si="17"/>
        <v>Ar siekiama, kad pagal priemonę finansuojami projektai būtų skirti inovacijoms vietos lygiu diegti?</v>
      </c>
      <c r="C1429" s="502" t="str">
        <f>'10'!V44</f>
        <v>Ne</v>
      </c>
      <c r="D1429" s="1"/>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1:26" ht="14.25" customHeight="1" x14ac:dyDescent="0.25">
      <c r="A1430" s="1" t="s">
        <v>1462</v>
      </c>
      <c r="B1430" s="137" t="str">
        <f t="shared" si="17"/>
        <v>Pasirinkimo pagrindimas</v>
      </c>
      <c r="C1430" s="494">
        <f>'10'!V45</f>
        <v>0</v>
      </c>
      <c r="D1430" s="1"/>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1:26" ht="14.25" customHeight="1" x14ac:dyDescent="0.25">
      <c r="A1431" s="1" t="s">
        <v>1464</v>
      </c>
      <c r="B1431" s="137" t="str">
        <f t="shared" si="17"/>
        <v>Planuojama paremti projektų, skirtų inovacijoms vietos lygiu diegti (rodiklis L710)</v>
      </c>
      <c r="C1431" s="506">
        <f>'10'!V46</f>
        <v>0</v>
      </c>
      <c r="D1431" s="1"/>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1:26" ht="14.25" customHeight="1" x14ac:dyDescent="0.25">
      <c r="A1432" s="1" t="s">
        <v>1467</v>
      </c>
      <c r="B1432" s="507" t="str">
        <f t="shared" si="17"/>
        <v>Lyčių lygybė ir nediskriminavimas:</v>
      </c>
      <c r="C1432" s="504"/>
      <c r="D1432" s="1"/>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1:26" ht="14.25" customHeight="1" x14ac:dyDescent="0.25">
      <c r="A1433" s="1" t="s">
        <v>1469</v>
      </c>
      <c r="B1433" s="137" t="str">
        <f t="shared" si="17"/>
        <v>Ar pagal priemonę finansuojami projektai, skirti lyčių lygybei ir nediskriminavimui?</v>
      </c>
      <c r="C1433" s="502" t="str">
        <f>'10'!V48</f>
        <v>Ne</v>
      </c>
      <c r="D1433" s="1"/>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1:26" ht="14.25" customHeight="1" x14ac:dyDescent="0.25">
      <c r="A1434" s="1" t="s">
        <v>1472</v>
      </c>
      <c r="B1434" s="137" t="str">
        <f t="shared" si="17"/>
        <v>Pasirinkimo pagrindimas (jei taip, kaip bus užtikrinta)</v>
      </c>
      <c r="C1434" s="494">
        <f>'10'!V49</f>
        <v>0</v>
      </c>
      <c r="D1434" s="1"/>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1:26" ht="14.25" customHeight="1" x14ac:dyDescent="0.25">
      <c r="A1435" s="1" t="s">
        <v>1475</v>
      </c>
      <c r="B1435" s="507" t="str">
        <f t="shared" si="17"/>
        <v>Jaunimas:</v>
      </c>
      <c r="C1435" s="504"/>
      <c r="D1435" s="1"/>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1:26" ht="14.25" customHeight="1" x14ac:dyDescent="0.25">
      <c r="A1436" s="1" t="s">
        <v>1477</v>
      </c>
      <c r="B1436" s="137" t="str">
        <f t="shared" si="17"/>
        <v>Ar pagal priemonę finansuojami projektai, skirti jaunimui?</v>
      </c>
      <c r="C1436" s="502" t="str">
        <f>'10'!V51</f>
        <v>Ne</v>
      </c>
      <c r="D1436" s="1"/>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1:26" ht="14.25" customHeight="1" x14ac:dyDescent="0.25">
      <c r="A1437" s="1" t="s">
        <v>1479</v>
      </c>
      <c r="B1437" s="137" t="str">
        <f t="shared" si="17"/>
        <v>Pasirinkimo pagrindimas (jei taip, kaip bus užtikrinta)</v>
      </c>
      <c r="C1437" s="494">
        <f>'10'!V52</f>
        <v>0</v>
      </c>
      <c r="D1437" s="1"/>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1:26" ht="14.25" customHeight="1" x14ac:dyDescent="0.25">
      <c r="A1438" s="1" t="s">
        <v>1481</v>
      </c>
      <c r="B1438" s="498" t="str">
        <f t="shared" si="17"/>
        <v>E dalis. Priemonės rezultato rodikliai:</v>
      </c>
      <c r="C1438" s="504"/>
      <c r="D1438" s="1"/>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1:26" ht="14.25" customHeight="1" x14ac:dyDescent="0.25">
      <c r="A1439" s="1" t="s">
        <v>1483</v>
      </c>
      <c r="B1439" s="507" t="str">
        <f t="shared" si="17"/>
        <v>SP rezultato rodiklių taikymas priemonei:</v>
      </c>
      <c r="C1439" s="504"/>
      <c r="D1439" s="1"/>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1:26" ht="14.25" customHeight="1" x14ac:dyDescent="0.25">
      <c r="A1440" s="1" t="s">
        <v>1485</v>
      </c>
      <c r="B1440" s="508" t="str">
        <f t="shared" si="17"/>
        <v>R.3</v>
      </c>
      <c r="C1440" s="512" t="str">
        <f>'10'!V55</f>
        <v>Ne</v>
      </c>
      <c r="D1440" s="1"/>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1:26" ht="14.25" customHeight="1" x14ac:dyDescent="0.25">
      <c r="A1441" s="1" t="s">
        <v>1487</v>
      </c>
      <c r="B1441" s="508" t="str">
        <f t="shared" si="17"/>
        <v>R.37</v>
      </c>
      <c r="C1441" s="512" t="str">
        <f>'10'!V56</f>
        <v>Ne</v>
      </c>
      <c r="D1441" s="1"/>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1:26" ht="14.25" customHeight="1" x14ac:dyDescent="0.25">
      <c r="A1442" s="1" t="s">
        <v>1488</v>
      </c>
      <c r="B1442" s="508" t="str">
        <f t="shared" si="17"/>
        <v>R.39</v>
      </c>
      <c r="C1442" s="512" t="str">
        <f>'10'!V57</f>
        <v>Ne</v>
      </c>
      <c r="D1442" s="1"/>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1:26" ht="14.25" customHeight="1" x14ac:dyDescent="0.25">
      <c r="A1443" s="1" t="s">
        <v>1489</v>
      </c>
      <c r="B1443" s="508" t="str">
        <f t="shared" si="17"/>
        <v>R.41</v>
      </c>
      <c r="C1443" s="512" t="str">
        <f>'10'!V58</f>
        <v>Ne</v>
      </c>
      <c r="D1443" s="1"/>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1:26" ht="14.25" customHeight="1" x14ac:dyDescent="0.25">
      <c r="A1444" s="1" t="s">
        <v>1490</v>
      </c>
      <c r="B1444" s="508" t="str">
        <f t="shared" si="17"/>
        <v>R.42</v>
      </c>
      <c r="C1444" s="512" t="str">
        <f>'10'!V59</f>
        <v>Ne</v>
      </c>
      <c r="D1444" s="1"/>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1:26" ht="14.25" customHeight="1" x14ac:dyDescent="0.25">
      <c r="A1445" s="1" t="s">
        <v>1491</v>
      </c>
      <c r="B1445" s="507" t="str">
        <f t="shared" si="17"/>
        <v>VPS rodiklių taikymas priemonei:</v>
      </c>
      <c r="C1445" s="513"/>
      <c r="D1445" s="1"/>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1:26" ht="14.25" customHeight="1" x14ac:dyDescent="0.25">
      <c r="A1446" s="1" t="s">
        <v>1493</v>
      </c>
      <c r="B1446" s="508" t="str">
        <f t="shared" si="17"/>
        <v>ROKI-P.1</v>
      </c>
      <c r="C1446" s="512" t="str">
        <f>'10'!V61</f>
        <v>Ne</v>
      </c>
      <c r="D1446" s="1"/>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1:26" ht="14.25" customHeight="1" x14ac:dyDescent="0.25">
      <c r="A1447" s="1" t="s">
        <v>1494</v>
      </c>
      <c r="B1447" s="508" t="str">
        <f t="shared" si="17"/>
        <v>ROKI-R.2</v>
      </c>
      <c r="C1447" s="512" t="str">
        <f>'10'!V62</f>
        <v>Ne</v>
      </c>
      <c r="D1447" s="1"/>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1:26" ht="14.25" customHeight="1" x14ac:dyDescent="0.25">
      <c r="A1448" s="1" t="s">
        <v>1495</v>
      </c>
      <c r="B1448" s="508" t="str">
        <f t="shared" si="17"/>
        <v>ROKI-R.3</v>
      </c>
      <c r="C1448" s="512" t="str">
        <f>'10'!V63</f>
        <v>Ne</v>
      </c>
      <c r="D1448" s="1"/>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1:26" ht="14.25" customHeight="1" x14ac:dyDescent="0.25">
      <c r="A1449" s="1" t="s">
        <v>1496</v>
      </c>
      <c r="B1449" s="508" t="str">
        <f t="shared" si="17"/>
        <v>ROKI-P.4</v>
      </c>
      <c r="C1449" s="512" t="str">
        <f>'10'!V64</f>
        <v>Ne</v>
      </c>
      <c r="D1449" s="1"/>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1:26" ht="14.25" customHeight="1" x14ac:dyDescent="0.25">
      <c r="A1450" s="1" t="s">
        <v>1497</v>
      </c>
      <c r="B1450" s="508" t="str">
        <f t="shared" si="17"/>
        <v>ROKI-P.5</v>
      </c>
      <c r="C1450" s="512" t="str">
        <f>'10'!V65</f>
        <v>Ne</v>
      </c>
      <c r="D1450" s="1"/>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1:26" ht="14.25" customHeight="1" x14ac:dyDescent="0.25">
      <c r="A1451" s="1" t="s">
        <v>1498</v>
      </c>
      <c r="B1451" s="508" t="str">
        <f t="shared" si="17"/>
        <v>ROKI-P.6</v>
      </c>
      <c r="C1451" s="512" t="str">
        <f>'10'!V66</f>
        <v>Ne</v>
      </c>
      <c r="D1451" s="1"/>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1:26" ht="14.25" customHeight="1" x14ac:dyDescent="0.25">
      <c r="A1452" s="1" t="s">
        <v>1499</v>
      </c>
      <c r="B1452" s="508" t="str">
        <f t="shared" si="17"/>
        <v>ROKI-P.7</v>
      </c>
      <c r="C1452" s="512" t="str">
        <f>'10'!V67</f>
        <v>Ne</v>
      </c>
      <c r="D1452" s="1"/>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1:26" ht="14.25" customHeight="1" x14ac:dyDescent="0.25">
      <c r="A1453" s="1" t="s">
        <v>1500</v>
      </c>
      <c r="B1453" s="508" t="str">
        <f t="shared" si="17"/>
        <v>ROKI-P.8</v>
      </c>
      <c r="C1453" s="512" t="str">
        <f>'10'!V68</f>
        <v>Ne</v>
      </c>
      <c r="D1453" s="1"/>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1:26" ht="14.25" customHeight="1" x14ac:dyDescent="0.25">
      <c r="A1454" s="1" t="s">
        <v>1501</v>
      </c>
      <c r="B1454" s="508" t="str">
        <f t="shared" si="17"/>
        <v>ROKI-P.9</v>
      </c>
      <c r="C1454" s="512" t="str">
        <f>'10'!V69</f>
        <v>Ne</v>
      </c>
      <c r="D1454" s="1"/>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1:26" ht="14.25" customHeight="1" x14ac:dyDescent="0.25">
      <c r="A1455" s="1" t="s">
        <v>1502</v>
      </c>
      <c r="B1455" s="510" t="str">
        <f t="shared" si="17"/>
        <v>ROKI-P.10</v>
      </c>
      <c r="C1455" s="514" t="str">
        <f>'10'!V70</f>
        <v>Ne</v>
      </c>
      <c r="D1455" s="1"/>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1:26" ht="14.25" customHeight="1" x14ac:dyDescent="0.25">
      <c r="A1456" s="1" t="s">
        <v>1503</v>
      </c>
      <c r="B1456" s="498" t="str">
        <f t="shared" si="17"/>
        <v>F dalis. Pagal priemonę remiamų projektų pobūdis:</v>
      </c>
      <c r="C1456" s="504"/>
      <c r="D1456" s="1"/>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1:26" ht="14.25" customHeight="1" x14ac:dyDescent="0.25">
      <c r="A1457" s="1" t="s">
        <v>1505</v>
      </c>
      <c r="B1457" s="137" t="str">
        <f t="shared" si="17"/>
        <v>Remiami pelno projektai</v>
      </c>
      <c r="C1457" s="502" t="str">
        <f>'10'!V72</f>
        <v>Ne</v>
      </c>
      <c r="D1457" s="1"/>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1:26" ht="14.25" customHeight="1" x14ac:dyDescent="0.25">
      <c r="A1458" s="1" t="s">
        <v>1507</v>
      </c>
      <c r="B1458" s="137" t="str">
        <f t="shared" si="17"/>
        <v>Remiami projektai, susiję su žinių perdavimu, įskaitant konsultacijas, mokymą ir keitimąsi žiniomis apie tvarią, ekonominę, socialinę, aplinką ir klimatą tausojančią veiklą (aktualu rodikliui L801)</v>
      </c>
      <c r="C1458" s="502" t="str">
        <f>'10'!V73</f>
        <v>Ne</v>
      </c>
      <c r="D1458" s="1"/>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1:26" ht="14.25" customHeight="1" x14ac:dyDescent="0.25">
      <c r="A1459" s="1" t="s">
        <v>1510</v>
      </c>
      <c r="B1459" s="137" t="str">
        <f t="shared" si="17"/>
        <v>Remiami projektai, susiję su gamintojų organizacijomis, vietinėmis rinkomis, trumpomis tiekimo grandinėmis ir kokybės schemomis, įskaitant paramą investicijoms, rinkodaros veiklą ir kt. (aktualu rodikliui L802)</v>
      </c>
      <c r="C1459" s="502" t="str">
        <f>'10'!V74</f>
        <v>Ne</v>
      </c>
      <c r="D1459" s="1"/>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1:26" ht="14.25" customHeight="1" x14ac:dyDescent="0.25">
      <c r="A1460" s="1" t="s">
        <v>1513</v>
      </c>
      <c r="B1460" s="137" t="str">
        <f t="shared" si="17"/>
        <v>Remiami projektai, susiję su atsinaujinančios energijos gamybos pajėgumais, įskaitant biologinę (aktualu rodikliui L803)</v>
      </c>
      <c r="C1460" s="502" t="str">
        <f>'10'!V75</f>
        <v>Ne</v>
      </c>
      <c r="D1460" s="1"/>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1:26" ht="14.25" customHeight="1" x14ac:dyDescent="0.25">
      <c r="A1461" s="1" t="s">
        <v>1516</v>
      </c>
      <c r="B1461" s="137" t="str">
        <f t="shared" si="17"/>
        <v>Remiami projektai, prisidedantys prie aplinkos tvarumo, klimato kaitos švelninimo bei prisitaikymo prie jos tikslų įgyvendinimo kaimo vietovėse (aktualu rodikliui L804)</v>
      </c>
      <c r="C1461" s="502" t="str">
        <f>'10'!V76</f>
        <v>Ne</v>
      </c>
      <c r="D1461" s="1"/>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1:26" ht="14.25" customHeight="1" x14ac:dyDescent="0.25">
      <c r="A1462" s="1" t="s">
        <v>1519</v>
      </c>
      <c r="B1462" s="137" t="str">
        <f t="shared" si="17"/>
        <v>Remiami projektai, kurie kuria darbo vietas (aktualu rodikliui L805)</v>
      </c>
      <c r="C1462" s="502" t="str">
        <f>'10'!V77</f>
        <v>Ne</v>
      </c>
      <c r="D1462" s="1"/>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1:26" ht="14.25" customHeight="1" x14ac:dyDescent="0.25">
      <c r="A1463" s="1" t="s">
        <v>1522</v>
      </c>
      <c r="B1463" s="137" t="str">
        <f t="shared" si="17"/>
        <v>Remiami kaimo verslų, įskaitant bioekonomiką, projektai (aktualu rodikliui L 806)</v>
      </c>
      <c r="C1463" s="502" t="str">
        <f>'10'!V78</f>
        <v>Ne</v>
      </c>
      <c r="D1463" s="1"/>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1:26" ht="14.25" customHeight="1" x14ac:dyDescent="0.25">
      <c r="A1464" s="1" t="s">
        <v>1525</v>
      </c>
      <c r="B1464" s="137" t="str">
        <f t="shared" si="17"/>
        <v>Remiami projektai, susiję su sumanių kaimų strategijomis (aktualu rodikliui L807)</v>
      </c>
      <c r="C1464" s="502" t="str">
        <f>'10'!V79</f>
        <v>Ne</v>
      </c>
      <c r="D1464" s="1"/>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1:26" ht="14.25" customHeight="1" x14ac:dyDescent="0.25">
      <c r="A1465" s="1" t="s">
        <v>1528</v>
      </c>
      <c r="B1465" s="137" t="str">
        <f t="shared" si="17"/>
        <v>Remiami projektai, gerinantys paslaugų prieinamumą ir infrastruktūrą (aktualu rodikliui L808)</v>
      </c>
      <c r="C1465" s="502" t="str">
        <f>'10'!V80</f>
        <v>Ne</v>
      </c>
      <c r="D1465" s="1"/>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1:26" ht="14.25" customHeight="1" x14ac:dyDescent="0.25">
      <c r="A1466" s="1" t="s">
        <v>1531</v>
      </c>
      <c r="B1466" s="137" t="str">
        <f t="shared" si="17"/>
        <v>Remiami socialinės įtraukties projektai (aktualu rodikliui L809)</v>
      </c>
      <c r="C1466" s="502" t="str">
        <f>'10'!V81</f>
        <v>Ne</v>
      </c>
      <c r="D1466" s="1"/>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1:26" ht="14.25" customHeight="1" x14ac:dyDescent="0.25">
      <c r="A1467" s="118"/>
      <c r="B1467" s="497"/>
      <c r="C1467" s="117"/>
      <c r="D1467" s="1"/>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1:26" ht="14.25" customHeight="1" x14ac:dyDescent="0.25">
      <c r="A1468" s="1"/>
      <c r="B1468" s="114"/>
      <c r="C1468" s="499" t="str">
        <f>'10'!W6</f>
        <v>20 priemonė</v>
      </c>
      <c r="D1468" s="1"/>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1:26" ht="14.25" customHeight="1" x14ac:dyDescent="0.25">
      <c r="A1469" s="1" t="s">
        <v>86</v>
      </c>
      <c r="B1469" s="137" t="str">
        <f t="shared" ref="B1469:B1543" si="18">B1392</f>
        <v>Priemonės pavadinimas</v>
      </c>
      <c r="C1469" s="493">
        <f>'10'!W7</f>
        <v>0</v>
      </c>
      <c r="D1469" s="1"/>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1:26" ht="14.25" customHeight="1" x14ac:dyDescent="0.25">
      <c r="A1470" s="1" t="s">
        <v>88</v>
      </c>
      <c r="B1470" s="137" t="str">
        <f t="shared" si="18"/>
        <v>Priemonės rūšis</v>
      </c>
      <c r="C1470" s="493">
        <f>'10'!W8</f>
        <v>0</v>
      </c>
      <c r="D1470" s="1"/>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1:26" ht="14.25" customHeight="1" x14ac:dyDescent="0.25">
      <c r="A1471" s="1" t="s">
        <v>1341</v>
      </c>
      <c r="B1471" s="137" t="str">
        <f t="shared" si="18"/>
        <v>VVG teritorijos poreikių, kuriuos tenkina priemonė, skaičius</v>
      </c>
      <c r="C1471" s="493">
        <f>'10'!W9</f>
        <v>0</v>
      </c>
      <c r="D1471" s="1"/>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1:26" ht="14.25" customHeight="1" x14ac:dyDescent="0.25">
      <c r="A1472" s="1" t="s">
        <v>1344</v>
      </c>
      <c r="B1472" s="137" t="str">
        <f t="shared" si="18"/>
        <v>BŽŪP tikslų, kuriuos įgyvendina priemonė, skaičius</v>
      </c>
      <c r="C1472" s="493">
        <f>'10'!W10</f>
        <v>0</v>
      </c>
      <c r="D1472" s="1"/>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1:26" ht="14.25" customHeight="1" x14ac:dyDescent="0.25">
      <c r="A1473" s="1" t="s">
        <v>1347</v>
      </c>
      <c r="B1473" s="137" t="str">
        <f t="shared" si="18"/>
        <v>Pagrindinis BŽŪP tikslas, kurį įgyvendina VPS priemonė</v>
      </c>
      <c r="C1473" s="502" t="str">
        <f>'10'!W11</f>
        <v>Pasirinkite</v>
      </c>
      <c r="D1473" s="1"/>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1:26" ht="14.25" customHeight="1" x14ac:dyDescent="0.25">
      <c r="A1474" s="1" t="s">
        <v>1350</v>
      </c>
      <c r="B1474" s="137" t="str">
        <f t="shared" si="18"/>
        <v>Ar priemonė prisideda prie 4 konkretaus BŽŪP tikslo? (tikslas nurodytas 5 lape)</v>
      </c>
      <c r="C1474" s="502" t="str">
        <f>'10'!W12</f>
        <v>Ne</v>
      </c>
      <c r="D1474" s="1"/>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1:26" ht="14.25" customHeight="1" x14ac:dyDescent="0.25">
      <c r="A1475" s="1" t="s">
        <v>1353</v>
      </c>
      <c r="B1475" s="137" t="str">
        <f t="shared" si="18"/>
        <v>Ar priemonė prisideda prie 5 konkretaus BŽŪP tikslo? (tikslas nurodytas 5 lape)</v>
      </c>
      <c r="C1475" s="502" t="str">
        <f>'10'!W13</f>
        <v>Ne</v>
      </c>
      <c r="D1475" s="1"/>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1:26" ht="14.25" customHeight="1" x14ac:dyDescent="0.25">
      <c r="A1476" s="1" t="s">
        <v>1355</v>
      </c>
      <c r="B1476" s="137" t="str">
        <f t="shared" si="18"/>
        <v>Ar priemonė prisideda prie 6 konkretaus BŽŪP tikslo? (tikslas nurodytas 5 lape)</v>
      </c>
      <c r="C1476" s="502" t="str">
        <f>'10'!W14</f>
        <v>Ne</v>
      </c>
      <c r="D1476" s="1"/>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1:26" ht="14.25" customHeight="1" x14ac:dyDescent="0.25">
      <c r="A1477" s="1" t="s">
        <v>1357</v>
      </c>
      <c r="B1477" s="137" t="str">
        <f t="shared" si="18"/>
        <v>Ar priemonė prisideda prie 9 konkretaus BŽŪP tikslo? (tikslas nurodytas 5 lape)</v>
      </c>
      <c r="C1477" s="502" t="str">
        <f>'10'!W15</f>
        <v>Ne</v>
      </c>
      <c r="D1477" s="1"/>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1:26" ht="14.25" customHeight="1" x14ac:dyDescent="0.25">
      <c r="A1478" s="1" t="s">
        <v>1359</v>
      </c>
      <c r="B1478" s="498" t="str">
        <f t="shared" si="18"/>
        <v>A dalis. Priemonės intervencijos logika:</v>
      </c>
      <c r="C1478" s="504"/>
      <c r="D1478" s="1"/>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1:26" ht="14.25" customHeight="1" x14ac:dyDescent="0.25">
      <c r="A1479" s="1" t="s">
        <v>1362</v>
      </c>
      <c r="B1479" s="137" t="str">
        <f t="shared" si="18"/>
        <v>Priemonės tikslas, ryšys su pagrindiniu BŽŪP tikslu ir VVG teritorijos poreikiais (problemomis ir (arba) potencialu), ryšys su VPS tema (jei taikoma)</v>
      </c>
      <c r="C1479" s="494">
        <f>'10'!W17</f>
        <v>0</v>
      </c>
      <c r="D1479" s="1"/>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1:26" ht="14.25" customHeight="1" x14ac:dyDescent="0.25">
      <c r="A1480" s="1" t="s">
        <v>1365</v>
      </c>
      <c r="B1480" s="137" t="str">
        <f t="shared" si="18"/>
        <v>Pokytis, kurio siekiama VPS priemone</v>
      </c>
      <c r="C1480" s="494">
        <f>'10'!W18</f>
        <v>0</v>
      </c>
      <c r="D1480" s="1"/>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1:26" ht="14.25" customHeight="1" x14ac:dyDescent="0.25">
      <c r="A1481" s="1" t="s">
        <v>1368</v>
      </c>
      <c r="B1481" s="137" t="str">
        <f t="shared" si="18"/>
        <v>Kaip priemonė prisidės prie horizontalaus tikslo d įgyvendinimo? (pildoma, jei taikoma)</v>
      </c>
      <c r="C1481" s="494">
        <f>'10'!W19</f>
        <v>0</v>
      </c>
      <c r="D1481" s="1"/>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1:26" ht="14.25" customHeight="1" x14ac:dyDescent="0.25">
      <c r="A1482" s="1" t="s">
        <v>1374</v>
      </c>
      <c r="B1482" s="137" t="str">
        <f t="shared" si="18"/>
        <v>Kaip priemonė prisidės prie horizontalaus tikslo e įgyvendinimo? (pildoma, jei taikoma)</v>
      </c>
      <c r="C1482" s="494">
        <f>'10'!W20</f>
        <v>0</v>
      </c>
      <c r="D1482" s="1"/>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1:26" ht="14.25" customHeight="1" x14ac:dyDescent="0.25">
      <c r="A1483" s="1" t="s">
        <v>1377</v>
      </c>
      <c r="B1483" s="137" t="str">
        <f t="shared" si="18"/>
        <v>Kaip priemonė prisidės prie horizontalaus tikslo f įgyvendinimo? (pildoma, jei taikoma)</v>
      </c>
      <c r="C1483" s="494">
        <f>'10'!W21</f>
        <v>0</v>
      </c>
      <c r="D1483" s="1"/>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1:26" ht="14.25" customHeight="1" x14ac:dyDescent="0.25">
      <c r="A1484" s="1" t="s">
        <v>1381</v>
      </c>
      <c r="B1484" s="137" t="str">
        <f t="shared" si="18"/>
        <v>Kaip priemonė prisidės prie horizontalaus tikslo i įgyvendinimo? (pildoma, jei taikoma)</v>
      </c>
      <c r="C1484" s="494">
        <f>'10'!W22</f>
        <v>0</v>
      </c>
      <c r="D1484" s="1"/>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1:26" ht="14.25" customHeight="1" x14ac:dyDescent="0.25">
      <c r="A1485" s="1" t="s">
        <v>1384</v>
      </c>
      <c r="B1485" s="498" t="str">
        <f t="shared" si="18"/>
        <v>B dalis. Pareiškėjų ir projektų tinkamumo sąlygos, projektų atrankos principai:</v>
      </c>
      <c r="C1485" s="504"/>
      <c r="D1485" s="1"/>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1:26" ht="14.25" customHeight="1" x14ac:dyDescent="0.25">
      <c r="A1486" s="1" t="s">
        <v>1386</v>
      </c>
      <c r="B1486" s="137" t="str">
        <f t="shared" si="18"/>
        <v>Pagal priemonę remiamos veiklos</v>
      </c>
      <c r="C1486" s="494">
        <f>'10'!W24</f>
        <v>0</v>
      </c>
      <c r="D1486" s="1"/>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1:26" ht="14.25" customHeight="1" x14ac:dyDescent="0.25">
      <c r="A1487" s="1" t="s">
        <v>1392</v>
      </c>
      <c r="B1487" s="137" t="str">
        <f t="shared" si="18"/>
        <v>Tinkami pareiškėjai ir partneriai (jei taikomas reikalavimas projektus įgyvendinti su partneriais)</v>
      </c>
      <c r="C1487" s="494">
        <f>'10'!W25</f>
        <v>0</v>
      </c>
      <c r="D1487" s="1"/>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1:26" ht="14.25" customHeight="1" x14ac:dyDescent="0.25">
      <c r="A1488" s="1" t="s">
        <v>1398</v>
      </c>
      <c r="B1488" s="137" t="str">
        <f t="shared" si="18"/>
        <v>Priemonės tikslinė grupė (pildoma, jei nesutampa su tinkamais pareiškėjais ir (arba) partneriais)</v>
      </c>
      <c r="C1488" s="494">
        <f>'10'!W26</f>
        <v>0</v>
      </c>
      <c r="D1488" s="1"/>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1:26" ht="14.25" customHeight="1" x14ac:dyDescent="0.25">
      <c r="A1489" s="1" t="s">
        <v>1404</v>
      </c>
      <c r="B1489" s="137" t="str">
        <f t="shared" si="18"/>
        <v>Tinkamumo sąlygos pareiškėjams ir projektams</v>
      </c>
      <c r="C1489" s="494">
        <f>'10'!W27</f>
        <v>0</v>
      </c>
      <c r="D1489" s="1"/>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1:26" ht="14.25" customHeight="1" x14ac:dyDescent="0.25">
      <c r="A1490" s="1" t="s">
        <v>1408</v>
      </c>
      <c r="B1490" s="137" t="str">
        <f t="shared" si="18"/>
        <v>Projektų atrankos principai</v>
      </c>
      <c r="C1490" s="494">
        <f>'10'!W28</f>
        <v>0</v>
      </c>
      <c r="D1490" s="1"/>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1:26" ht="14.25" customHeight="1" x14ac:dyDescent="0.25">
      <c r="A1491" s="1" t="s">
        <v>1413</v>
      </c>
      <c r="B1491" s="137" t="str">
        <f t="shared" si="18"/>
        <v>Planuojamų kvietimų teikti paraiškas skaičius</v>
      </c>
      <c r="C1491" s="493">
        <f>'10'!W29</f>
        <v>0</v>
      </c>
      <c r="D1491" s="1"/>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1:26" ht="14.25" customHeight="1" x14ac:dyDescent="0.25">
      <c r="A1492" s="1" t="s">
        <v>1416</v>
      </c>
      <c r="B1492" s="498" t="str">
        <f t="shared" si="18"/>
        <v>C dalis. Paramos dydžiai:</v>
      </c>
      <c r="C1492" s="504"/>
      <c r="D1492" s="1"/>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1:26" ht="14.25" customHeight="1" x14ac:dyDescent="0.25">
      <c r="A1493" s="1" t="s">
        <v>1418</v>
      </c>
      <c r="B1493" s="137" t="str">
        <f t="shared" si="18"/>
        <v>Didžiausia paramos suma vietos projektui, Eur</v>
      </c>
      <c r="C1493" s="494">
        <f>'10'!W31</f>
        <v>0</v>
      </c>
      <c r="D1493" s="1"/>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1:26" ht="14.25" customHeight="1" x14ac:dyDescent="0.25">
      <c r="A1494" s="1" t="s">
        <v>1424</v>
      </c>
      <c r="B1494" s="137" t="str">
        <f t="shared" si="18"/>
        <v xml:space="preserve">Paramos lyginamoji dalis, proc. </v>
      </c>
      <c r="C1494" s="494">
        <f>'10'!W32</f>
        <v>0</v>
      </c>
      <c r="D1494" s="1"/>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1:26" ht="14.25" customHeight="1" x14ac:dyDescent="0.25">
      <c r="A1495" s="1" t="s">
        <v>1429</v>
      </c>
      <c r="B1495" s="137" t="str">
        <f t="shared" si="18"/>
        <v>Planuojama paramos suma priemonei, Eur</v>
      </c>
      <c r="C1495" s="505">
        <f>'10'!W33</f>
        <v>0</v>
      </c>
      <c r="D1495" s="1"/>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1:26" ht="14.25" customHeight="1" x14ac:dyDescent="0.25">
      <c r="A1496" s="1" t="s">
        <v>1432</v>
      </c>
      <c r="B1496" s="137" t="str">
        <f t="shared" si="18"/>
        <v>Planuojama paremti projektų (rodiklis L700)</v>
      </c>
      <c r="C1496" s="506">
        <f>'10'!W34</f>
        <v>0</v>
      </c>
      <c r="D1496" s="1"/>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1:26" ht="14.25" customHeight="1" x14ac:dyDescent="0.25">
      <c r="A1497" s="1" t="s">
        <v>1435</v>
      </c>
      <c r="B1497" s="137" t="str">
        <f t="shared" si="18"/>
        <v>Paaiškinimas, kaip nustatyta rodiklio L700 reikšmė</v>
      </c>
      <c r="C1497" s="494">
        <f>'10'!W35</f>
        <v>0</v>
      </c>
      <c r="D1497" s="1"/>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1:26" ht="14.25" customHeight="1" x14ac:dyDescent="0.25">
      <c r="A1498" s="1" t="s">
        <v>1440</v>
      </c>
      <c r="B1498" s="498" t="str">
        <f t="shared" si="18"/>
        <v>D dalis. Priemonės indėlis į ES ir nacionalinių horizontaliųjų principų įgyvendinimą:</v>
      </c>
      <c r="C1498" s="504"/>
      <c r="D1498" s="1"/>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1:26" ht="14.25" customHeight="1" x14ac:dyDescent="0.25">
      <c r="A1499" s="1" t="s">
        <v>1441</v>
      </c>
      <c r="B1499" s="507" t="str">
        <f t="shared" si="18"/>
        <v>Subregioninės vietovės principas:</v>
      </c>
      <c r="C1499" s="504"/>
      <c r="D1499" s="1"/>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1:26" ht="14.25" customHeight="1" x14ac:dyDescent="0.25">
      <c r="A1500" s="1" t="s">
        <v>1443</v>
      </c>
      <c r="B1500" s="137" t="str">
        <f t="shared" si="18"/>
        <v>Ar siekiama, kad pagal priemonę finansuojami projektai apimtų visas VVG teritorijos seniūnijas?</v>
      </c>
      <c r="C1500" s="502" t="str">
        <f>'10'!W38</f>
        <v>Ne</v>
      </c>
      <c r="D1500" s="1"/>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1:26" ht="14.25" customHeight="1" x14ac:dyDescent="0.25">
      <c r="A1501" s="1" t="s">
        <v>1446</v>
      </c>
      <c r="B1501" s="137" t="str">
        <f t="shared" si="18"/>
        <v>Pasirinkimo pagrindimas</v>
      </c>
      <c r="C1501" s="494">
        <f>'10'!W39</f>
        <v>0</v>
      </c>
      <c r="D1501" s="1"/>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1:26" ht="14.25" customHeight="1" x14ac:dyDescent="0.25">
      <c r="A1502" s="1" t="s">
        <v>1450</v>
      </c>
      <c r="B1502" s="507" t="str">
        <f t="shared" si="18"/>
        <v>Partnerystės principas:</v>
      </c>
      <c r="C1502" s="504"/>
      <c r="D1502" s="1"/>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1:26" ht="14.25" customHeight="1" x14ac:dyDescent="0.25">
      <c r="A1503" s="1" t="s">
        <v>1452</v>
      </c>
      <c r="B1503" s="137" t="str">
        <f t="shared" si="18"/>
        <v>Ar siekiama, kad pagal priemonę finansuojami projektai būtų vykdomi su partneriais?</v>
      </c>
      <c r="C1503" s="502" t="str">
        <f>'10'!W41</f>
        <v>Ne</v>
      </c>
      <c r="D1503" s="1"/>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1:26" ht="14.25" customHeight="1" x14ac:dyDescent="0.25">
      <c r="A1504" s="1" t="s">
        <v>1456</v>
      </c>
      <c r="B1504" s="137" t="str">
        <f t="shared" si="18"/>
        <v>Pasirinkimo pagrindimas</v>
      </c>
      <c r="C1504" s="494">
        <f>'10'!W42</f>
        <v>0</v>
      </c>
      <c r="D1504" s="1"/>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1:26" ht="14.25" customHeight="1" x14ac:dyDescent="0.25">
      <c r="A1505" s="1" t="s">
        <v>1458</v>
      </c>
      <c r="B1505" s="507" t="str">
        <f t="shared" si="18"/>
        <v>Inovacijų principas:</v>
      </c>
      <c r="C1505" s="504"/>
      <c r="D1505" s="1"/>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1:26" ht="14.25" customHeight="1" x14ac:dyDescent="0.25">
      <c r="A1506" s="1" t="s">
        <v>1460</v>
      </c>
      <c r="B1506" s="137" t="str">
        <f t="shared" si="18"/>
        <v>Ar siekiama, kad pagal priemonę finansuojami projektai būtų skirti inovacijoms vietos lygiu diegti?</v>
      </c>
      <c r="C1506" s="502" t="str">
        <f>'10'!W44</f>
        <v>Ne</v>
      </c>
      <c r="D1506" s="1"/>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1:26" ht="14.25" customHeight="1" x14ac:dyDescent="0.25">
      <c r="A1507" s="1" t="s">
        <v>1462</v>
      </c>
      <c r="B1507" s="137" t="str">
        <f t="shared" si="18"/>
        <v>Pasirinkimo pagrindimas</v>
      </c>
      <c r="C1507" s="494">
        <f>'10'!W45</f>
        <v>0</v>
      </c>
      <c r="D1507" s="1"/>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1:26" ht="14.25" customHeight="1" x14ac:dyDescent="0.25">
      <c r="A1508" s="1" t="s">
        <v>1464</v>
      </c>
      <c r="B1508" s="137" t="str">
        <f t="shared" si="18"/>
        <v>Planuojama paremti projektų, skirtų inovacijoms vietos lygiu diegti (rodiklis L710)</v>
      </c>
      <c r="C1508" s="506">
        <f>'10'!W46</f>
        <v>0</v>
      </c>
      <c r="D1508" s="1"/>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1:26" ht="14.25" customHeight="1" x14ac:dyDescent="0.25">
      <c r="A1509" s="1" t="s">
        <v>1467</v>
      </c>
      <c r="B1509" s="507" t="str">
        <f t="shared" si="18"/>
        <v>Lyčių lygybė ir nediskriminavimas:</v>
      </c>
      <c r="C1509" s="504"/>
      <c r="D1509" s="1"/>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1:26" ht="14.25" customHeight="1" x14ac:dyDescent="0.25">
      <c r="A1510" s="1" t="s">
        <v>1469</v>
      </c>
      <c r="B1510" s="137" t="str">
        <f t="shared" si="18"/>
        <v>Ar pagal priemonę finansuojami projektai, skirti lyčių lygybei ir nediskriminavimui?</v>
      </c>
      <c r="C1510" s="502" t="str">
        <f>'10'!W48</f>
        <v>Ne</v>
      </c>
      <c r="D1510" s="1"/>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1:26" ht="14.25" customHeight="1" x14ac:dyDescent="0.25">
      <c r="A1511" s="1" t="s">
        <v>1472</v>
      </c>
      <c r="B1511" s="137" t="str">
        <f t="shared" si="18"/>
        <v>Pasirinkimo pagrindimas (jei taip, kaip bus užtikrinta)</v>
      </c>
      <c r="C1511" s="494">
        <f>'10'!W49</f>
        <v>0</v>
      </c>
      <c r="D1511" s="1"/>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1:26" ht="14.25" customHeight="1" x14ac:dyDescent="0.25">
      <c r="A1512" s="1" t="s">
        <v>1475</v>
      </c>
      <c r="B1512" s="507" t="str">
        <f t="shared" si="18"/>
        <v>Jaunimas:</v>
      </c>
      <c r="C1512" s="504"/>
      <c r="D1512" s="1"/>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1:26" ht="14.25" customHeight="1" x14ac:dyDescent="0.25">
      <c r="A1513" s="1" t="s">
        <v>1477</v>
      </c>
      <c r="B1513" s="137" t="str">
        <f t="shared" si="18"/>
        <v>Ar pagal priemonę finansuojami projektai, skirti jaunimui?</v>
      </c>
      <c r="C1513" s="502" t="str">
        <f>'10'!W51</f>
        <v>Ne</v>
      </c>
      <c r="D1513" s="1"/>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1:26" ht="14.25" customHeight="1" x14ac:dyDescent="0.25">
      <c r="A1514" s="1" t="s">
        <v>1479</v>
      </c>
      <c r="B1514" s="137" t="str">
        <f t="shared" si="18"/>
        <v>Pasirinkimo pagrindimas (jei taip, kaip bus užtikrinta)</v>
      </c>
      <c r="C1514" s="494">
        <f>'10'!W52</f>
        <v>0</v>
      </c>
      <c r="D1514" s="1"/>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1:26" ht="14.25" customHeight="1" x14ac:dyDescent="0.25">
      <c r="A1515" s="1" t="s">
        <v>1481</v>
      </c>
      <c r="B1515" s="498" t="str">
        <f t="shared" si="18"/>
        <v>E dalis. Priemonės rezultato rodikliai:</v>
      </c>
      <c r="C1515" s="504"/>
      <c r="D1515" s="1"/>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1:26" ht="14.25" customHeight="1" x14ac:dyDescent="0.25">
      <c r="A1516" s="1" t="s">
        <v>1483</v>
      </c>
      <c r="B1516" s="507" t="str">
        <f t="shared" si="18"/>
        <v>SP rezultato rodiklių taikymas priemonei:</v>
      </c>
      <c r="C1516" s="504"/>
      <c r="D1516" s="1"/>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1:26" ht="14.25" customHeight="1" x14ac:dyDescent="0.25">
      <c r="A1517" s="1" t="s">
        <v>1485</v>
      </c>
      <c r="B1517" s="508" t="str">
        <f t="shared" si="18"/>
        <v>R.3</v>
      </c>
      <c r="C1517" s="512" t="str">
        <f>'10'!W55</f>
        <v>Ne</v>
      </c>
      <c r="D1517" s="1"/>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1:26" ht="14.25" customHeight="1" x14ac:dyDescent="0.25">
      <c r="A1518" s="1" t="s">
        <v>1487</v>
      </c>
      <c r="B1518" s="508" t="str">
        <f t="shared" si="18"/>
        <v>R.37</v>
      </c>
      <c r="C1518" s="512" t="str">
        <f>'10'!W56</f>
        <v>Ne</v>
      </c>
      <c r="D1518" s="1"/>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1:26" ht="14.25" customHeight="1" x14ac:dyDescent="0.25">
      <c r="A1519" s="1" t="s">
        <v>1488</v>
      </c>
      <c r="B1519" s="508" t="str">
        <f t="shared" si="18"/>
        <v>R.39</v>
      </c>
      <c r="C1519" s="512" t="str">
        <f>'10'!W57</f>
        <v>Ne</v>
      </c>
      <c r="D1519" s="1"/>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1:26" ht="14.25" customHeight="1" x14ac:dyDescent="0.25">
      <c r="A1520" s="1" t="s">
        <v>1489</v>
      </c>
      <c r="B1520" s="508" t="str">
        <f t="shared" si="18"/>
        <v>R.41</v>
      </c>
      <c r="C1520" s="512" t="str">
        <f>'10'!W58</f>
        <v>Ne</v>
      </c>
      <c r="D1520" s="1"/>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1:26" ht="14.25" customHeight="1" x14ac:dyDescent="0.25">
      <c r="A1521" s="1" t="s">
        <v>1490</v>
      </c>
      <c r="B1521" s="508" t="str">
        <f t="shared" si="18"/>
        <v>R.42</v>
      </c>
      <c r="C1521" s="512" t="str">
        <f>'10'!W59</f>
        <v>Ne</v>
      </c>
      <c r="D1521" s="1"/>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1:26" ht="14.25" customHeight="1" x14ac:dyDescent="0.25">
      <c r="A1522" s="1" t="s">
        <v>1491</v>
      </c>
      <c r="B1522" s="507" t="str">
        <f t="shared" si="18"/>
        <v>VPS rodiklių taikymas priemonei:</v>
      </c>
      <c r="C1522" s="513"/>
      <c r="D1522" s="1"/>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1:26" ht="14.25" customHeight="1" x14ac:dyDescent="0.25">
      <c r="A1523" s="1" t="s">
        <v>1493</v>
      </c>
      <c r="B1523" s="508" t="str">
        <f t="shared" si="18"/>
        <v>ROKI-P.1</v>
      </c>
      <c r="C1523" s="512" t="str">
        <f>'10'!W61</f>
        <v>Ne</v>
      </c>
      <c r="D1523" s="1"/>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1:26" ht="14.25" customHeight="1" x14ac:dyDescent="0.25">
      <c r="A1524" s="1" t="s">
        <v>1494</v>
      </c>
      <c r="B1524" s="508" t="str">
        <f t="shared" si="18"/>
        <v>ROKI-R.2</v>
      </c>
      <c r="C1524" s="512" t="str">
        <f>'10'!W62</f>
        <v>Ne</v>
      </c>
      <c r="D1524" s="1"/>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1:26" ht="14.25" customHeight="1" x14ac:dyDescent="0.25">
      <c r="A1525" s="1" t="s">
        <v>1495</v>
      </c>
      <c r="B1525" s="508" t="str">
        <f t="shared" si="18"/>
        <v>ROKI-R.3</v>
      </c>
      <c r="C1525" s="512" t="str">
        <f>'10'!W63</f>
        <v>Ne</v>
      </c>
      <c r="D1525" s="1"/>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1:26" ht="14.25" customHeight="1" x14ac:dyDescent="0.25">
      <c r="A1526" s="1" t="s">
        <v>1496</v>
      </c>
      <c r="B1526" s="508" t="str">
        <f t="shared" si="18"/>
        <v>ROKI-P.4</v>
      </c>
      <c r="C1526" s="512" t="str">
        <f>'10'!W64</f>
        <v>Ne</v>
      </c>
      <c r="D1526" s="1"/>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1:26" ht="14.25" customHeight="1" x14ac:dyDescent="0.25">
      <c r="A1527" s="1" t="s">
        <v>1497</v>
      </c>
      <c r="B1527" s="508" t="str">
        <f t="shared" si="18"/>
        <v>ROKI-P.5</v>
      </c>
      <c r="C1527" s="512" t="str">
        <f>'10'!W65</f>
        <v>Ne</v>
      </c>
      <c r="D1527" s="1"/>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1:26" ht="14.25" customHeight="1" x14ac:dyDescent="0.25">
      <c r="A1528" s="1" t="s">
        <v>1498</v>
      </c>
      <c r="B1528" s="508" t="str">
        <f t="shared" si="18"/>
        <v>ROKI-P.6</v>
      </c>
      <c r="C1528" s="512" t="str">
        <f>'10'!W66</f>
        <v>Ne</v>
      </c>
      <c r="D1528" s="1"/>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1:26" ht="14.25" customHeight="1" x14ac:dyDescent="0.25">
      <c r="A1529" s="1" t="s">
        <v>1499</v>
      </c>
      <c r="B1529" s="508" t="str">
        <f t="shared" si="18"/>
        <v>ROKI-P.7</v>
      </c>
      <c r="C1529" s="512" t="str">
        <f>'10'!W67</f>
        <v>Ne</v>
      </c>
      <c r="D1529" s="1"/>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1:26" ht="14.25" customHeight="1" x14ac:dyDescent="0.25">
      <c r="A1530" s="1" t="s">
        <v>1500</v>
      </c>
      <c r="B1530" s="508" t="str">
        <f t="shared" si="18"/>
        <v>ROKI-P.8</v>
      </c>
      <c r="C1530" s="512" t="str">
        <f>'10'!W68</f>
        <v>Ne</v>
      </c>
      <c r="D1530" s="1"/>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1:26" ht="14.25" customHeight="1" x14ac:dyDescent="0.25">
      <c r="A1531" s="1" t="s">
        <v>1501</v>
      </c>
      <c r="B1531" s="508" t="str">
        <f t="shared" si="18"/>
        <v>ROKI-P.9</v>
      </c>
      <c r="C1531" s="512" t="str">
        <f>'10'!W69</f>
        <v>Ne</v>
      </c>
      <c r="D1531" s="1"/>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1:26" ht="14.25" customHeight="1" x14ac:dyDescent="0.25">
      <c r="A1532" s="1" t="s">
        <v>1502</v>
      </c>
      <c r="B1532" s="510" t="str">
        <f t="shared" si="18"/>
        <v>ROKI-P.10</v>
      </c>
      <c r="C1532" s="514" t="str">
        <f>'10'!W70</f>
        <v>Ne</v>
      </c>
      <c r="D1532" s="1"/>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1:26" ht="14.25" customHeight="1" x14ac:dyDescent="0.25">
      <c r="A1533" s="1" t="s">
        <v>1503</v>
      </c>
      <c r="B1533" s="498" t="str">
        <f t="shared" si="18"/>
        <v>F dalis. Pagal priemonę remiamų projektų pobūdis:</v>
      </c>
      <c r="C1533" s="504"/>
      <c r="D1533" s="1"/>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1:26" ht="14.25" customHeight="1" x14ac:dyDescent="0.25">
      <c r="A1534" s="1" t="s">
        <v>1505</v>
      </c>
      <c r="B1534" s="137" t="str">
        <f t="shared" si="18"/>
        <v>Remiami pelno projektai</v>
      </c>
      <c r="C1534" s="502" t="str">
        <f>'10'!W72</f>
        <v>Ne</v>
      </c>
      <c r="D1534" s="1"/>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1:26" ht="14.25" customHeight="1" x14ac:dyDescent="0.25">
      <c r="A1535" s="1" t="s">
        <v>1507</v>
      </c>
      <c r="B1535" s="137" t="str">
        <f t="shared" si="18"/>
        <v>Remiami projektai, susiję su žinių perdavimu, įskaitant konsultacijas, mokymą ir keitimąsi žiniomis apie tvarią, ekonominę, socialinę, aplinką ir klimatą tausojančią veiklą (aktualu rodikliui L801)</v>
      </c>
      <c r="C1535" s="502" t="str">
        <f>'10'!W73</f>
        <v>Ne</v>
      </c>
      <c r="D1535" s="1"/>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1:26" ht="14.25" customHeight="1" x14ac:dyDescent="0.25">
      <c r="A1536" s="1" t="s">
        <v>1510</v>
      </c>
      <c r="B1536" s="137" t="str">
        <f t="shared" si="18"/>
        <v>Remiami projektai, susiję su gamintojų organizacijomis, vietinėmis rinkomis, trumpomis tiekimo grandinėmis ir kokybės schemomis, įskaitant paramą investicijoms, rinkodaros veiklą ir kt. (aktualu rodikliui L802)</v>
      </c>
      <c r="C1536" s="502" t="str">
        <f>'10'!W74</f>
        <v>Ne</v>
      </c>
      <c r="D1536" s="1"/>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1:26" ht="14.25" customHeight="1" x14ac:dyDescent="0.25">
      <c r="A1537" s="1" t="s">
        <v>1513</v>
      </c>
      <c r="B1537" s="137" t="str">
        <f t="shared" si="18"/>
        <v>Remiami projektai, susiję su atsinaujinančios energijos gamybos pajėgumais, įskaitant biologinę (aktualu rodikliui L803)</v>
      </c>
      <c r="C1537" s="502" t="str">
        <f>'10'!W75</f>
        <v>Ne</v>
      </c>
      <c r="D1537" s="1"/>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1:26" ht="14.25" customHeight="1" x14ac:dyDescent="0.25">
      <c r="A1538" s="1" t="s">
        <v>1516</v>
      </c>
      <c r="B1538" s="137" t="str">
        <f t="shared" si="18"/>
        <v>Remiami projektai, prisidedantys prie aplinkos tvarumo, klimato kaitos švelninimo bei prisitaikymo prie jos tikslų įgyvendinimo kaimo vietovėse (aktualu rodikliui L804)</v>
      </c>
      <c r="C1538" s="502" t="str">
        <f>'10'!W76</f>
        <v>Ne</v>
      </c>
      <c r="D1538" s="1"/>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1:26" ht="14.25" customHeight="1" x14ac:dyDescent="0.25">
      <c r="A1539" s="1" t="s">
        <v>1519</v>
      </c>
      <c r="B1539" s="137" t="str">
        <f t="shared" si="18"/>
        <v>Remiami projektai, kurie kuria darbo vietas (aktualu rodikliui L805)</v>
      </c>
      <c r="C1539" s="502" t="str">
        <f>'10'!W77</f>
        <v>Ne</v>
      </c>
      <c r="D1539" s="1"/>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1:26" ht="14.25" customHeight="1" x14ac:dyDescent="0.25">
      <c r="A1540" s="1" t="s">
        <v>1522</v>
      </c>
      <c r="B1540" s="137" t="str">
        <f t="shared" si="18"/>
        <v>Remiami kaimo verslų, įskaitant bioekonomiką, projektai (aktualu rodikliui L 806)</v>
      </c>
      <c r="C1540" s="502" t="str">
        <f>'10'!W78</f>
        <v>Ne</v>
      </c>
      <c r="D1540" s="1"/>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1:26" ht="14.25" customHeight="1" x14ac:dyDescent="0.25">
      <c r="A1541" s="1" t="s">
        <v>1525</v>
      </c>
      <c r="B1541" s="137" t="str">
        <f t="shared" si="18"/>
        <v>Remiami projektai, susiję su sumanių kaimų strategijomis (aktualu rodikliui L807)</v>
      </c>
      <c r="C1541" s="502" t="str">
        <f>'10'!W79</f>
        <v>Ne</v>
      </c>
      <c r="D1541" s="1"/>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1:26" ht="14.25" customHeight="1" x14ac:dyDescent="0.25">
      <c r="A1542" s="1" t="s">
        <v>1528</v>
      </c>
      <c r="B1542" s="137" t="str">
        <f t="shared" si="18"/>
        <v>Remiami projektai, gerinantys paslaugų prieinamumą ir infrastruktūrą (aktualu rodikliui L808)</v>
      </c>
      <c r="C1542" s="502" t="str">
        <f>'10'!W80</f>
        <v>Ne</v>
      </c>
      <c r="D1542" s="1"/>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1:26" ht="14.25" customHeight="1" x14ac:dyDescent="0.25">
      <c r="A1543" s="1" t="s">
        <v>1531</v>
      </c>
      <c r="B1543" s="152" t="str">
        <f t="shared" si="18"/>
        <v>Remiami socialinės įtraukties projektai (aktualu rodikliui L809)</v>
      </c>
      <c r="C1543" s="515" t="str">
        <f>'10'!W81</f>
        <v>Ne</v>
      </c>
      <c r="D1543" s="1"/>
      <c r="E1543" s="1"/>
      <c r="F1543" s="1"/>
      <c r="G1543" s="1"/>
      <c r="H1543" s="1"/>
      <c r="I1543" s="1"/>
      <c r="J1543" s="1"/>
      <c r="K1543" s="1"/>
      <c r="L1543" s="1"/>
      <c r="M1543" s="1"/>
      <c r="N1543" s="1"/>
      <c r="O1543" s="1"/>
      <c r="P1543" s="1"/>
      <c r="Q1543" s="1"/>
      <c r="R1543" s="1"/>
      <c r="S1543" s="1"/>
      <c r="T1543" s="1"/>
      <c r="U1543" s="1"/>
      <c r="V1543" s="1"/>
      <c r="W1543" s="1"/>
      <c r="X1543" s="1"/>
      <c r="Y1543" s="1"/>
      <c r="Z1543" s="1"/>
    </row>
  </sheetData>
  <pageMargins left="0.70866141732283472" right="0.70866141732283472" top="0.74803149606299213" bottom="0.74803149606299213" header="0" footer="0"/>
  <pageSetup paperSize="9" scale="2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Z1000"/>
  <sheetViews>
    <sheetView topLeftCell="A10" workbookViewId="0">
      <selection activeCell="B28" sqref="B28"/>
    </sheetView>
  </sheetViews>
  <sheetFormatPr defaultColWidth="14.42578125" defaultRowHeight="15" customHeight="1" x14ac:dyDescent="0.25"/>
  <cols>
    <col min="1" max="1" width="8.7109375" customWidth="1"/>
    <col min="2" max="2" width="70.7109375" customWidth="1"/>
    <col min="3" max="3" width="12.7109375" customWidth="1"/>
    <col min="4" max="26" width="8.7109375" customWidth="1"/>
  </cols>
  <sheetData>
    <row r="1" spans="1:26" ht="14.25" customHeight="1" x14ac:dyDescent="0.3">
      <c r="A1" s="35" t="s">
        <v>1336</v>
      </c>
      <c r="B1" s="35" t="s">
        <v>1645</v>
      </c>
      <c r="C1" s="216"/>
      <c r="D1" s="35"/>
      <c r="E1" s="35"/>
      <c r="F1" s="193" t="s">
        <v>1640</v>
      </c>
      <c r="G1" s="35"/>
      <c r="H1" s="35"/>
      <c r="I1" s="35"/>
      <c r="J1" s="35"/>
      <c r="K1" s="35"/>
      <c r="L1" s="35"/>
      <c r="M1" s="35"/>
      <c r="N1" s="35"/>
      <c r="O1" s="35"/>
      <c r="P1" s="35"/>
      <c r="Q1" s="35"/>
      <c r="R1" s="35"/>
      <c r="S1" s="35"/>
      <c r="T1" s="35"/>
      <c r="U1" s="35"/>
      <c r="V1" s="35"/>
      <c r="W1" s="35"/>
      <c r="X1" s="35"/>
      <c r="Y1" s="35"/>
      <c r="Z1" s="35"/>
    </row>
    <row r="2" spans="1:26" ht="14.25" customHeight="1" x14ac:dyDescent="0.25">
      <c r="C2" s="17"/>
      <c r="F2" s="489" t="s">
        <v>1641</v>
      </c>
    </row>
    <row r="3" spans="1:26" ht="14.25" customHeight="1" x14ac:dyDescent="0.25">
      <c r="B3" s="162">
        <v>1</v>
      </c>
      <c r="C3" s="164">
        <v>2</v>
      </c>
      <c r="F3" s="490" t="s">
        <v>1646</v>
      </c>
    </row>
    <row r="4" spans="1:26" ht="14.25" customHeight="1" x14ac:dyDescent="0.25">
      <c r="B4" s="516" t="s">
        <v>1647</v>
      </c>
      <c r="C4" s="517">
        <f>'1'!C15</f>
        <v>3</v>
      </c>
    </row>
    <row r="5" spans="1:26" ht="14.25" customHeight="1" x14ac:dyDescent="0.25">
      <c r="B5" s="507" t="s">
        <v>1442</v>
      </c>
      <c r="C5" s="324"/>
    </row>
    <row r="6" spans="1:26" ht="14.25" customHeight="1" x14ac:dyDescent="0.25">
      <c r="A6" s="38" t="s">
        <v>1443</v>
      </c>
      <c r="B6" s="518" t="s">
        <v>1648</v>
      </c>
      <c r="C6" s="519">
        <f>COUNTIFS('10'!$D$38:$W$38,"Taip")</f>
        <v>1</v>
      </c>
    </row>
    <row r="7" spans="1:26" ht="14.25" customHeight="1" x14ac:dyDescent="0.25">
      <c r="B7" s="507" t="s">
        <v>1451</v>
      </c>
      <c r="C7" s="324"/>
    </row>
    <row r="8" spans="1:26" ht="14.25" customHeight="1" x14ac:dyDescent="0.25">
      <c r="A8" s="38" t="s">
        <v>1452</v>
      </c>
      <c r="B8" s="518" t="s">
        <v>1649</v>
      </c>
      <c r="C8" s="519">
        <f>COUNTIFS('10'!$D$41:$W$41,"Taip, privalomai")</f>
        <v>0</v>
      </c>
    </row>
    <row r="9" spans="1:26" ht="14.25" customHeight="1" x14ac:dyDescent="0.25">
      <c r="A9" s="38" t="s">
        <v>1452</v>
      </c>
      <c r="B9" s="518" t="s">
        <v>1650</v>
      </c>
      <c r="C9" s="519">
        <f>COUNTIFS('10'!$D$41:$W$41,"Taip, pasirinktinai")</f>
        <v>2</v>
      </c>
    </row>
    <row r="10" spans="1:26" ht="14.25" customHeight="1" x14ac:dyDescent="0.25">
      <c r="B10" s="507" t="s">
        <v>1459</v>
      </c>
      <c r="C10" s="324"/>
    </row>
    <row r="11" spans="1:26" ht="14.25" customHeight="1" x14ac:dyDescent="0.25">
      <c r="A11" s="38" t="s">
        <v>1460</v>
      </c>
      <c r="B11" s="518" t="s">
        <v>1651</v>
      </c>
      <c r="C11" s="519">
        <f>COUNTIFS('10'!$D$44:$W$44,"Taip, privalomai")</f>
        <v>0</v>
      </c>
    </row>
    <row r="12" spans="1:26" ht="14.25" customHeight="1" x14ac:dyDescent="0.25">
      <c r="A12" s="38" t="s">
        <v>1460</v>
      </c>
      <c r="B12" s="518" t="s">
        <v>1652</v>
      </c>
      <c r="C12" s="519">
        <f>COUNTIFS('10'!$D$44:$W$44,"Taip, pasirinktinai")</f>
        <v>3</v>
      </c>
    </row>
    <row r="13" spans="1:26" ht="14.25" customHeight="1" x14ac:dyDescent="0.25">
      <c r="A13" s="38" t="s">
        <v>1432</v>
      </c>
      <c r="B13" s="518" t="s">
        <v>1653</v>
      </c>
      <c r="C13" s="520">
        <f>'6'!D14</f>
        <v>17</v>
      </c>
    </row>
    <row r="14" spans="1:26" ht="14.25" customHeight="1" x14ac:dyDescent="0.25">
      <c r="A14" s="38" t="s">
        <v>1464</v>
      </c>
      <c r="B14" s="518" t="s">
        <v>1465</v>
      </c>
      <c r="C14" s="520">
        <f>'6'!D15</f>
        <v>0</v>
      </c>
    </row>
    <row r="15" spans="1:26" ht="14.25" customHeight="1" x14ac:dyDescent="0.25">
      <c r="B15" s="518" t="s">
        <v>1654</v>
      </c>
      <c r="C15" s="519">
        <f>C14/C13</f>
        <v>0</v>
      </c>
    </row>
    <row r="16" spans="1:26" ht="14.25" customHeight="1" x14ac:dyDescent="0.25">
      <c r="B16" s="507" t="s">
        <v>1468</v>
      </c>
      <c r="C16" s="324"/>
    </row>
    <row r="17" spans="1:3" ht="33" customHeight="1" x14ac:dyDescent="0.25">
      <c r="A17" s="38" t="s">
        <v>1469</v>
      </c>
      <c r="B17" s="518" t="s">
        <v>1655</v>
      </c>
      <c r="C17" s="519">
        <f>COUNTIFS('10'!$D$48:$W$48,"Taip")</f>
        <v>0</v>
      </c>
    </row>
    <row r="18" spans="1:3" ht="14.25" customHeight="1" x14ac:dyDescent="0.25">
      <c r="B18" s="507" t="s">
        <v>1476</v>
      </c>
      <c r="C18" s="324"/>
    </row>
    <row r="19" spans="1:3" ht="14.25" customHeight="1" x14ac:dyDescent="0.25">
      <c r="A19" s="38" t="s">
        <v>1477</v>
      </c>
      <c r="B19" s="521" t="s">
        <v>1656</v>
      </c>
      <c r="C19" s="522">
        <f>COUNTIFS('10'!$D$51:$W$51,"Taip")</f>
        <v>1</v>
      </c>
    </row>
    <row r="20" spans="1:3" ht="14.25" customHeight="1" x14ac:dyDescent="0.25">
      <c r="C20" s="17"/>
    </row>
    <row r="21" spans="1:3" ht="14.25" customHeight="1" x14ac:dyDescent="0.25">
      <c r="C21" s="17"/>
    </row>
    <row r="22" spans="1:3" ht="14.25" customHeight="1" x14ac:dyDescent="0.25">
      <c r="C22" s="17"/>
    </row>
    <row r="23" spans="1:3" ht="14.25" customHeight="1" x14ac:dyDescent="0.25">
      <c r="C23" s="17"/>
    </row>
    <row r="24" spans="1:3" ht="14.25" customHeight="1" x14ac:dyDescent="0.25">
      <c r="C24" s="17"/>
    </row>
    <row r="25" spans="1:3" ht="14.25" customHeight="1" x14ac:dyDescent="0.25">
      <c r="C25" s="17"/>
    </row>
    <row r="26" spans="1:3" ht="14.25" customHeight="1" x14ac:dyDescent="0.25">
      <c r="C26" s="17"/>
    </row>
    <row r="27" spans="1:3" ht="14.25" customHeight="1" x14ac:dyDescent="0.25">
      <c r="C27" s="17"/>
    </row>
    <row r="28" spans="1:3" ht="14.25" customHeight="1" x14ac:dyDescent="0.25">
      <c r="C28" s="17"/>
    </row>
    <row r="29" spans="1:3" ht="14.25" customHeight="1" x14ac:dyDescent="0.25">
      <c r="C29" s="17"/>
    </row>
    <row r="30" spans="1:3" ht="14.25" customHeight="1" x14ac:dyDescent="0.25">
      <c r="C30" s="17"/>
    </row>
    <row r="31" spans="1:3" ht="14.25" customHeight="1" x14ac:dyDescent="0.25">
      <c r="C31" s="17"/>
    </row>
    <row r="32" spans="1:3" ht="14.25" customHeight="1" x14ac:dyDescent="0.25">
      <c r="C32" s="17"/>
    </row>
    <row r="33" spans="3:3" ht="14.25" customHeight="1" x14ac:dyDescent="0.25">
      <c r="C33" s="17"/>
    </row>
    <row r="34" spans="3:3" ht="14.25" customHeight="1" x14ac:dyDescent="0.25">
      <c r="C34" s="17"/>
    </row>
    <row r="35" spans="3:3" ht="14.25" customHeight="1" x14ac:dyDescent="0.25">
      <c r="C35" s="17"/>
    </row>
    <row r="36" spans="3:3" ht="14.25" customHeight="1" x14ac:dyDescent="0.25">
      <c r="C36" s="17"/>
    </row>
    <row r="37" spans="3:3" ht="14.25" customHeight="1" x14ac:dyDescent="0.25">
      <c r="C37" s="17"/>
    </row>
    <row r="38" spans="3:3" ht="14.25" customHeight="1" x14ac:dyDescent="0.25">
      <c r="C38" s="17"/>
    </row>
    <row r="39" spans="3:3" ht="14.25" customHeight="1" x14ac:dyDescent="0.25">
      <c r="C39" s="17"/>
    </row>
    <row r="40" spans="3:3" ht="14.25" customHeight="1" x14ac:dyDescent="0.25">
      <c r="C40" s="17"/>
    </row>
    <row r="41" spans="3:3" ht="14.25" customHeight="1" x14ac:dyDescent="0.25">
      <c r="C41" s="17"/>
    </row>
    <row r="42" spans="3:3" ht="14.25" customHeight="1" x14ac:dyDescent="0.25">
      <c r="C42" s="17"/>
    </row>
    <row r="43" spans="3:3" ht="14.25" customHeight="1" x14ac:dyDescent="0.25">
      <c r="C43" s="17"/>
    </row>
    <row r="44" spans="3:3" ht="14.25" customHeight="1" x14ac:dyDescent="0.25">
      <c r="C44" s="17"/>
    </row>
    <row r="45" spans="3:3" ht="14.25" customHeight="1" x14ac:dyDescent="0.25">
      <c r="C45" s="17"/>
    </row>
    <row r="46" spans="3:3" ht="14.25" customHeight="1" x14ac:dyDescent="0.25">
      <c r="C46" s="17"/>
    </row>
    <row r="47" spans="3:3" ht="14.25" customHeight="1" x14ac:dyDescent="0.25">
      <c r="C47" s="17"/>
    </row>
    <row r="48" spans="3:3"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ht="14.25" customHeight="1" x14ac:dyDescent="0.25">
      <c r="C949" s="17"/>
    </row>
    <row r="950" spans="3:3" ht="14.25" customHeight="1" x14ac:dyDescent="0.25">
      <c r="C950" s="17"/>
    </row>
    <row r="951" spans="3:3" ht="14.25" customHeight="1" x14ac:dyDescent="0.25">
      <c r="C951" s="17"/>
    </row>
    <row r="952" spans="3:3" ht="14.25" customHeight="1" x14ac:dyDescent="0.25">
      <c r="C952" s="17"/>
    </row>
    <row r="953" spans="3:3" ht="14.25" customHeight="1" x14ac:dyDescent="0.25">
      <c r="C953" s="17"/>
    </row>
    <row r="954" spans="3:3" ht="14.25" customHeight="1" x14ac:dyDescent="0.25">
      <c r="C954" s="17"/>
    </row>
    <row r="955" spans="3:3" ht="14.25" customHeight="1" x14ac:dyDescent="0.25">
      <c r="C955" s="17"/>
    </row>
    <row r="956" spans="3:3" ht="14.25" customHeight="1" x14ac:dyDescent="0.25">
      <c r="C956" s="17"/>
    </row>
    <row r="957" spans="3:3" ht="14.25" customHeight="1" x14ac:dyDescent="0.25">
      <c r="C957" s="17"/>
    </row>
    <row r="958" spans="3:3" ht="14.25" customHeight="1" x14ac:dyDescent="0.25">
      <c r="C958" s="17"/>
    </row>
    <row r="959" spans="3:3" ht="14.25" customHeight="1" x14ac:dyDescent="0.25">
      <c r="C959" s="17"/>
    </row>
    <row r="960" spans="3:3" ht="14.25" customHeight="1" x14ac:dyDescent="0.25">
      <c r="C960" s="17"/>
    </row>
    <row r="961" spans="3:3" ht="14.25" customHeight="1" x14ac:dyDescent="0.25">
      <c r="C961" s="17"/>
    </row>
    <row r="962" spans="3:3" ht="14.25" customHeight="1" x14ac:dyDescent="0.25">
      <c r="C962" s="17"/>
    </row>
    <row r="963" spans="3:3" ht="14.25" customHeight="1" x14ac:dyDescent="0.25">
      <c r="C963" s="17"/>
    </row>
    <row r="964" spans="3:3" ht="14.25" customHeight="1" x14ac:dyDescent="0.25">
      <c r="C964" s="17"/>
    </row>
    <row r="965" spans="3:3" ht="14.25" customHeight="1" x14ac:dyDescent="0.25">
      <c r="C965" s="17"/>
    </row>
    <row r="966" spans="3:3" ht="14.25" customHeight="1" x14ac:dyDescent="0.25">
      <c r="C966" s="17"/>
    </row>
    <row r="967" spans="3:3" ht="14.25" customHeight="1" x14ac:dyDescent="0.25">
      <c r="C967" s="17"/>
    </row>
    <row r="968" spans="3:3" ht="14.25" customHeight="1" x14ac:dyDescent="0.25">
      <c r="C968" s="17"/>
    </row>
    <row r="969" spans="3:3" ht="14.25" customHeight="1" x14ac:dyDescent="0.25">
      <c r="C969" s="17"/>
    </row>
    <row r="970" spans="3:3" ht="14.25" customHeight="1" x14ac:dyDescent="0.25">
      <c r="C970" s="17"/>
    </row>
    <row r="971" spans="3:3" ht="14.25" customHeight="1" x14ac:dyDescent="0.25">
      <c r="C971" s="17"/>
    </row>
    <row r="972" spans="3:3" ht="14.25" customHeight="1" x14ac:dyDescent="0.25">
      <c r="C972" s="17"/>
    </row>
    <row r="973" spans="3:3" ht="14.25" customHeight="1" x14ac:dyDescent="0.25">
      <c r="C973" s="17"/>
    </row>
    <row r="974" spans="3:3" ht="14.25" customHeight="1" x14ac:dyDescent="0.25">
      <c r="C974" s="17"/>
    </row>
    <row r="975" spans="3:3" ht="14.25" customHeight="1" x14ac:dyDescent="0.25">
      <c r="C975" s="17"/>
    </row>
    <row r="976" spans="3:3" ht="14.25" customHeight="1" x14ac:dyDescent="0.25">
      <c r="C976" s="17"/>
    </row>
    <row r="977" spans="3:3" ht="14.25" customHeight="1" x14ac:dyDescent="0.25">
      <c r="C977" s="17"/>
    </row>
    <row r="978" spans="3:3" ht="14.25" customHeight="1" x14ac:dyDescent="0.25">
      <c r="C978" s="17"/>
    </row>
    <row r="979" spans="3:3" ht="14.25" customHeight="1" x14ac:dyDescent="0.25">
      <c r="C979" s="17"/>
    </row>
    <row r="980" spans="3:3" ht="14.25" customHeight="1" x14ac:dyDescent="0.25">
      <c r="C980" s="17"/>
    </row>
    <row r="981" spans="3:3" ht="14.25" customHeight="1" x14ac:dyDescent="0.25">
      <c r="C981" s="17"/>
    </row>
    <row r="982" spans="3:3" ht="14.25" customHeight="1" x14ac:dyDescent="0.25">
      <c r="C982" s="17"/>
    </row>
    <row r="983" spans="3:3" ht="14.25" customHeight="1" x14ac:dyDescent="0.25">
      <c r="C983" s="17"/>
    </row>
    <row r="984" spans="3:3" ht="14.25" customHeight="1" x14ac:dyDescent="0.25">
      <c r="C984" s="17"/>
    </row>
    <row r="985" spans="3:3" ht="14.25" customHeight="1" x14ac:dyDescent="0.25">
      <c r="C985" s="17"/>
    </row>
    <row r="986" spans="3:3" ht="14.25" customHeight="1" x14ac:dyDescent="0.25">
      <c r="C986" s="17"/>
    </row>
    <row r="987" spans="3:3" ht="14.25" customHeight="1" x14ac:dyDescent="0.25">
      <c r="C987" s="17"/>
    </row>
    <row r="988" spans="3:3" ht="14.25" customHeight="1" x14ac:dyDescent="0.25">
      <c r="C988" s="17"/>
    </row>
    <row r="989" spans="3:3" ht="14.25" customHeight="1" x14ac:dyDescent="0.25">
      <c r="C989" s="17"/>
    </row>
    <row r="990" spans="3:3" ht="14.25" customHeight="1" x14ac:dyDescent="0.25">
      <c r="C990" s="17"/>
    </row>
    <row r="991" spans="3:3" ht="14.25" customHeight="1" x14ac:dyDescent="0.25">
      <c r="C991" s="17"/>
    </row>
    <row r="992" spans="3:3" ht="14.25" customHeight="1" x14ac:dyDescent="0.25">
      <c r="C992" s="17"/>
    </row>
    <row r="993" spans="3:3" ht="14.25" customHeight="1" x14ac:dyDescent="0.25">
      <c r="C993" s="17"/>
    </row>
    <row r="994" spans="3:3" ht="14.25" customHeight="1" x14ac:dyDescent="0.25">
      <c r="C994" s="17"/>
    </row>
    <row r="995" spans="3:3" ht="14.25" customHeight="1" x14ac:dyDescent="0.25">
      <c r="C995" s="17"/>
    </row>
    <row r="996" spans="3:3" ht="14.25" customHeight="1" x14ac:dyDescent="0.25">
      <c r="C996" s="17"/>
    </row>
    <row r="997" spans="3:3" ht="14.25" customHeight="1" x14ac:dyDescent="0.25">
      <c r="C997" s="17"/>
    </row>
    <row r="998" spans="3:3" ht="14.25" customHeight="1" x14ac:dyDescent="0.25">
      <c r="C998" s="17"/>
    </row>
    <row r="999" spans="3:3" ht="14.25" customHeight="1" x14ac:dyDescent="0.25">
      <c r="C999" s="17"/>
    </row>
    <row r="1000" spans="3:3" ht="14.25" customHeight="1" x14ac:dyDescent="0.25">
      <c r="C1000" s="17"/>
    </row>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BFBF"/>
  </sheetPr>
  <dimension ref="A1:Z1000"/>
  <sheetViews>
    <sheetView workbookViewId="0">
      <pane xSplit="3" ySplit="7" topLeftCell="D8" activePane="bottomRight" state="frozen"/>
      <selection pane="topRight" activeCell="D1" sqref="D1"/>
      <selection pane="bottomLeft" activeCell="A8" sqref="A8"/>
      <selection pane="bottomRight" activeCell="C86" sqref="C86"/>
    </sheetView>
  </sheetViews>
  <sheetFormatPr defaultColWidth="14.42578125" defaultRowHeight="15" customHeight="1" x14ac:dyDescent="0.25"/>
  <cols>
    <col min="1" max="1" width="8.7109375" customWidth="1"/>
    <col min="2" max="2" width="48.7109375" customWidth="1"/>
    <col min="3" max="3" width="15.7109375" customWidth="1"/>
    <col min="4" max="23" width="12.7109375" customWidth="1"/>
    <col min="24" max="24" width="9.140625" customWidth="1"/>
    <col min="25" max="25" width="15.7109375" hidden="1" customWidth="1"/>
    <col min="26" max="26" width="9.140625" customWidth="1"/>
  </cols>
  <sheetData>
    <row r="1" spans="1:26" ht="14.25" customHeight="1" x14ac:dyDescent="0.25">
      <c r="A1" s="73" t="s">
        <v>671</v>
      </c>
      <c r="B1" s="73" t="s">
        <v>672</v>
      </c>
      <c r="C1" s="75"/>
      <c r="D1" s="193"/>
      <c r="E1" s="193"/>
      <c r="F1" s="73"/>
      <c r="G1" s="73"/>
      <c r="H1" s="193"/>
      <c r="I1" s="73"/>
      <c r="J1" s="73"/>
      <c r="K1" s="193"/>
      <c r="L1" s="73"/>
      <c r="M1" s="73"/>
      <c r="N1" s="73"/>
      <c r="O1" s="73"/>
      <c r="P1" s="73"/>
      <c r="Q1" s="73"/>
      <c r="R1" s="73"/>
      <c r="S1" s="73"/>
      <c r="T1" s="73"/>
      <c r="U1" s="73"/>
      <c r="V1" s="73"/>
      <c r="W1" s="73"/>
      <c r="X1" s="73"/>
      <c r="Y1" s="3"/>
      <c r="Z1" s="73"/>
    </row>
    <row r="2" spans="1:26" ht="14.25" customHeight="1" x14ac:dyDescent="0.25">
      <c r="A2" s="1"/>
      <c r="B2" s="1"/>
      <c r="C2" s="3"/>
      <c r="D2" s="1"/>
      <c r="E2" s="1"/>
      <c r="F2" s="1"/>
      <c r="G2" s="1"/>
      <c r="H2" s="1"/>
      <c r="I2" s="1"/>
      <c r="J2" s="1"/>
      <c r="K2" s="1"/>
      <c r="L2" s="1"/>
      <c r="M2" s="1"/>
      <c r="N2" s="1"/>
      <c r="O2" s="1"/>
      <c r="P2" s="1"/>
      <c r="Q2" s="1"/>
      <c r="R2" s="1"/>
      <c r="S2" s="1"/>
      <c r="T2" s="1"/>
      <c r="U2" s="1"/>
      <c r="V2" s="1"/>
      <c r="W2" s="1"/>
      <c r="X2" s="1"/>
      <c r="Y2" s="20"/>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3"/>
      <c r="Z4" s="1"/>
    </row>
    <row r="5" spans="1:26" ht="14.25" customHeight="1" x14ac:dyDescent="0.25">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1"/>
      <c r="Y5" s="203" t="s">
        <v>531</v>
      </c>
      <c r="Z5" s="1"/>
    </row>
    <row r="6" spans="1:26" ht="14.25" customHeight="1" x14ac:dyDescent="0.25">
      <c r="A6" s="1" t="s">
        <v>91</v>
      </c>
      <c r="B6" s="242" t="s">
        <v>673</v>
      </c>
      <c r="C6" s="243" t="s">
        <v>432</v>
      </c>
      <c r="D6" s="244" t="s">
        <v>541</v>
      </c>
      <c r="E6" s="244" t="s">
        <v>546</v>
      </c>
      <c r="F6" s="244" t="s">
        <v>551</v>
      </c>
      <c r="G6" s="244" t="s">
        <v>556</v>
      </c>
      <c r="H6" s="244" t="s">
        <v>559</v>
      </c>
      <c r="I6" s="244" t="s">
        <v>562</v>
      </c>
      <c r="J6" s="244" t="s">
        <v>565</v>
      </c>
      <c r="K6" s="244" t="s">
        <v>568</v>
      </c>
      <c r="L6" s="244" t="s">
        <v>571</v>
      </c>
      <c r="M6" s="244" t="s">
        <v>574</v>
      </c>
      <c r="N6" s="244" t="s">
        <v>576</v>
      </c>
      <c r="O6" s="244" t="s">
        <v>578</v>
      </c>
      <c r="P6" s="244" t="s">
        <v>580</v>
      </c>
      <c r="Q6" s="244" t="s">
        <v>582</v>
      </c>
      <c r="R6" s="244" t="s">
        <v>584</v>
      </c>
      <c r="S6" s="244" t="s">
        <v>586</v>
      </c>
      <c r="T6" s="244" t="s">
        <v>588</v>
      </c>
      <c r="U6" s="244" t="s">
        <v>590</v>
      </c>
      <c r="V6" s="244" t="s">
        <v>592</v>
      </c>
      <c r="W6" s="129" t="s">
        <v>594</v>
      </c>
      <c r="X6" s="1"/>
      <c r="Y6" s="203" t="s">
        <v>674</v>
      </c>
      <c r="Z6" s="1"/>
    </row>
    <row r="7" spans="1:26" ht="67.5" customHeight="1" x14ac:dyDescent="0.25">
      <c r="A7" s="1" t="s">
        <v>675</v>
      </c>
      <c r="B7" s="245"/>
      <c r="C7" s="246" t="s">
        <v>676</v>
      </c>
      <c r="D7" s="247" t="str">
        <f>'10'!D7</f>
        <v>Palankių sąlygų verslumui skatinimas per viešųjų paslaugų plėtojimą</v>
      </c>
      <c r="E7" s="247" t="str">
        <f>'10'!E7</f>
        <v>Privataus verslo stiprinimas VVG teritorijoje</v>
      </c>
      <c r="F7" s="247" t="str">
        <f>'10'!F7</f>
        <v>NVO socialinio verslo kūrimas ir plėtojimas</v>
      </c>
      <c r="G7" s="247">
        <f>'10'!G7</f>
        <v>0</v>
      </c>
      <c r="H7" s="247">
        <f>'10'!H7</f>
        <v>0</v>
      </c>
      <c r="I7" s="247">
        <f>'10'!I7</f>
        <v>0</v>
      </c>
      <c r="J7" s="247">
        <f>'10'!J7</f>
        <v>0</v>
      </c>
      <c r="K7" s="247">
        <f>'10'!K7</f>
        <v>0</v>
      </c>
      <c r="L7" s="247">
        <f>'10'!L7</f>
        <v>0</v>
      </c>
      <c r="M7" s="247">
        <f>'10'!M7</f>
        <v>0</v>
      </c>
      <c r="N7" s="247">
        <f>'10'!N7</f>
        <v>0</v>
      </c>
      <c r="O7" s="247">
        <f>'10'!O7</f>
        <v>0</v>
      </c>
      <c r="P7" s="247">
        <f>'10'!P7</f>
        <v>0</v>
      </c>
      <c r="Q7" s="247">
        <f>'10'!Q7</f>
        <v>0</v>
      </c>
      <c r="R7" s="247">
        <f>'10'!R7</f>
        <v>0</v>
      </c>
      <c r="S7" s="247">
        <f>'10'!S7</f>
        <v>0</v>
      </c>
      <c r="T7" s="247">
        <f>'10'!T7</f>
        <v>0</v>
      </c>
      <c r="U7" s="247">
        <f>'10'!U7</f>
        <v>0</v>
      </c>
      <c r="V7" s="247">
        <f>'10'!V7</f>
        <v>0</v>
      </c>
      <c r="W7" s="248">
        <f>'10'!W7</f>
        <v>0</v>
      </c>
      <c r="X7" s="1"/>
      <c r="Y7" s="203"/>
      <c r="Z7" s="1"/>
    </row>
    <row r="8" spans="1:26" ht="14.25" customHeight="1" x14ac:dyDescent="0.25">
      <c r="A8" s="1" t="s">
        <v>677</v>
      </c>
      <c r="B8" s="123" t="s">
        <v>678</v>
      </c>
      <c r="C8" s="29">
        <f>COUNTIFS(D8:W8,"taip")</f>
        <v>0</v>
      </c>
      <c r="D8" s="249" t="str">
        <f>HLOOKUP(D$6,'10'!D$6:D$70,$Y8,FALSE)</f>
        <v>Ne</v>
      </c>
      <c r="E8" s="250" t="str">
        <f>HLOOKUP(E$6,'10'!E$6:E$70,$Y8,FALSE)</f>
        <v>Ne</v>
      </c>
      <c r="F8" s="250" t="str">
        <f>HLOOKUP(F$6,'10'!F$6:F$70,$Y8,FALSE)</f>
        <v>Ne</v>
      </c>
      <c r="G8" s="250" t="str">
        <f>HLOOKUP(G$6,'10'!G$6:G$70,$Y8,FALSE)</f>
        <v>Ne</v>
      </c>
      <c r="H8" s="250" t="str">
        <f>HLOOKUP(H$6,'10'!H$6:H$70,$Y8,FALSE)</f>
        <v>Ne</v>
      </c>
      <c r="I8" s="250" t="str">
        <f>HLOOKUP(I$6,'10'!I$6:I$70,$Y8,FALSE)</f>
        <v>Ne</v>
      </c>
      <c r="J8" s="250" t="str">
        <f>HLOOKUP(J$6,'10'!J$6:J$70,$Y8,FALSE)</f>
        <v>Ne</v>
      </c>
      <c r="K8" s="250" t="str">
        <f>HLOOKUP(K$6,'10'!K$6:K$70,$Y8,FALSE)</f>
        <v>Ne</v>
      </c>
      <c r="L8" s="250" t="str">
        <f>HLOOKUP(L$6,'10'!L$6:L$70,$Y8,FALSE)</f>
        <v>Ne</v>
      </c>
      <c r="M8" s="250" t="str">
        <f>HLOOKUP(M$6,'10'!M$6:M$70,$Y8,FALSE)</f>
        <v>Ne</v>
      </c>
      <c r="N8" s="250" t="str">
        <f>HLOOKUP(N$6,'10'!N$6:N$70,$Y8,FALSE)</f>
        <v>Ne</v>
      </c>
      <c r="O8" s="250" t="str">
        <f>HLOOKUP(O$6,'10'!O$6:O$70,$Y8,FALSE)</f>
        <v>Ne</v>
      </c>
      <c r="P8" s="250" t="str">
        <f>HLOOKUP(P$6,'10'!P$6:P$70,$Y8,FALSE)</f>
        <v>Ne</v>
      </c>
      <c r="Q8" s="250" t="str">
        <f>HLOOKUP(Q$6,'10'!Q$6:Q$70,$Y8,FALSE)</f>
        <v>Ne</v>
      </c>
      <c r="R8" s="250" t="str">
        <f>HLOOKUP(R$6,'10'!R$6:R$70,$Y8,FALSE)</f>
        <v>Ne</v>
      </c>
      <c r="S8" s="250" t="str">
        <f>HLOOKUP(S$6,'10'!S$6:S$70,$Y8,FALSE)</f>
        <v>Ne</v>
      </c>
      <c r="T8" s="250" t="str">
        <f>HLOOKUP(T$6,'10'!T$6:T$70,$Y8,FALSE)</f>
        <v>Ne</v>
      </c>
      <c r="U8" s="250" t="str">
        <f>HLOOKUP(U$6,'10'!U$6:U$70,$Y8,FALSE)</f>
        <v>Ne</v>
      </c>
      <c r="V8" s="250" t="str">
        <f>HLOOKUP(V$6,'10'!V$6:V$70,$Y8,FALSE)</f>
        <v>Ne</v>
      </c>
      <c r="W8" s="251" t="str">
        <f>HLOOKUP(W$6,'10'!W$6:W$70,$Y8,FALSE)</f>
        <v>Ne</v>
      </c>
      <c r="X8" s="1"/>
      <c r="Y8" s="203">
        <v>50</v>
      </c>
      <c r="Z8" s="1"/>
    </row>
    <row r="9" spans="1:26" ht="14.25" customHeight="1" x14ac:dyDescent="0.25">
      <c r="A9" s="1" t="s">
        <v>679</v>
      </c>
      <c r="B9" s="252" t="s">
        <v>427</v>
      </c>
      <c r="C9" s="253">
        <f>SUM(D9:W9)</f>
        <v>0</v>
      </c>
      <c r="D9" s="254"/>
      <c r="E9" s="254"/>
      <c r="F9" s="254"/>
      <c r="G9" s="254"/>
      <c r="H9" s="254"/>
      <c r="I9" s="254"/>
      <c r="J9" s="254"/>
      <c r="K9" s="254"/>
      <c r="L9" s="254"/>
      <c r="M9" s="254"/>
      <c r="N9" s="254"/>
      <c r="O9" s="254"/>
      <c r="P9" s="254"/>
      <c r="Q9" s="254"/>
      <c r="R9" s="254"/>
      <c r="S9" s="254"/>
      <c r="T9" s="254"/>
      <c r="U9" s="254"/>
      <c r="V9" s="254"/>
      <c r="W9" s="255"/>
      <c r="X9" s="1"/>
      <c r="Y9" s="203"/>
      <c r="Z9" s="1"/>
    </row>
    <row r="10" spans="1:26" ht="14.25" customHeight="1" x14ac:dyDescent="0.25">
      <c r="A10" s="1" t="s">
        <v>680</v>
      </c>
      <c r="B10" s="121" t="s">
        <v>681</v>
      </c>
      <c r="C10" s="256"/>
      <c r="D10" s="257"/>
      <c r="E10" s="258"/>
      <c r="F10" s="258"/>
      <c r="G10" s="258"/>
      <c r="H10" s="258"/>
      <c r="I10" s="258"/>
      <c r="J10" s="258"/>
      <c r="K10" s="258"/>
      <c r="L10" s="258"/>
      <c r="M10" s="258"/>
      <c r="N10" s="258"/>
      <c r="O10" s="258"/>
      <c r="P10" s="258"/>
      <c r="Q10" s="258"/>
      <c r="R10" s="258"/>
      <c r="S10" s="258"/>
      <c r="T10" s="258"/>
      <c r="U10" s="258"/>
      <c r="V10" s="258"/>
      <c r="W10" s="259"/>
      <c r="X10" s="1"/>
      <c r="Y10" s="203"/>
      <c r="Z10" s="1"/>
    </row>
    <row r="11" spans="1:26" ht="14.25" customHeight="1" x14ac:dyDescent="0.25">
      <c r="A11" s="1" t="s">
        <v>682</v>
      </c>
      <c r="B11" s="260" t="s">
        <v>683</v>
      </c>
      <c r="C11" s="261"/>
      <c r="D11" s="262"/>
      <c r="E11" s="263"/>
      <c r="F11" s="263"/>
      <c r="G11" s="263"/>
      <c r="H11" s="263"/>
      <c r="I11" s="263"/>
      <c r="J11" s="263"/>
      <c r="K11" s="263"/>
      <c r="L11" s="263"/>
      <c r="M11" s="263"/>
      <c r="N11" s="263"/>
      <c r="O11" s="263"/>
      <c r="P11" s="263"/>
      <c r="Q11" s="263"/>
      <c r="R11" s="263"/>
      <c r="S11" s="263"/>
      <c r="T11" s="263"/>
      <c r="U11" s="263"/>
      <c r="V11" s="263"/>
      <c r="W11" s="264"/>
      <c r="X11" s="1"/>
      <c r="Y11" s="203"/>
      <c r="Z11" s="1"/>
    </row>
    <row r="12" spans="1:26" ht="14.25" customHeight="1" x14ac:dyDescent="0.25">
      <c r="A12" s="1" t="s">
        <v>684</v>
      </c>
      <c r="B12" s="260" t="s">
        <v>685</v>
      </c>
      <c r="C12" s="265"/>
      <c r="D12" s="262"/>
      <c r="E12" s="263"/>
      <c r="F12" s="263"/>
      <c r="G12" s="263"/>
      <c r="H12" s="263"/>
      <c r="I12" s="263"/>
      <c r="J12" s="263"/>
      <c r="K12" s="263"/>
      <c r="L12" s="263"/>
      <c r="M12" s="263"/>
      <c r="N12" s="263"/>
      <c r="O12" s="263"/>
      <c r="P12" s="263"/>
      <c r="Q12" s="263"/>
      <c r="R12" s="263"/>
      <c r="S12" s="263"/>
      <c r="T12" s="263"/>
      <c r="U12" s="263"/>
      <c r="V12" s="263"/>
      <c r="W12" s="264"/>
      <c r="X12" s="1"/>
      <c r="Y12" s="203"/>
      <c r="Z12" s="1"/>
    </row>
    <row r="13" spans="1:26" ht="14.25" customHeight="1" x14ac:dyDescent="0.25">
      <c r="A13" s="1" t="s">
        <v>686</v>
      </c>
      <c r="B13" s="260" t="s">
        <v>687</v>
      </c>
      <c r="C13" s="265"/>
      <c r="D13" s="262"/>
      <c r="E13" s="263"/>
      <c r="F13" s="263"/>
      <c r="G13" s="263"/>
      <c r="H13" s="263"/>
      <c r="I13" s="263"/>
      <c r="J13" s="263"/>
      <c r="K13" s="263"/>
      <c r="L13" s="263"/>
      <c r="M13" s="263"/>
      <c r="N13" s="263"/>
      <c r="O13" s="263"/>
      <c r="P13" s="263"/>
      <c r="Q13" s="263"/>
      <c r="R13" s="263"/>
      <c r="S13" s="263"/>
      <c r="T13" s="263"/>
      <c r="U13" s="263"/>
      <c r="V13" s="263"/>
      <c r="W13" s="264"/>
      <c r="X13" s="1"/>
      <c r="Y13" s="203"/>
      <c r="Z13" s="1"/>
    </row>
    <row r="14" spans="1:26" ht="14.25" customHeight="1" x14ac:dyDescent="0.25">
      <c r="A14" s="1" t="s">
        <v>688</v>
      </c>
      <c r="B14" s="260" t="s">
        <v>689</v>
      </c>
      <c r="C14" s="265"/>
      <c r="D14" s="262"/>
      <c r="E14" s="263"/>
      <c r="F14" s="263"/>
      <c r="G14" s="263"/>
      <c r="H14" s="263"/>
      <c r="I14" s="263"/>
      <c r="J14" s="263"/>
      <c r="K14" s="263"/>
      <c r="L14" s="263"/>
      <c r="M14" s="263"/>
      <c r="N14" s="263"/>
      <c r="O14" s="263"/>
      <c r="P14" s="263"/>
      <c r="Q14" s="263"/>
      <c r="R14" s="263"/>
      <c r="S14" s="263"/>
      <c r="T14" s="263"/>
      <c r="U14" s="263"/>
      <c r="V14" s="263"/>
      <c r="W14" s="264"/>
      <c r="X14" s="1"/>
      <c r="Y14" s="203"/>
      <c r="Z14" s="1"/>
    </row>
    <row r="15" spans="1:26" ht="14.25" customHeight="1" x14ac:dyDescent="0.25">
      <c r="A15" s="1" t="s">
        <v>690</v>
      </c>
      <c r="B15" s="260" t="s">
        <v>691</v>
      </c>
      <c r="C15" s="265"/>
      <c r="D15" s="262"/>
      <c r="E15" s="263"/>
      <c r="F15" s="263"/>
      <c r="G15" s="263"/>
      <c r="H15" s="263"/>
      <c r="I15" s="263"/>
      <c r="J15" s="263"/>
      <c r="K15" s="263"/>
      <c r="L15" s="263"/>
      <c r="M15" s="263"/>
      <c r="N15" s="263"/>
      <c r="O15" s="263"/>
      <c r="P15" s="263"/>
      <c r="Q15" s="263"/>
      <c r="R15" s="263"/>
      <c r="S15" s="263"/>
      <c r="T15" s="263"/>
      <c r="U15" s="263"/>
      <c r="V15" s="263"/>
      <c r="W15" s="264"/>
      <c r="X15" s="1"/>
      <c r="Y15" s="203"/>
      <c r="Z15" s="1"/>
    </row>
    <row r="16" spans="1:26" ht="14.25" customHeight="1" x14ac:dyDescent="0.25">
      <c r="A16" s="1" t="s">
        <v>692</v>
      </c>
      <c r="B16" s="260" t="s">
        <v>693</v>
      </c>
      <c r="C16" s="265"/>
      <c r="D16" s="262"/>
      <c r="E16" s="263"/>
      <c r="F16" s="263"/>
      <c r="G16" s="263"/>
      <c r="H16" s="263"/>
      <c r="I16" s="263"/>
      <c r="J16" s="263"/>
      <c r="K16" s="263"/>
      <c r="L16" s="263"/>
      <c r="M16" s="263"/>
      <c r="N16" s="263"/>
      <c r="O16" s="263"/>
      <c r="P16" s="263"/>
      <c r="Q16" s="263"/>
      <c r="R16" s="263"/>
      <c r="S16" s="263"/>
      <c r="T16" s="263"/>
      <c r="U16" s="263"/>
      <c r="V16" s="263"/>
      <c r="W16" s="264"/>
      <c r="X16" s="1"/>
      <c r="Y16" s="203"/>
      <c r="Z16" s="1"/>
    </row>
    <row r="17" spans="1:26" ht="14.25" customHeight="1" x14ac:dyDescent="0.25">
      <c r="A17" s="1" t="s">
        <v>694</v>
      </c>
      <c r="B17" s="266" t="s">
        <v>695</v>
      </c>
      <c r="C17" s="256"/>
      <c r="D17" s="262"/>
      <c r="E17" s="263"/>
      <c r="F17" s="263"/>
      <c r="G17" s="263"/>
      <c r="H17" s="263"/>
      <c r="I17" s="263"/>
      <c r="J17" s="263"/>
      <c r="K17" s="263"/>
      <c r="L17" s="263"/>
      <c r="M17" s="263"/>
      <c r="N17" s="263"/>
      <c r="O17" s="263"/>
      <c r="P17" s="263"/>
      <c r="Q17" s="263"/>
      <c r="R17" s="263"/>
      <c r="S17" s="263"/>
      <c r="T17" s="263"/>
      <c r="U17" s="263"/>
      <c r="V17" s="263"/>
      <c r="W17" s="264"/>
      <c r="X17" s="1"/>
      <c r="Y17" s="203"/>
      <c r="Z17" s="1"/>
    </row>
    <row r="18" spans="1:26" ht="14.25" customHeight="1" x14ac:dyDescent="0.25">
      <c r="A18" s="1" t="s">
        <v>696</v>
      </c>
      <c r="B18" s="267" t="s">
        <v>697</v>
      </c>
      <c r="C18" s="268"/>
      <c r="D18" s="262"/>
      <c r="E18" s="263"/>
      <c r="F18" s="263"/>
      <c r="G18" s="263"/>
      <c r="H18" s="263"/>
      <c r="I18" s="263"/>
      <c r="J18" s="263"/>
      <c r="K18" s="263"/>
      <c r="L18" s="263"/>
      <c r="M18" s="263"/>
      <c r="N18" s="263"/>
      <c r="O18" s="263"/>
      <c r="P18" s="263"/>
      <c r="Q18" s="263"/>
      <c r="R18" s="263"/>
      <c r="S18" s="263"/>
      <c r="T18" s="263"/>
      <c r="U18" s="263"/>
      <c r="V18" s="263"/>
      <c r="W18" s="264"/>
      <c r="X18" s="1"/>
      <c r="Y18" s="203"/>
      <c r="Z18" s="1"/>
    </row>
    <row r="19" spans="1:26" ht="14.25" customHeight="1" x14ac:dyDescent="0.25">
      <c r="A19" s="1" t="s">
        <v>698</v>
      </c>
      <c r="B19" s="121" t="s">
        <v>676</v>
      </c>
      <c r="C19" s="269">
        <f>SUM(C11:C16)</f>
        <v>0</v>
      </c>
      <c r="D19" s="262"/>
      <c r="E19" s="263"/>
      <c r="F19" s="263"/>
      <c r="G19" s="263"/>
      <c r="H19" s="263"/>
      <c r="I19" s="263"/>
      <c r="J19" s="263"/>
      <c r="K19" s="263"/>
      <c r="L19" s="263"/>
      <c r="M19" s="263"/>
      <c r="N19" s="263"/>
      <c r="O19" s="263"/>
      <c r="P19" s="263"/>
      <c r="Q19" s="263"/>
      <c r="R19" s="263"/>
      <c r="S19" s="263"/>
      <c r="T19" s="263"/>
      <c r="U19" s="263"/>
      <c r="V19" s="263"/>
      <c r="W19" s="264"/>
      <c r="X19" s="1"/>
      <c r="Y19" s="203"/>
      <c r="Z19" s="1"/>
    </row>
    <row r="20" spans="1:26" ht="14.25" customHeight="1" x14ac:dyDescent="0.25">
      <c r="A20" s="1" t="s">
        <v>699</v>
      </c>
      <c r="B20" s="110" t="s">
        <v>620</v>
      </c>
      <c r="C20" s="11" t="str">
        <f>IF(C9=C19,"Gerai","Klaida")</f>
        <v>Gerai</v>
      </c>
      <c r="D20" s="270"/>
      <c r="E20" s="271"/>
      <c r="F20" s="271"/>
      <c r="G20" s="271"/>
      <c r="H20" s="271"/>
      <c r="I20" s="271"/>
      <c r="J20" s="271"/>
      <c r="K20" s="271"/>
      <c r="L20" s="271"/>
      <c r="M20" s="271"/>
      <c r="N20" s="271"/>
      <c r="O20" s="271"/>
      <c r="P20" s="271"/>
      <c r="Q20" s="271"/>
      <c r="R20" s="271"/>
      <c r="S20" s="271"/>
      <c r="T20" s="271"/>
      <c r="U20" s="271"/>
      <c r="V20" s="271"/>
      <c r="W20" s="272"/>
      <c r="X20" s="1"/>
      <c r="Y20" s="203"/>
      <c r="Z20" s="1"/>
    </row>
    <row r="21" spans="1:26" ht="14.25" customHeight="1" x14ac:dyDescent="0.25">
      <c r="A21" s="1" t="s">
        <v>700</v>
      </c>
      <c r="B21" s="1"/>
      <c r="C21" s="3"/>
      <c r="D21" s="1"/>
      <c r="E21" s="1"/>
      <c r="F21" s="1"/>
      <c r="G21" s="1"/>
      <c r="H21" s="1"/>
      <c r="I21" s="1"/>
      <c r="J21" s="1"/>
      <c r="K21" s="1"/>
      <c r="L21" s="1"/>
      <c r="M21" s="1"/>
      <c r="N21" s="1"/>
      <c r="O21" s="1"/>
      <c r="P21" s="1"/>
      <c r="Q21" s="1"/>
      <c r="R21" s="1"/>
      <c r="S21" s="1"/>
      <c r="T21" s="1"/>
      <c r="U21" s="1"/>
      <c r="V21" s="1"/>
      <c r="W21" s="1"/>
      <c r="X21" s="1"/>
      <c r="Y21" s="203"/>
      <c r="Z21" s="1"/>
    </row>
    <row r="22" spans="1:26" ht="14.25" customHeight="1" x14ac:dyDescent="0.25">
      <c r="A22" s="1" t="s">
        <v>701</v>
      </c>
      <c r="B22" s="242" t="s">
        <v>702</v>
      </c>
      <c r="C22" s="243" t="s">
        <v>435</v>
      </c>
      <c r="D22" s="244" t="s">
        <v>541</v>
      </c>
      <c r="E22" s="244" t="s">
        <v>546</v>
      </c>
      <c r="F22" s="244" t="s">
        <v>551</v>
      </c>
      <c r="G22" s="244" t="s">
        <v>556</v>
      </c>
      <c r="H22" s="244" t="s">
        <v>559</v>
      </c>
      <c r="I22" s="244" t="s">
        <v>562</v>
      </c>
      <c r="J22" s="244" t="s">
        <v>565</v>
      </c>
      <c r="K22" s="244" t="s">
        <v>568</v>
      </c>
      <c r="L22" s="244" t="s">
        <v>571</v>
      </c>
      <c r="M22" s="244" t="s">
        <v>574</v>
      </c>
      <c r="N22" s="244" t="s">
        <v>576</v>
      </c>
      <c r="O22" s="244" t="s">
        <v>578</v>
      </c>
      <c r="P22" s="244" t="s">
        <v>580</v>
      </c>
      <c r="Q22" s="244" t="s">
        <v>582</v>
      </c>
      <c r="R22" s="244" t="s">
        <v>584</v>
      </c>
      <c r="S22" s="244" t="s">
        <v>586</v>
      </c>
      <c r="T22" s="244" t="s">
        <v>588</v>
      </c>
      <c r="U22" s="244" t="s">
        <v>590</v>
      </c>
      <c r="V22" s="244" t="s">
        <v>592</v>
      </c>
      <c r="W22" s="129" t="s">
        <v>594</v>
      </c>
      <c r="X22" s="1"/>
      <c r="Y22" s="203"/>
      <c r="Z22" s="1"/>
    </row>
    <row r="23" spans="1:26" ht="14.25" customHeight="1" x14ac:dyDescent="0.25">
      <c r="A23" s="1" t="s">
        <v>703</v>
      </c>
      <c r="B23" s="245"/>
      <c r="C23" s="246" t="s">
        <v>676</v>
      </c>
      <c r="D23" s="273"/>
      <c r="E23" s="273"/>
      <c r="F23" s="273"/>
      <c r="G23" s="273"/>
      <c r="H23" s="273"/>
      <c r="I23" s="273"/>
      <c r="J23" s="273"/>
      <c r="K23" s="273"/>
      <c r="L23" s="273"/>
      <c r="M23" s="273"/>
      <c r="N23" s="273"/>
      <c r="O23" s="273"/>
      <c r="P23" s="273"/>
      <c r="Q23" s="273"/>
      <c r="R23" s="273"/>
      <c r="S23" s="273"/>
      <c r="T23" s="273"/>
      <c r="U23" s="273"/>
      <c r="V23" s="273"/>
      <c r="W23" s="274"/>
      <c r="X23" s="1"/>
      <c r="Y23" s="203"/>
      <c r="Z23" s="1"/>
    </row>
    <row r="24" spans="1:26" ht="14.25" customHeight="1" x14ac:dyDescent="0.25">
      <c r="A24" s="1" t="s">
        <v>704</v>
      </c>
      <c r="B24" s="123" t="str">
        <f>$B$8</f>
        <v>Ar rodiklis taikomas VPS priemonei?</v>
      </c>
      <c r="C24" s="29">
        <f>COUNTIFS(D24:W24,"taip")</f>
        <v>2</v>
      </c>
      <c r="D24" s="250" t="str">
        <f>HLOOKUP(D$6,'10'!D$6:D$70,$Y24,FALSE)</f>
        <v>Ne</v>
      </c>
      <c r="E24" s="250" t="str">
        <f>HLOOKUP(E$6,'10'!E$6:E$70,$Y24,FALSE)</f>
        <v>Taip</v>
      </c>
      <c r="F24" s="250" t="str">
        <f>HLOOKUP(F$6,'10'!F$6:F$70,$Y24,FALSE)</f>
        <v>Taip</v>
      </c>
      <c r="G24" s="250" t="str">
        <f>HLOOKUP(G$6,'10'!G$6:G$70,$Y24,FALSE)</f>
        <v>Ne</v>
      </c>
      <c r="H24" s="250" t="str">
        <f>HLOOKUP(H$6,'10'!H$6:H$70,$Y24,FALSE)</f>
        <v>Ne</v>
      </c>
      <c r="I24" s="250" t="str">
        <f>HLOOKUP(I$6,'10'!I$6:I$70,$Y24,FALSE)</f>
        <v>Ne</v>
      </c>
      <c r="J24" s="250" t="str">
        <f>HLOOKUP(J$6,'10'!J$6:J$70,$Y24,FALSE)</f>
        <v>Ne</v>
      </c>
      <c r="K24" s="250" t="str">
        <f>HLOOKUP(K$6,'10'!K$6:K$70,$Y24,FALSE)</f>
        <v>Ne</v>
      </c>
      <c r="L24" s="250" t="str">
        <f>HLOOKUP(L$6,'10'!L$6:L$70,$Y24,FALSE)</f>
        <v>Ne</v>
      </c>
      <c r="M24" s="250" t="str">
        <f>HLOOKUP(M$6,'10'!M$6:M$70,$Y24,FALSE)</f>
        <v>Ne</v>
      </c>
      <c r="N24" s="250" t="str">
        <f>HLOOKUP(N$6,'10'!N$6:N$70,$Y24,FALSE)</f>
        <v>Ne</v>
      </c>
      <c r="O24" s="250" t="str">
        <f>HLOOKUP(O$6,'10'!O$6:O$70,$Y24,FALSE)</f>
        <v>Ne</v>
      </c>
      <c r="P24" s="250" t="str">
        <f>HLOOKUP(P$6,'10'!P$6:P$70,$Y24,FALSE)</f>
        <v>Ne</v>
      </c>
      <c r="Q24" s="250" t="str">
        <f>HLOOKUP(Q$6,'10'!Q$6:Q$70,$Y24,FALSE)</f>
        <v>Ne</v>
      </c>
      <c r="R24" s="250" t="str">
        <f>HLOOKUP(R$6,'10'!R$6:R$70,$Y24,FALSE)</f>
        <v>Ne</v>
      </c>
      <c r="S24" s="250" t="str">
        <f>HLOOKUP(S$6,'10'!S$6:S$70,$Y24,FALSE)</f>
        <v>Ne</v>
      </c>
      <c r="T24" s="250" t="str">
        <f>HLOOKUP(T$6,'10'!T$6:T$70,$Y24,FALSE)</f>
        <v>Ne</v>
      </c>
      <c r="U24" s="250" t="str">
        <f>HLOOKUP(U$6,'10'!U$6:U$70,$Y24,FALSE)</f>
        <v>Ne</v>
      </c>
      <c r="V24" s="250" t="str">
        <f>HLOOKUP(V$6,'10'!V$6:V$70,$Y24,FALSE)</f>
        <v>Ne</v>
      </c>
      <c r="W24" s="251" t="str">
        <f>HLOOKUP(W$6,'10'!W$6:W$70,$Y24,FALSE)</f>
        <v>Ne</v>
      </c>
      <c r="X24" s="1"/>
      <c r="Y24" s="203">
        <v>51</v>
      </c>
      <c r="Z24" s="1"/>
    </row>
    <row r="25" spans="1:26" ht="14.25" customHeight="1" x14ac:dyDescent="0.25">
      <c r="A25" s="1" t="s">
        <v>705</v>
      </c>
      <c r="B25" s="252" t="str">
        <f>B9</f>
        <v>Kiekybinis tikslas iki 2029 m.</v>
      </c>
      <c r="C25" s="253">
        <f>SUM(D25:W25)</f>
        <v>18</v>
      </c>
      <c r="D25" s="275"/>
      <c r="E25" s="275">
        <v>14</v>
      </c>
      <c r="F25" s="275">
        <v>4</v>
      </c>
      <c r="G25" s="275"/>
      <c r="H25" s="275"/>
      <c r="I25" s="275"/>
      <c r="J25" s="275"/>
      <c r="K25" s="275"/>
      <c r="L25" s="275"/>
      <c r="M25" s="275"/>
      <c r="N25" s="275"/>
      <c r="O25" s="275"/>
      <c r="P25" s="275"/>
      <c r="Q25" s="275"/>
      <c r="R25" s="275"/>
      <c r="S25" s="275"/>
      <c r="T25" s="275"/>
      <c r="U25" s="275"/>
      <c r="V25" s="275"/>
      <c r="W25" s="276"/>
      <c r="X25" s="1"/>
      <c r="Y25" s="203"/>
      <c r="Z25" s="1"/>
    </row>
    <row r="26" spans="1:26" ht="14.25" customHeight="1" x14ac:dyDescent="0.25">
      <c r="A26" s="1" t="s">
        <v>706</v>
      </c>
      <c r="B26" s="252" t="s">
        <v>707</v>
      </c>
      <c r="C26" s="605"/>
      <c r="D26" s="277" t="s">
        <v>182</v>
      </c>
      <c r="E26" s="277" t="s">
        <v>182</v>
      </c>
      <c r="F26" s="277" t="s">
        <v>182</v>
      </c>
      <c r="G26" s="277" t="s">
        <v>182</v>
      </c>
      <c r="H26" s="277" t="s">
        <v>182</v>
      </c>
      <c r="I26" s="277" t="s">
        <v>182</v>
      </c>
      <c r="J26" s="277" t="s">
        <v>182</v>
      </c>
      <c r="K26" s="277" t="s">
        <v>182</v>
      </c>
      <c r="L26" s="277" t="s">
        <v>182</v>
      </c>
      <c r="M26" s="277" t="s">
        <v>182</v>
      </c>
      <c r="N26" s="277" t="s">
        <v>182</v>
      </c>
      <c r="O26" s="277" t="s">
        <v>182</v>
      </c>
      <c r="P26" s="277" t="s">
        <v>182</v>
      </c>
      <c r="Q26" s="277" t="s">
        <v>182</v>
      </c>
      <c r="R26" s="277" t="s">
        <v>182</v>
      </c>
      <c r="S26" s="277" t="s">
        <v>182</v>
      </c>
      <c r="T26" s="277" t="s">
        <v>182</v>
      </c>
      <c r="U26" s="277" t="s">
        <v>182</v>
      </c>
      <c r="V26" s="277" t="s">
        <v>182</v>
      </c>
      <c r="W26" s="278" t="s">
        <v>182</v>
      </c>
      <c r="X26" s="1"/>
      <c r="Y26" s="203"/>
      <c r="Z26" s="1"/>
    </row>
    <row r="27" spans="1:26" ht="14.25" customHeight="1" x14ac:dyDescent="0.25">
      <c r="A27" s="1" t="s">
        <v>708</v>
      </c>
      <c r="B27" s="252" t="s">
        <v>709</v>
      </c>
      <c r="C27" s="603"/>
      <c r="D27" s="277" t="s">
        <v>182</v>
      </c>
      <c r="E27" s="277" t="s">
        <v>119</v>
      </c>
      <c r="F27" s="277" t="s">
        <v>182</v>
      </c>
      <c r="G27" s="277" t="s">
        <v>182</v>
      </c>
      <c r="H27" s="277" t="s">
        <v>182</v>
      </c>
      <c r="I27" s="277" t="s">
        <v>182</v>
      </c>
      <c r="J27" s="277" t="s">
        <v>182</v>
      </c>
      <c r="K27" s="277" t="s">
        <v>182</v>
      </c>
      <c r="L27" s="277" t="s">
        <v>182</v>
      </c>
      <c r="M27" s="277" t="s">
        <v>182</v>
      </c>
      <c r="N27" s="277" t="s">
        <v>182</v>
      </c>
      <c r="O27" s="277" t="s">
        <v>182</v>
      </c>
      <c r="P27" s="277" t="s">
        <v>182</v>
      </c>
      <c r="Q27" s="277" t="s">
        <v>182</v>
      </c>
      <c r="R27" s="277" t="s">
        <v>182</v>
      </c>
      <c r="S27" s="277" t="s">
        <v>182</v>
      </c>
      <c r="T27" s="277" t="s">
        <v>182</v>
      </c>
      <c r="U27" s="277" t="s">
        <v>182</v>
      </c>
      <c r="V27" s="277" t="s">
        <v>182</v>
      </c>
      <c r="W27" s="278" t="s">
        <v>182</v>
      </c>
      <c r="X27" s="1"/>
      <c r="Y27" s="203"/>
      <c r="Z27" s="1"/>
    </row>
    <row r="28" spans="1:26" ht="14.25" customHeight="1" x14ac:dyDescent="0.25">
      <c r="A28" s="1" t="s">
        <v>710</v>
      </c>
      <c r="B28" s="279" t="s">
        <v>681</v>
      </c>
      <c r="C28" s="268"/>
      <c r="D28" s="257"/>
      <c r="E28" s="258"/>
      <c r="F28" s="258"/>
      <c r="G28" s="258"/>
      <c r="H28" s="258"/>
      <c r="I28" s="258"/>
      <c r="J28" s="258"/>
      <c r="K28" s="258"/>
      <c r="L28" s="258"/>
      <c r="M28" s="258"/>
      <c r="N28" s="258"/>
      <c r="O28" s="258"/>
      <c r="P28" s="258"/>
      <c r="Q28" s="258"/>
      <c r="R28" s="258"/>
      <c r="S28" s="258"/>
      <c r="T28" s="258"/>
      <c r="U28" s="258"/>
      <c r="V28" s="258"/>
      <c r="W28" s="259"/>
      <c r="X28" s="1"/>
      <c r="Y28" s="203"/>
      <c r="Z28" s="1"/>
    </row>
    <row r="29" spans="1:26" ht="14.25" customHeight="1" x14ac:dyDescent="0.25">
      <c r="A29" s="1" t="s">
        <v>711</v>
      </c>
      <c r="B29" s="173" t="s">
        <v>683</v>
      </c>
      <c r="C29" s="265"/>
      <c r="D29" s="262"/>
      <c r="E29" s="263"/>
      <c r="F29" s="263"/>
      <c r="G29" s="263"/>
      <c r="H29" s="263"/>
      <c r="I29" s="263"/>
      <c r="J29" s="263"/>
      <c r="K29" s="263"/>
      <c r="L29" s="263"/>
      <c r="M29" s="263"/>
      <c r="N29" s="263"/>
      <c r="O29" s="263"/>
      <c r="P29" s="263"/>
      <c r="Q29" s="263"/>
      <c r="R29" s="263"/>
      <c r="S29" s="263"/>
      <c r="T29" s="263"/>
      <c r="U29" s="263"/>
      <c r="V29" s="263"/>
      <c r="W29" s="264"/>
      <c r="X29" s="1"/>
      <c r="Y29" s="203"/>
      <c r="Z29" s="1"/>
    </row>
    <row r="30" spans="1:26" ht="14.25" customHeight="1" x14ac:dyDescent="0.25">
      <c r="A30" s="1" t="s">
        <v>712</v>
      </c>
      <c r="B30" s="173" t="s">
        <v>685</v>
      </c>
      <c r="C30" s="265"/>
      <c r="D30" s="262"/>
      <c r="E30" s="263"/>
      <c r="F30" s="263"/>
      <c r="G30" s="263"/>
      <c r="H30" s="263"/>
      <c r="I30" s="263"/>
      <c r="J30" s="263"/>
      <c r="K30" s="263"/>
      <c r="L30" s="263"/>
      <c r="M30" s="263"/>
      <c r="N30" s="263"/>
      <c r="O30" s="263"/>
      <c r="P30" s="263"/>
      <c r="Q30" s="263"/>
      <c r="R30" s="263"/>
      <c r="S30" s="263"/>
      <c r="T30" s="263"/>
      <c r="U30" s="263"/>
      <c r="V30" s="263"/>
      <c r="W30" s="264"/>
      <c r="X30" s="1"/>
      <c r="Y30" s="203"/>
      <c r="Z30" s="1"/>
    </row>
    <row r="31" spans="1:26" ht="14.25" customHeight="1" x14ac:dyDescent="0.25">
      <c r="A31" s="1" t="s">
        <v>713</v>
      </c>
      <c r="B31" s="173" t="s">
        <v>687</v>
      </c>
      <c r="C31" s="265">
        <v>4</v>
      </c>
      <c r="D31" s="262"/>
      <c r="E31" s="263"/>
      <c r="F31" s="263"/>
      <c r="G31" s="263"/>
      <c r="H31" s="263"/>
      <c r="I31" s="263"/>
      <c r="J31" s="263"/>
      <c r="K31" s="263"/>
      <c r="L31" s="263"/>
      <c r="M31" s="263"/>
      <c r="N31" s="263"/>
      <c r="O31" s="263"/>
      <c r="P31" s="263"/>
      <c r="Q31" s="263"/>
      <c r="R31" s="263"/>
      <c r="S31" s="263"/>
      <c r="T31" s="263"/>
      <c r="U31" s="263"/>
      <c r="V31" s="263"/>
      <c r="W31" s="264"/>
      <c r="X31" s="1"/>
      <c r="Y31" s="203"/>
      <c r="Z31" s="1"/>
    </row>
    <row r="32" spans="1:26" ht="14.25" customHeight="1" x14ac:dyDescent="0.25">
      <c r="A32" s="1" t="s">
        <v>714</v>
      </c>
      <c r="B32" s="173" t="s">
        <v>689</v>
      </c>
      <c r="C32" s="265">
        <v>6</v>
      </c>
      <c r="D32" s="262"/>
      <c r="E32" s="263"/>
      <c r="F32" s="263"/>
      <c r="G32" s="263"/>
      <c r="H32" s="263"/>
      <c r="I32" s="263"/>
      <c r="J32" s="263"/>
      <c r="K32" s="263"/>
      <c r="L32" s="263"/>
      <c r="M32" s="263"/>
      <c r="N32" s="263"/>
      <c r="O32" s="263"/>
      <c r="P32" s="263"/>
      <c r="Q32" s="263"/>
      <c r="R32" s="263"/>
      <c r="S32" s="263"/>
      <c r="T32" s="263"/>
      <c r="U32" s="263"/>
      <c r="V32" s="263"/>
      <c r="W32" s="264"/>
      <c r="X32" s="1"/>
      <c r="Y32" s="203"/>
      <c r="Z32" s="1"/>
    </row>
    <row r="33" spans="1:26" ht="14.25" customHeight="1" x14ac:dyDescent="0.25">
      <c r="A33" s="1" t="s">
        <v>715</v>
      </c>
      <c r="B33" s="173" t="s">
        <v>691</v>
      </c>
      <c r="C33" s="265">
        <v>6</v>
      </c>
      <c r="D33" s="262"/>
      <c r="E33" s="263"/>
      <c r="F33" s="263"/>
      <c r="G33" s="263"/>
      <c r="H33" s="263"/>
      <c r="I33" s="263"/>
      <c r="J33" s="263"/>
      <c r="K33" s="263"/>
      <c r="L33" s="263"/>
      <c r="M33" s="263"/>
      <c r="N33" s="263"/>
      <c r="O33" s="263"/>
      <c r="P33" s="263"/>
      <c r="Q33" s="263"/>
      <c r="R33" s="263"/>
      <c r="S33" s="263"/>
      <c r="T33" s="263"/>
      <c r="U33" s="263"/>
      <c r="V33" s="263"/>
      <c r="W33" s="264"/>
      <c r="X33" s="1"/>
      <c r="Y33" s="203"/>
      <c r="Z33" s="1"/>
    </row>
    <row r="34" spans="1:26" ht="14.25" customHeight="1" x14ac:dyDescent="0.25">
      <c r="A34" s="1" t="s">
        <v>716</v>
      </c>
      <c r="B34" s="173" t="s">
        <v>693</v>
      </c>
      <c r="C34" s="265">
        <v>2</v>
      </c>
      <c r="D34" s="262"/>
      <c r="E34" s="263"/>
      <c r="F34" s="263"/>
      <c r="G34" s="263"/>
      <c r="H34" s="263"/>
      <c r="I34" s="263"/>
      <c r="J34" s="263"/>
      <c r="K34" s="263"/>
      <c r="L34" s="263"/>
      <c r="M34" s="263"/>
      <c r="N34" s="263"/>
      <c r="O34" s="263"/>
      <c r="P34" s="263"/>
      <c r="Q34" s="263"/>
      <c r="R34" s="263"/>
      <c r="S34" s="263"/>
      <c r="T34" s="263"/>
      <c r="U34" s="263"/>
      <c r="V34" s="263"/>
      <c r="W34" s="264"/>
      <c r="X34" s="1"/>
      <c r="Y34" s="203"/>
      <c r="Z34" s="1"/>
    </row>
    <row r="35" spans="1:26" ht="14.25" customHeight="1" x14ac:dyDescent="0.25">
      <c r="A35" s="1" t="s">
        <v>717</v>
      </c>
      <c r="B35" s="266" t="s">
        <v>695</v>
      </c>
      <c r="C35" s="256"/>
      <c r="D35" s="262"/>
      <c r="E35" s="263"/>
      <c r="F35" s="263"/>
      <c r="G35" s="263"/>
      <c r="H35" s="263"/>
      <c r="I35" s="263"/>
      <c r="J35" s="263"/>
      <c r="K35" s="263"/>
      <c r="L35" s="263"/>
      <c r="M35" s="263"/>
      <c r="N35" s="263"/>
      <c r="O35" s="263"/>
      <c r="P35" s="263"/>
      <c r="Q35" s="263"/>
      <c r="R35" s="263"/>
      <c r="S35" s="263"/>
      <c r="T35" s="263"/>
      <c r="U35" s="263"/>
      <c r="V35" s="263"/>
      <c r="W35" s="264"/>
      <c r="X35" s="1"/>
      <c r="Y35" s="203"/>
      <c r="Z35" s="1"/>
    </row>
    <row r="36" spans="1:26" ht="14.25" customHeight="1" x14ac:dyDescent="0.25">
      <c r="A36" s="1" t="s">
        <v>718</v>
      </c>
      <c r="B36" s="267" t="s">
        <v>697</v>
      </c>
      <c r="C36" s="268"/>
      <c r="D36" s="262"/>
      <c r="E36" s="263"/>
      <c r="F36" s="263"/>
      <c r="G36" s="263"/>
      <c r="H36" s="263"/>
      <c r="I36" s="263"/>
      <c r="J36" s="263"/>
      <c r="K36" s="263"/>
      <c r="L36" s="263"/>
      <c r="M36" s="263"/>
      <c r="N36" s="263"/>
      <c r="O36" s="263"/>
      <c r="P36" s="263"/>
      <c r="Q36" s="263"/>
      <c r="R36" s="263"/>
      <c r="S36" s="263"/>
      <c r="T36" s="263"/>
      <c r="U36" s="263"/>
      <c r="V36" s="263"/>
      <c r="W36" s="264"/>
      <c r="X36" s="1"/>
      <c r="Y36" s="203"/>
      <c r="Z36" s="1"/>
    </row>
    <row r="37" spans="1:26" ht="14.25" customHeight="1" x14ac:dyDescent="0.25">
      <c r="A37" s="1" t="s">
        <v>719</v>
      </c>
      <c r="B37" s="121" t="s">
        <v>676</v>
      </c>
      <c r="C37" s="280">
        <f>SUM(C29:C34)</f>
        <v>18</v>
      </c>
      <c r="D37" s="262"/>
      <c r="E37" s="263"/>
      <c r="F37" s="263"/>
      <c r="G37" s="263"/>
      <c r="H37" s="263"/>
      <c r="I37" s="263"/>
      <c r="J37" s="263"/>
      <c r="K37" s="263"/>
      <c r="L37" s="263"/>
      <c r="M37" s="263"/>
      <c r="N37" s="263"/>
      <c r="O37" s="263"/>
      <c r="P37" s="263"/>
      <c r="Q37" s="263"/>
      <c r="R37" s="263"/>
      <c r="S37" s="263"/>
      <c r="T37" s="263"/>
      <c r="U37" s="263"/>
      <c r="V37" s="263"/>
      <c r="W37" s="264"/>
      <c r="X37" s="1"/>
      <c r="Y37" s="203"/>
      <c r="Z37" s="1"/>
    </row>
    <row r="38" spans="1:26" ht="14.25" customHeight="1" x14ac:dyDescent="0.25">
      <c r="A38" s="1" t="s">
        <v>720</v>
      </c>
      <c r="B38" s="110" t="s">
        <v>620</v>
      </c>
      <c r="C38" s="11" t="str">
        <f>IF(C25=C37,"Gerai","Klaida")</f>
        <v>Gerai</v>
      </c>
      <c r="D38" s="270"/>
      <c r="E38" s="271"/>
      <c r="F38" s="271"/>
      <c r="G38" s="271"/>
      <c r="H38" s="271"/>
      <c r="I38" s="271"/>
      <c r="J38" s="271"/>
      <c r="K38" s="271"/>
      <c r="L38" s="271"/>
      <c r="M38" s="271"/>
      <c r="N38" s="271"/>
      <c r="O38" s="271"/>
      <c r="P38" s="271"/>
      <c r="Q38" s="271"/>
      <c r="R38" s="271"/>
      <c r="S38" s="271"/>
      <c r="T38" s="271"/>
      <c r="U38" s="271"/>
      <c r="V38" s="271"/>
      <c r="W38" s="272"/>
      <c r="X38" s="1"/>
      <c r="Y38" s="203"/>
      <c r="Z38" s="1"/>
    </row>
    <row r="39" spans="1:26" ht="14.25" customHeight="1" x14ac:dyDescent="0.25">
      <c r="A39" s="1" t="s">
        <v>721</v>
      </c>
      <c r="B39" s="1"/>
      <c r="C39" s="1"/>
      <c r="D39" s="1"/>
      <c r="E39" s="1"/>
      <c r="F39" s="1"/>
      <c r="G39" s="1"/>
      <c r="H39" s="1"/>
      <c r="I39" s="1"/>
      <c r="J39" s="1"/>
      <c r="K39" s="1"/>
      <c r="L39" s="1"/>
      <c r="M39" s="1"/>
      <c r="N39" s="1"/>
      <c r="O39" s="1"/>
      <c r="P39" s="1"/>
      <c r="Q39" s="1"/>
      <c r="R39" s="1"/>
      <c r="S39" s="1"/>
      <c r="T39" s="1"/>
      <c r="U39" s="1"/>
      <c r="V39" s="1"/>
      <c r="W39" s="1"/>
      <c r="X39" s="1"/>
      <c r="Y39" s="203"/>
      <c r="Z39" s="1"/>
    </row>
    <row r="40" spans="1:26" ht="14.25" customHeight="1" x14ac:dyDescent="0.25">
      <c r="A40" s="1" t="s">
        <v>722</v>
      </c>
      <c r="B40" s="242" t="s">
        <v>723</v>
      </c>
      <c r="C40" s="243" t="s">
        <v>438</v>
      </c>
      <c r="D40" s="244" t="s">
        <v>541</v>
      </c>
      <c r="E40" s="244" t="s">
        <v>546</v>
      </c>
      <c r="F40" s="244" t="s">
        <v>551</v>
      </c>
      <c r="G40" s="244" t="s">
        <v>556</v>
      </c>
      <c r="H40" s="244" t="s">
        <v>559</v>
      </c>
      <c r="I40" s="244" t="s">
        <v>562</v>
      </c>
      <c r="J40" s="244" t="s">
        <v>565</v>
      </c>
      <c r="K40" s="244" t="s">
        <v>568</v>
      </c>
      <c r="L40" s="244" t="s">
        <v>571</v>
      </c>
      <c r="M40" s="244" t="s">
        <v>574</v>
      </c>
      <c r="N40" s="244" t="s">
        <v>576</v>
      </c>
      <c r="O40" s="244" t="s">
        <v>578</v>
      </c>
      <c r="P40" s="244" t="s">
        <v>580</v>
      </c>
      <c r="Q40" s="244" t="s">
        <v>582</v>
      </c>
      <c r="R40" s="244" t="s">
        <v>584</v>
      </c>
      <c r="S40" s="244" t="s">
        <v>586</v>
      </c>
      <c r="T40" s="244" t="s">
        <v>588</v>
      </c>
      <c r="U40" s="244" t="s">
        <v>590</v>
      </c>
      <c r="V40" s="244" t="s">
        <v>592</v>
      </c>
      <c r="W40" s="129" t="s">
        <v>594</v>
      </c>
      <c r="X40" s="1"/>
      <c r="Y40" s="203"/>
      <c r="Z40" s="1"/>
    </row>
    <row r="41" spans="1:26" ht="14.25" customHeight="1" x14ac:dyDescent="0.25">
      <c r="A41" s="1" t="s">
        <v>724</v>
      </c>
      <c r="B41" s="245"/>
      <c r="C41" s="246" t="s">
        <v>676</v>
      </c>
      <c r="D41" s="273"/>
      <c r="E41" s="273"/>
      <c r="F41" s="273"/>
      <c r="G41" s="273"/>
      <c r="H41" s="273"/>
      <c r="I41" s="273"/>
      <c r="J41" s="273"/>
      <c r="K41" s="273"/>
      <c r="L41" s="273"/>
      <c r="M41" s="273"/>
      <c r="N41" s="273"/>
      <c r="O41" s="273"/>
      <c r="P41" s="273"/>
      <c r="Q41" s="273"/>
      <c r="R41" s="273"/>
      <c r="S41" s="273"/>
      <c r="T41" s="273"/>
      <c r="U41" s="273"/>
      <c r="V41" s="273"/>
      <c r="W41" s="274"/>
      <c r="X41" s="1"/>
      <c r="Y41" s="203"/>
      <c r="Z41" s="1"/>
    </row>
    <row r="42" spans="1:26" ht="14.25" customHeight="1" x14ac:dyDescent="0.25">
      <c r="A42" s="1" t="s">
        <v>725</v>
      </c>
      <c r="B42" s="123" t="str">
        <f>$B$8</f>
        <v>Ar rodiklis taikomas VPS priemonei?</v>
      </c>
      <c r="C42" s="29">
        <f>COUNTIFS(D42:W42,"taip")</f>
        <v>2</v>
      </c>
      <c r="D42" s="250" t="str">
        <f>HLOOKUP(D$6,'10'!D$6:D$70,$Y42,FALSE)</f>
        <v>Ne</v>
      </c>
      <c r="E42" s="250" t="str">
        <f>HLOOKUP(E$6,'10'!E$6:E$70,$Y42,FALSE)</f>
        <v>Taip</v>
      </c>
      <c r="F42" s="250" t="str">
        <f>HLOOKUP(F$6,'10'!F$6:F$70,$Y42,FALSE)</f>
        <v>Taip</v>
      </c>
      <c r="G42" s="250" t="str">
        <f>HLOOKUP(G$6,'10'!G$6:G$70,$Y42,FALSE)</f>
        <v>Ne</v>
      </c>
      <c r="H42" s="250" t="str">
        <f>HLOOKUP(H$6,'10'!H$6:H$70,$Y42,FALSE)</f>
        <v>Ne</v>
      </c>
      <c r="I42" s="250" t="str">
        <f>HLOOKUP(I$6,'10'!I$6:I$70,$Y42,FALSE)</f>
        <v>Ne</v>
      </c>
      <c r="J42" s="250" t="str">
        <f>HLOOKUP(J$6,'10'!J$6:J$70,$Y42,FALSE)</f>
        <v>Ne</v>
      </c>
      <c r="K42" s="250" t="str">
        <f>HLOOKUP(K$6,'10'!K$6:K$70,$Y42,FALSE)</f>
        <v>Ne</v>
      </c>
      <c r="L42" s="250" t="str">
        <f>HLOOKUP(L$6,'10'!L$6:L$70,$Y42,FALSE)</f>
        <v>Ne</v>
      </c>
      <c r="M42" s="250" t="str">
        <f>HLOOKUP(M$6,'10'!M$6:M$70,$Y42,FALSE)</f>
        <v>Ne</v>
      </c>
      <c r="N42" s="250" t="str">
        <f>HLOOKUP(N$6,'10'!N$6:N$70,$Y42,FALSE)</f>
        <v>Ne</v>
      </c>
      <c r="O42" s="250" t="str">
        <f>HLOOKUP(O$6,'10'!O$6:O$70,$Y42,FALSE)</f>
        <v>Ne</v>
      </c>
      <c r="P42" s="250" t="str">
        <f>HLOOKUP(P$6,'10'!P$6:P$70,$Y42,FALSE)</f>
        <v>Ne</v>
      </c>
      <c r="Q42" s="250" t="str">
        <f>HLOOKUP(Q$6,'10'!Q$6:Q$70,$Y42,FALSE)</f>
        <v>Ne</v>
      </c>
      <c r="R42" s="250" t="str">
        <f>HLOOKUP(R$6,'10'!R$6:R$70,$Y42,FALSE)</f>
        <v>Ne</v>
      </c>
      <c r="S42" s="250" t="str">
        <f>HLOOKUP(S$6,'10'!S$6:S$70,$Y42,FALSE)</f>
        <v>Ne</v>
      </c>
      <c r="T42" s="250" t="str">
        <f>HLOOKUP(T$6,'10'!T$6:T$70,$Y42,FALSE)</f>
        <v>Ne</v>
      </c>
      <c r="U42" s="250" t="str">
        <f>HLOOKUP(U$6,'10'!U$6:U$70,$Y42,FALSE)</f>
        <v>Ne</v>
      </c>
      <c r="V42" s="250" t="str">
        <f>HLOOKUP(V$6,'10'!V$6:V$70,$Y42,FALSE)</f>
        <v>Ne</v>
      </c>
      <c r="W42" s="251" t="str">
        <f>HLOOKUP(W$6,'10'!W$6:W$70,$Y42,FALSE)</f>
        <v>Ne</v>
      </c>
      <c r="X42" s="1"/>
      <c r="Y42" s="203">
        <v>52</v>
      </c>
      <c r="Z42" s="1"/>
    </row>
    <row r="43" spans="1:26" ht="14.25" customHeight="1" x14ac:dyDescent="0.25">
      <c r="A43" s="1" t="s">
        <v>726</v>
      </c>
      <c r="B43" s="252" t="str">
        <f>$B$9</f>
        <v>Kiekybinis tikslas iki 2029 m.</v>
      </c>
      <c r="C43" s="253">
        <f>SUM(D43:W43)</f>
        <v>6</v>
      </c>
      <c r="D43" s="281"/>
      <c r="E43" s="275">
        <v>4</v>
      </c>
      <c r="F43" s="275">
        <v>2</v>
      </c>
      <c r="G43" s="275"/>
      <c r="H43" s="275"/>
      <c r="I43" s="275"/>
      <c r="J43" s="275"/>
      <c r="K43" s="275"/>
      <c r="L43" s="275"/>
      <c r="M43" s="275"/>
      <c r="N43" s="275"/>
      <c r="O43" s="275"/>
      <c r="P43" s="275"/>
      <c r="Q43" s="275"/>
      <c r="R43" s="275"/>
      <c r="S43" s="275"/>
      <c r="T43" s="275"/>
      <c r="U43" s="275"/>
      <c r="V43" s="275"/>
      <c r="W43" s="276"/>
      <c r="X43" s="1"/>
      <c r="Y43" s="203"/>
      <c r="Z43" s="1"/>
    </row>
    <row r="44" spans="1:26" ht="14.25" customHeight="1" x14ac:dyDescent="0.25">
      <c r="A44" s="1" t="s">
        <v>727</v>
      </c>
      <c r="B44" s="121" t="s">
        <v>681</v>
      </c>
      <c r="C44" s="78"/>
      <c r="D44" s="257"/>
      <c r="E44" s="258"/>
      <c r="F44" s="258"/>
      <c r="G44" s="258"/>
      <c r="H44" s="258"/>
      <c r="I44" s="258"/>
      <c r="J44" s="258"/>
      <c r="K44" s="258"/>
      <c r="L44" s="258"/>
      <c r="M44" s="258"/>
      <c r="N44" s="258"/>
      <c r="O44" s="258"/>
      <c r="P44" s="258"/>
      <c r="Q44" s="258"/>
      <c r="R44" s="258"/>
      <c r="S44" s="258"/>
      <c r="T44" s="258"/>
      <c r="U44" s="258"/>
      <c r="V44" s="258"/>
      <c r="W44" s="259"/>
      <c r="X44" s="1"/>
      <c r="Y44" s="203"/>
      <c r="Z44" s="1"/>
    </row>
    <row r="45" spans="1:26" ht="14.25" customHeight="1" x14ac:dyDescent="0.25">
      <c r="A45" s="1" t="s">
        <v>728</v>
      </c>
      <c r="B45" s="173" t="s">
        <v>683</v>
      </c>
      <c r="C45" s="265"/>
      <c r="D45" s="262"/>
      <c r="E45" s="263"/>
      <c r="F45" s="263"/>
      <c r="G45" s="263"/>
      <c r="H45" s="263"/>
      <c r="I45" s="263"/>
      <c r="J45" s="263"/>
      <c r="K45" s="263"/>
      <c r="L45" s="263"/>
      <c r="M45" s="263"/>
      <c r="N45" s="263"/>
      <c r="O45" s="263"/>
      <c r="P45" s="263"/>
      <c r="Q45" s="263"/>
      <c r="R45" s="263"/>
      <c r="S45" s="263"/>
      <c r="T45" s="263"/>
      <c r="U45" s="263"/>
      <c r="V45" s="263"/>
      <c r="W45" s="264"/>
      <c r="X45" s="1"/>
      <c r="Y45" s="203"/>
      <c r="Z45" s="1"/>
    </row>
    <row r="46" spans="1:26" ht="14.25" customHeight="1" x14ac:dyDescent="0.25">
      <c r="A46" s="1" t="s">
        <v>729</v>
      </c>
      <c r="B46" s="173" t="s">
        <v>685</v>
      </c>
      <c r="C46" s="265"/>
      <c r="D46" s="262"/>
      <c r="E46" s="263"/>
      <c r="F46" s="263"/>
      <c r="G46" s="263"/>
      <c r="H46" s="263"/>
      <c r="I46" s="263"/>
      <c r="J46" s="263"/>
      <c r="K46" s="263"/>
      <c r="L46" s="263"/>
      <c r="M46" s="263"/>
      <c r="N46" s="263"/>
      <c r="O46" s="263"/>
      <c r="P46" s="263"/>
      <c r="Q46" s="263"/>
      <c r="R46" s="263"/>
      <c r="S46" s="263"/>
      <c r="T46" s="263"/>
      <c r="U46" s="263"/>
      <c r="V46" s="263"/>
      <c r="W46" s="264"/>
      <c r="X46" s="1"/>
      <c r="Y46" s="203"/>
      <c r="Z46" s="1"/>
    </row>
    <row r="47" spans="1:26" ht="14.25" customHeight="1" x14ac:dyDescent="0.25">
      <c r="A47" s="1" t="s">
        <v>730</v>
      </c>
      <c r="B47" s="173" t="s">
        <v>687</v>
      </c>
      <c r="C47" s="265"/>
      <c r="D47" s="262"/>
      <c r="E47" s="263"/>
      <c r="F47" s="263"/>
      <c r="G47" s="263"/>
      <c r="H47" s="263"/>
      <c r="I47" s="263"/>
      <c r="J47" s="263"/>
      <c r="K47" s="263"/>
      <c r="L47" s="263"/>
      <c r="M47" s="263"/>
      <c r="N47" s="263"/>
      <c r="O47" s="263"/>
      <c r="P47" s="263"/>
      <c r="Q47" s="263"/>
      <c r="R47" s="263"/>
      <c r="S47" s="263"/>
      <c r="T47" s="263"/>
      <c r="U47" s="263"/>
      <c r="V47" s="263"/>
      <c r="W47" s="264"/>
      <c r="X47" s="1"/>
      <c r="Y47" s="203"/>
      <c r="Z47" s="1"/>
    </row>
    <row r="48" spans="1:26" ht="14.25" customHeight="1" x14ac:dyDescent="0.25">
      <c r="A48" s="1" t="s">
        <v>731</v>
      </c>
      <c r="B48" s="173" t="s">
        <v>689</v>
      </c>
      <c r="C48" s="265">
        <v>2</v>
      </c>
      <c r="D48" s="262"/>
      <c r="E48" s="263"/>
      <c r="F48" s="263"/>
      <c r="G48" s="263"/>
      <c r="H48" s="263"/>
      <c r="I48" s="263"/>
      <c r="J48" s="263"/>
      <c r="K48" s="263"/>
      <c r="L48" s="263"/>
      <c r="M48" s="263"/>
      <c r="N48" s="263"/>
      <c r="O48" s="263"/>
      <c r="P48" s="263"/>
      <c r="Q48" s="263"/>
      <c r="R48" s="263"/>
      <c r="S48" s="263"/>
      <c r="T48" s="263"/>
      <c r="U48" s="263"/>
      <c r="V48" s="263"/>
      <c r="W48" s="264"/>
      <c r="X48" s="1"/>
      <c r="Y48" s="203"/>
      <c r="Z48" s="1"/>
    </row>
    <row r="49" spans="1:26" ht="14.25" customHeight="1" x14ac:dyDescent="0.25">
      <c r="A49" s="1" t="s">
        <v>732</v>
      </c>
      <c r="B49" s="173" t="s">
        <v>691</v>
      </c>
      <c r="C49" s="265">
        <v>3</v>
      </c>
      <c r="D49" s="262"/>
      <c r="E49" s="263"/>
      <c r="F49" s="263"/>
      <c r="G49" s="263"/>
      <c r="H49" s="263"/>
      <c r="I49" s="263"/>
      <c r="J49" s="263"/>
      <c r="K49" s="263"/>
      <c r="L49" s="263"/>
      <c r="M49" s="263"/>
      <c r="N49" s="263"/>
      <c r="O49" s="263"/>
      <c r="P49" s="263"/>
      <c r="Q49" s="263"/>
      <c r="R49" s="263"/>
      <c r="S49" s="263"/>
      <c r="T49" s="263"/>
      <c r="U49" s="263"/>
      <c r="V49" s="263"/>
      <c r="W49" s="264"/>
      <c r="X49" s="1"/>
      <c r="Y49" s="203"/>
      <c r="Z49" s="1"/>
    </row>
    <row r="50" spans="1:26" ht="14.25" customHeight="1" x14ac:dyDescent="0.25">
      <c r="A50" s="1" t="s">
        <v>733</v>
      </c>
      <c r="B50" s="173" t="s">
        <v>693</v>
      </c>
      <c r="C50" s="265">
        <v>1</v>
      </c>
      <c r="D50" s="262"/>
      <c r="E50" s="263"/>
      <c r="F50" s="263"/>
      <c r="G50" s="263"/>
      <c r="H50" s="263"/>
      <c r="I50" s="263"/>
      <c r="J50" s="263"/>
      <c r="K50" s="263"/>
      <c r="L50" s="263"/>
      <c r="M50" s="263"/>
      <c r="N50" s="263"/>
      <c r="O50" s="263"/>
      <c r="P50" s="263"/>
      <c r="Q50" s="263"/>
      <c r="R50" s="263"/>
      <c r="S50" s="263"/>
      <c r="T50" s="263"/>
      <c r="U50" s="263"/>
      <c r="V50" s="263"/>
      <c r="W50" s="264"/>
      <c r="X50" s="1"/>
      <c r="Y50" s="203"/>
      <c r="Z50" s="1"/>
    </row>
    <row r="51" spans="1:26" ht="14.25" customHeight="1" x14ac:dyDescent="0.25">
      <c r="A51" s="1" t="s">
        <v>734</v>
      </c>
      <c r="B51" s="266" t="s">
        <v>695</v>
      </c>
      <c r="C51" s="256"/>
      <c r="D51" s="262"/>
      <c r="E51" s="263"/>
      <c r="F51" s="263"/>
      <c r="G51" s="263"/>
      <c r="H51" s="263"/>
      <c r="I51" s="263"/>
      <c r="J51" s="263"/>
      <c r="K51" s="263"/>
      <c r="L51" s="263"/>
      <c r="M51" s="263"/>
      <c r="N51" s="263"/>
      <c r="O51" s="263"/>
      <c r="P51" s="263"/>
      <c r="Q51" s="263"/>
      <c r="R51" s="263"/>
      <c r="S51" s="263"/>
      <c r="T51" s="263"/>
      <c r="U51" s="263"/>
      <c r="V51" s="263"/>
      <c r="W51" s="264"/>
      <c r="X51" s="1"/>
      <c r="Y51" s="203"/>
      <c r="Z51" s="1"/>
    </row>
    <row r="52" spans="1:26" ht="14.25" customHeight="1" x14ac:dyDescent="0.25">
      <c r="A52" s="1" t="s">
        <v>735</v>
      </c>
      <c r="B52" s="267" t="s">
        <v>697</v>
      </c>
      <c r="C52" s="268"/>
      <c r="D52" s="262"/>
      <c r="E52" s="263"/>
      <c r="F52" s="263"/>
      <c r="G52" s="263"/>
      <c r="H52" s="263"/>
      <c r="I52" s="263"/>
      <c r="J52" s="263"/>
      <c r="K52" s="263"/>
      <c r="L52" s="263"/>
      <c r="M52" s="263"/>
      <c r="N52" s="263"/>
      <c r="O52" s="263"/>
      <c r="P52" s="263"/>
      <c r="Q52" s="263"/>
      <c r="R52" s="263"/>
      <c r="S52" s="263"/>
      <c r="T52" s="263"/>
      <c r="U52" s="263"/>
      <c r="V52" s="263"/>
      <c r="W52" s="264"/>
      <c r="X52" s="1"/>
      <c r="Y52" s="203"/>
      <c r="Z52" s="1"/>
    </row>
    <row r="53" spans="1:26" ht="14.25" customHeight="1" x14ac:dyDescent="0.25">
      <c r="A53" s="1" t="s">
        <v>736</v>
      </c>
      <c r="B53" s="121" t="s">
        <v>676</v>
      </c>
      <c r="C53" s="280">
        <f>SUM(C45:C50)</f>
        <v>6</v>
      </c>
      <c r="D53" s="262"/>
      <c r="E53" s="263"/>
      <c r="F53" s="263"/>
      <c r="G53" s="263"/>
      <c r="H53" s="263"/>
      <c r="I53" s="263"/>
      <c r="J53" s="263"/>
      <c r="K53" s="263"/>
      <c r="L53" s="263"/>
      <c r="M53" s="263"/>
      <c r="N53" s="263"/>
      <c r="O53" s="263"/>
      <c r="P53" s="263"/>
      <c r="Q53" s="263"/>
      <c r="R53" s="263"/>
      <c r="S53" s="263"/>
      <c r="T53" s="263"/>
      <c r="U53" s="263"/>
      <c r="V53" s="263"/>
      <c r="W53" s="264"/>
      <c r="X53" s="1"/>
      <c r="Y53" s="203"/>
      <c r="Z53" s="1"/>
    </row>
    <row r="54" spans="1:26" ht="14.25" customHeight="1" x14ac:dyDescent="0.25">
      <c r="A54" s="1" t="s">
        <v>737</v>
      </c>
      <c r="B54" s="110" t="s">
        <v>620</v>
      </c>
      <c r="C54" s="11" t="str">
        <f>IF(C43=C53,"Gerai","Klaida")</f>
        <v>Gerai</v>
      </c>
      <c r="D54" s="270"/>
      <c r="E54" s="271"/>
      <c r="F54" s="271"/>
      <c r="G54" s="271"/>
      <c r="H54" s="271"/>
      <c r="I54" s="271"/>
      <c r="J54" s="271"/>
      <c r="K54" s="271"/>
      <c r="L54" s="271"/>
      <c r="M54" s="271"/>
      <c r="N54" s="271"/>
      <c r="O54" s="271"/>
      <c r="P54" s="271"/>
      <c r="Q54" s="271"/>
      <c r="R54" s="271"/>
      <c r="S54" s="271"/>
      <c r="T54" s="271"/>
      <c r="U54" s="271"/>
      <c r="V54" s="271"/>
      <c r="W54" s="272"/>
      <c r="X54" s="1"/>
      <c r="Y54" s="203"/>
      <c r="Z54" s="1"/>
    </row>
    <row r="55" spans="1:26" ht="14.25" customHeight="1" x14ac:dyDescent="0.25">
      <c r="A55" s="1" t="s">
        <v>738</v>
      </c>
      <c r="B55" s="1"/>
      <c r="C55" s="3"/>
      <c r="D55" s="1"/>
      <c r="E55" s="1"/>
      <c r="F55" s="1"/>
      <c r="G55" s="1"/>
      <c r="H55" s="1"/>
      <c r="I55" s="1"/>
      <c r="J55" s="1"/>
      <c r="K55" s="1"/>
      <c r="L55" s="1"/>
      <c r="M55" s="1"/>
      <c r="N55" s="1"/>
      <c r="O55" s="1"/>
      <c r="P55" s="1"/>
      <c r="Q55" s="1"/>
      <c r="R55" s="1"/>
      <c r="S55" s="1"/>
      <c r="T55" s="1"/>
      <c r="U55" s="1"/>
      <c r="V55" s="1"/>
      <c r="W55" s="1"/>
      <c r="X55" s="1"/>
      <c r="Y55" s="203"/>
      <c r="Z55" s="1"/>
    </row>
    <row r="56" spans="1:26" ht="14.25" customHeight="1" x14ac:dyDescent="0.25">
      <c r="A56" s="1" t="s">
        <v>739</v>
      </c>
      <c r="B56" s="242" t="s">
        <v>740</v>
      </c>
      <c r="C56" s="243" t="s">
        <v>441</v>
      </c>
      <c r="D56" s="244" t="s">
        <v>541</v>
      </c>
      <c r="E56" s="244" t="s">
        <v>546</v>
      </c>
      <c r="F56" s="244" t="s">
        <v>551</v>
      </c>
      <c r="G56" s="244" t="s">
        <v>556</v>
      </c>
      <c r="H56" s="244" t="s">
        <v>559</v>
      </c>
      <c r="I56" s="244" t="s">
        <v>562</v>
      </c>
      <c r="J56" s="244" t="s">
        <v>565</v>
      </c>
      <c r="K56" s="244" t="s">
        <v>568</v>
      </c>
      <c r="L56" s="244" t="s">
        <v>571</v>
      </c>
      <c r="M56" s="244" t="s">
        <v>574</v>
      </c>
      <c r="N56" s="244" t="s">
        <v>576</v>
      </c>
      <c r="O56" s="244" t="s">
        <v>578</v>
      </c>
      <c r="P56" s="244" t="s">
        <v>580</v>
      </c>
      <c r="Q56" s="244" t="s">
        <v>582</v>
      </c>
      <c r="R56" s="244" t="s">
        <v>584</v>
      </c>
      <c r="S56" s="244" t="s">
        <v>586</v>
      </c>
      <c r="T56" s="244" t="s">
        <v>588</v>
      </c>
      <c r="U56" s="244" t="s">
        <v>590</v>
      </c>
      <c r="V56" s="244" t="s">
        <v>592</v>
      </c>
      <c r="W56" s="129" t="s">
        <v>594</v>
      </c>
      <c r="X56" s="1"/>
      <c r="Y56" s="203"/>
      <c r="Z56" s="1"/>
    </row>
    <row r="57" spans="1:26" ht="14.25" customHeight="1" x14ac:dyDescent="0.25">
      <c r="A57" s="1" t="s">
        <v>741</v>
      </c>
      <c r="B57" s="245"/>
      <c r="C57" s="246" t="s">
        <v>676</v>
      </c>
      <c r="D57" s="273"/>
      <c r="E57" s="273"/>
      <c r="F57" s="273"/>
      <c r="G57" s="273"/>
      <c r="H57" s="273"/>
      <c r="I57" s="273"/>
      <c r="J57" s="273"/>
      <c r="K57" s="273"/>
      <c r="L57" s="273"/>
      <c r="M57" s="273"/>
      <c r="N57" s="273"/>
      <c r="O57" s="273"/>
      <c r="P57" s="273"/>
      <c r="Q57" s="273"/>
      <c r="R57" s="273"/>
      <c r="S57" s="273"/>
      <c r="T57" s="273"/>
      <c r="U57" s="273"/>
      <c r="V57" s="273"/>
      <c r="W57" s="274"/>
      <c r="X57" s="1"/>
      <c r="Y57" s="203"/>
      <c r="Z57" s="1"/>
    </row>
    <row r="58" spans="1:26" ht="14.25" customHeight="1" x14ac:dyDescent="0.25">
      <c r="A58" s="1" t="s">
        <v>742</v>
      </c>
      <c r="B58" s="123" t="str">
        <f>$B$8</f>
        <v>Ar rodiklis taikomas VPS priemonei?</v>
      </c>
      <c r="C58" s="29">
        <f>COUNTIFS(D58:W58,"taip")</f>
        <v>1</v>
      </c>
      <c r="D58" s="250" t="str">
        <f>HLOOKUP(D$6,'10'!D$6:D$70,$Y58,FALSE)</f>
        <v>Taip</v>
      </c>
      <c r="E58" s="250" t="str">
        <f>HLOOKUP(E$6,'10'!E$6:E$70,$Y58,FALSE)</f>
        <v>Ne</v>
      </c>
      <c r="F58" s="250" t="str">
        <f>HLOOKUP(F$6,'10'!F$6:F$70,$Y58,FALSE)</f>
        <v>Ne</v>
      </c>
      <c r="G58" s="250" t="str">
        <f>HLOOKUP(G$6,'10'!G$6:G$70,$Y58,FALSE)</f>
        <v>Ne</v>
      </c>
      <c r="H58" s="250" t="str">
        <f>HLOOKUP(H$6,'10'!H$6:H$70,$Y58,FALSE)</f>
        <v>Ne</v>
      </c>
      <c r="I58" s="250" t="str">
        <f>HLOOKUP(I$6,'10'!I$6:I$70,$Y58,FALSE)</f>
        <v>Ne</v>
      </c>
      <c r="J58" s="250" t="str">
        <f>HLOOKUP(J$6,'10'!J$6:J$70,$Y58,FALSE)</f>
        <v>Ne</v>
      </c>
      <c r="K58" s="250" t="str">
        <f>HLOOKUP(K$6,'10'!K$6:K$70,$Y58,FALSE)</f>
        <v>Ne</v>
      </c>
      <c r="L58" s="250" t="str">
        <f>HLOOKUP(L$6,'10'!L$6:L$70,$Y58,FALSE)</f>
        <v>Ne</v>
      </c>
      <c r="M58" s="250" t="str">
        <f>HLOOKUP(M$6,'10'!M$6:M$70,$Y58,FALSE)</f>
        <v>Ne</v>
      </c>
      <c r="N58" s="250" t="str">
        <f>HLOOKUP(N$6,'10'!N$6:N$70,$Y58,FALSE)</f>
        <v>Ne</v>
      </c>
      <c r="O58" s="250" t="str">
        <f>HLOOKUP(O$6,'10'!O$6:O$70,$Y58,FALSE)</f>
        <v>Ne</v>
      </c>
      <c r="P58" s="250" t="str">
        <f>HLOOKUP(P$6,'10'!P$6:P$70,$Y58,FALSE)</f>
        <v>Ne</v>
      </c>
      <c r="Q58" s="250" t="str">
        <f>HLOOKUP(Q$6,'10'!Q$6:Q$70,$Y58,FALSE)</f>
        <v>Ne</v>
      </c>
      <c r="R58" s="250" t="str">
        <f>HLOOKUP(R$6,'10'!R$6:R$70,$Y58,FALSE)</f>
        <v>Ne</v>
      </c>
      <c r="S58" s="250" t="str">
        <f>HLOOKUP(S$6,'10'!S$6:S$70,$Y58,FALSE)</f>
        <v>Ne</v>
      </c>
      <c r="T58" s="250" t="str">
        <f>HLOOKUP(T$6,'10'!T$6:T$70,$Y58,FALSE)</f>
        <v>Ne</v>
      </c>
      <c r="U58" s="250" t="str">
        <f>HLOOKUP(U$6,'10'!U$6:U$70,$Y58,FALSE)</f>
        <v>Ne</v>
      </c>
      <c r="V58" s="250" t="str">
        <f>HLOOKUP(V$6,'10'!V$6:V$70,$Y58,FALSE)</f>
        <v>Ne</v>
      </c>
      <c r="W58" s="251" t="str">
        <f>HLOOKUP(W$6,'10'!W$6:W$70,$Y58,FALSE)</f>
        <v>Ne</v>
      </c>
      <c r="X58" s="1"/>
      <c r="Y58" s="203">
        <v>53</v>
      </c>
      <c r="Z58" s="1"/>
    </row>
    <row r="59" spans="1:26" ht="14.25" customHeight="1" x14ac:dyDescent="0.25">
      <c r="A59" s="1" t="s">
        <v>743</v>
      </c>
      <c r="B59" s="252" t="str">
        <f>$B$9</f>
        <v>Kiekybinis tikslas iki 2029 m.</v>
      </c>
      <c r="C59" s="29">
        <f>SUM(D59:W59)</f>
        <v>600</v>
      </c>
      <c r="D59" s="626">
        <v>600</v>
      </c>
      <c r="E59" s="275"/>
      <c r="F59" s="275"/>
      <c r="G59" s="275"/>
      <c r="H59" s="275"/>
      <c r="I59" s="275"/>
      <c r="J59" s="275"/>
      <c r="K59" s="275"/>
      <c r="L59" s="275"/>
      <c r="M59" s="275"/>
      <c r="N59" s="275"/>
      <c r="O59" s="275"/>
      <c r="P59" s="275"/>
      <c r="Q59" s="275"/>
      <c r="R59" s="275"/>
      <c r="S59" s="275"/>
      <c r="T59" s="275"/>
      <c r="U59" s="275"/>
      <c r="V59" s="275"/>
      <c r="W59" s="276"/>
      <c r="X59" s="1"/>
      <c r="Y59" s="203"/>
      <c r="Z59" s="1"/>
    </row>
    <row r="60" spans="1:26" ht="14.25" customHeight="1" x14ac:dyDescent="0.25">
      <c r="A60" s="1" t="s">
        <v>744</v>
      </c>
      <c r="B60" s="121" t="s">
        <v>681</v>
      </c>
      <c r="C60" s="121"/>
      <c r="D60" s="263"/>
      <c r="E60" s="258"/>
      <c r="F60" s="258"/>
      <c r="G60" s="258"/>
      <c r="H60" s="258"/>
      <c r="I60" s="258"/>
      <c r="J60" s="258"/>
      <c r="K60" s="258"/>
      <c r="L60" s="258"/>
      <c r="M60" s="258"/>
      <c r="N60" s="258"/>
      <c r="O60" s="258"/>
      <c r="P60" s="258"/>
      <c r="Q60" s="258"/>
      <c r="R60" s="258"/>
      <c r="S60" s="258"/>
      <c r="T60" s="258"/>
      <c r="U60" s="258"/>
      <c r="V60" s="258"/>
      <c r="W60" s="259"/>
      <c r="X60" s="1"/>
      <c r="Y60" s="203"/>
      <c r="Z60" s="1"/>
    </row>
    <row r="61" spans="1:26" ht="14.25" customHeight="1" x14ac:dyDescent="0.25">
      <c r="A61" s="1" t="s">
        <v>745</v>
      </c>
      <c r="B61" s="173" t="s">
        <v>683</v>
      </c>
      <c r="C61" s="265"/>
      <c r="D61" s="263"/>
      <c r="E61" s="263"/>
      <c r="F61" s="263"/>
      <c r="G61" s="263"/>
      <c r="H61" s="263"/>
      <c r="I61" s="263"/>
      <c r="J61" s="263"/>
      <c r="K61" s="263"/>
      <c r="L61" s="263"/>
      <c r="M61" s="263"/>
      <c r="N61" s="263"/>
      <c r="O61" s="263"/>
      <c r="P61" s="263"/>
      <c r="Q61" s="263"/>
      <c r="R61" s="263"/>
      <c r="S61" s="263"/>
      <c r="T61" s="263"/>
      <c r="U61" s="263"/>
      <c r="V61" s="263"/>
      <c r="W61" s="264"/>
      <c r="X61" s="1"/>
      <c r="Y61" s="203"/>
      <c r="Z61" s="1"/>
    </row>
    <row r="62" spans="1:26" ht="14.25" customHeight="1" x14ac:dyDescent="0.25">
      <c r="A62" s="1" t="s">
        <v>746</v>
      </c>
      <c r="B62" s="173" t="s">
        <v>685</v>
      </c>
      <c r="C62" s="265"/>
      <c r="D62" s="263"/>
      <c r="E62" s="263"/>
      <c r="F62" s="263"/>
      <c r="G62" s="263"/>
      <c r="H62" s="263"/>
      <c r="I62" s="263"/>
      <c r="J62" s="263"/>
      <c r="K62" s="263"/>
      <c r="L62" s="263"/>
      <c r="M62" s="263"/>
      <c r="N62" s="263"/>
      <c r="O62" s="263"/>
      <c r="P62" s="263"/>
      <c r="Q62" s="263"/>
      <c r="R62" s="263"/>
      <c r="S62" s="263"/>
      <c r="T62" s="263"/>
      <c r="U62" s="263"/>
      <c r="V62" s="263"/>
      <c r="W62" s="264"/>
      <c r="X62" s="1"/>
      <c r="Y62" s="203"/>
      <c r="Z62" s="1"/>
    </row>
    <row r="63" spans="1:26" ht="14.25" customHeight="1" x14ac:dyDescent="0.25">
      <c r="A63" s="1" t="s">
        <v>747</v>
      </c>
      <c r="B63" s="173" t="s">
        <v>687</v>
      </c>
      <c r="C63" s="265">
        <v>100</v>
      </c>
      <c r="D63" s="263"/>
      <c r="E63" s="263"/>
      <c r="F63" s="263"/>
      <c r="G63" s="263"/>
      <c r="H63" s="263"/>
      <c r="I63" s="263"/>
      <c r="J63" s="263"/>
      <c r="K63" s="263"/>
      <c r="L63" s="263"/>
      <c r="M63" s="263"/>
      <c r="N63" s="263"/>
      <c r="O63" s="263"/>
      <c r="P63" s="263"/>
      <c r="Q63" s="263"/>
      <c r="R63" s="263"/>
      <c r="S63" s="263"/>
      <c r="T63" s="263"/>
      <c r="U63" s="263"/>
      <c r="V63" s="263"/>
      <c r="W63" s="264"/>
      <c r="X63" s="1"/>
      <c r="Y63" s="203"/>
      <c r="Z63" s="1"/>
    </row>
    <row r="64" spans="1:26" ht="14.25" customHeight="1" x14ac:dyDescent="0.25">
      <c r="A64" s="1" t="s">
        <v>748</v>
      </c>
      <c r="B64" s="173" t="s">
        <v>689</v>
      </c>
      <c r="C64" s="265">
        <v>200</v>
      </c>
      <c r="D64" s="263"/>
      <c r="E64" s="263"/>
      <c r="F64" s="263"/>
      <c r="G64" s="263"/>
      <c r="H64" s="263"/>
      <c r="I64" s="263"/>
      <c r="J64" s="263"/>
      <c r="K64" s="263"/>
      <c r="L64" s="263"/>
      <c r="M64" s="263"/>
      <c r="N64" s="263"/>
      <c r="O64" s="263"/>
      <c r="P64" s="263"/>
      <c r="Q64" s="263"/>
      <c r="R64" s="263"/>
      <c r="S64" s="263"/>
      <c r="T64" s="263"/>
      <c r="U64" s="263"/>
      <c r="V64" s="263"/>
      <c r="W64" s="264"/>
      <c r="X64" s="1"/>
      <c r="Y64" s="203"/>
      <c r="Z64" s="1"/>
    </row>
    <row r="65" spans="1:26" ht="14.25" customHeight="1" x14ac:dyDescent="0.25">
      <c r="A65" s="1" t="s">
        <v>749</v>
      </c>
      <c r="B65" s="173" t="s">
        <v>691</v>
      </c>
      <c r="C65" s="265">
        <v>100</v>
      </c>
      <c r="D65" s="263"/>
      <c r="E65" s="263"/>
      <c r="F65" s="263"/>
      <c r="G65" s="263"/>
      <c r="H65" s="263"/>
      <c r="I65" s="263"/>
      <c r="J65" s="263"/>
      <c r="K65" s="263"/>
      <c r="L65" s="263"/>
      <c r="M65" s="263"/>
      <c r="N65" s="263"/>
      <c r="O65" s="263"/>
      <c r="P65" s="263"/>
      <c r="Q65" s="263"/>
      <c r="R65" s="263"/>
      <c r="S65" s="263"/>
      <c r="T65" s="263"/>
      <c r="U65" s="263"/>
      <c r="V65" s="263"/>
      <c r="W65" s="264"/>
      <c r="X65" s="1"/>
      <c r="Y65" s="203"/>
      <c r="Z65" s="1"/>
    </row>
    <row r="66" spans="1:26" ht="14.25" customHeight="1" x14ac:dyDescent="0.25">
      <c r="A66" s="1" t="s">
        <v>750</v>
      </c>
      <c r="B66" s="173" t="s">
        <v>693</v>
      </c>
      <c r="C66" s="265">
        <v>200</v>
      </c>
      <c r="D66" s="263"/>
      <c r="E66" s="263"/>
      <c r="F66" s="263"/>
      <c r="G66" s="263"/>
      <c r="H66" s="263"/>
      <c r="I66" s="263"/>
      <c r="J66" s="263"/>
      <c r="K66" s="263"/>
      <c r="L66" s="263"/>
      <c r="M66" s="263"/>
      <c r="N66" s="263"/>
      <c r="O66" s="263"/>
      <c r="P66" s="263"/>
      <c r="Q66" s="263"/>
      <c r="R66" s="263"/>
      <c r="S66" s="263"/>
      <c r="T66" s="263"/>
      <c r="U66" s="263"/>
      <c r="V66" s="263"/>
      <c r="W66" s="264"/>
      <c r="X66" s="1"/>
      <c r="Y66" s="203"/>
      <c r="Z66" s="1"/>
    </row>
    <row r="67" spans="1:26" ht="14.25" customHeight="1" x14ac:dyDescent="0.25">
      <c r="A67" s="1" t="s">
        <v>751</v>
      </c>
      <c r="B67" s="266" t="s">
        <v>695</v>
      </c>
      <c r="C67" s="629"/>
      <c r="D67" s="263"/>
      <c r="E67" s="263"/>
      <c r="F67" s="263"/>
      <c r="G67" s="263"/>
      <c r="H67" s="263"/>
      <c r="I67" s="263"/>
      <c r="J67" s="263"/>
      <c r="K67" s="263"/>
      <c r="L67" s="263"/>
      <c r="M67" s="263"/>
      <c r="N67" s="263"/>
      <c r="O67" s="263"/>
      <c r="P67" s="263"/>
      <c r="Q67" s="263"/>
      <c r="R67" s="263"/>
      <c r="S67" s="263"/>
      <c r="T67" s="263"/>
      <c r="U67" s="263"/>
      <c r="V67" s="263"/>
      <c r="W67" s="264"/>
      <c r="X67" s="1"/>
      <c r="Y67" s="203"/>
      <c r="Z67" s="1"/>
    </row>
    <row r="68" spans="1:26" ht="14.25" customHeight="1" x14ac:dyDescent="0.25">
      <c r="A68" s="1" t="s">
        <v>752</v>
      </c>
      <c r="B68" s="267" t="s">
        <v>697</v>
      </c>
      <c r="C68" s="627"/>
      <c r="D68" s="263"/>
      <c r="E68" s="263"/>
      <c r="F68" s="263"/>
      <c r="G68" s="263"/>
      <c r="H68" s="263"/>
      <c r="I68" s="263"/>
      <c r="J68" s="263"/>
      <c r="K68" s="263"/>
      <c r="L68" s="263"/>
      <c r="M68" s="263"/>
      <c r="N68" s="263"/>
      <c r="O68" s="263"/>
      <c r="P68" s="263"/>
      <c r="Q68" s="263"/>
      <c r="R68" s="263"/>
      <c r="S68" s="263"/>
      <c r="T68" s="263"/>
      <c r="U68" s="263"/>
      <c r="V68" s="263"/>
      <c r="W68" s="264"/>
      <c r="X68" s="1"/>
      <c r="Y68" s="203"/>
      <c r="Z68" s="1"/>
    </row>
    <row r="69" spans="1:26" ht="14.25" customHeight="1" x14ac:dyDescent="0.25">
      <c r="A69" s="1" t="s">
        <v>753</v>
      </c>
      <c r="B69" s="121" t="s">
        <v>676</v>
      </c>
      <c r="C69" s="628">
        <f>SUM(C61:C66)</f>
        <v>600</v>
      </c>
      <c r="D69" s="263"/>
      <c r="E69" s="263"/>
      <c r="F69" s="263"/>
      <c r="G69" s="263"/>
      <c r="H69" s="263"/>
      <c r="I69" s="263"/>
      <c r="J69" s="263"/>
      <c r="K69" s="263"/>
      <c r="L69" s="263"/>
      <c r="M69" s="263"/>
      <c r="N69" s="263"/>
      <c r="O69" s="263"/>
      <c r="P69" s="263"/>
      <c r="Q69" s="263"/>
      <c r="R69" s="263"/>
      <c r="S69" s="263"/>
      <c r="T69" s="263"/>
      <c r="U69" s="263"/>
      <c r="V69" s="263"/>
      <c r="W69" s="264"/>
      <c r="X69" s="1"/>
      <c r="Y69" s="203"/>
      <c r="Z69" s="1"/>
    </row>
    <row r="70" spans="1:26" ht="14.25" customHeight="1" x14ac:dyDescent="0.25">
      <c r="A70" s="1" t="s">
        <v>754</v>
      </c>
      <c r="B70" s="110" t="s">
        <v>620</v>
      </c>
      <c r="C70" s="11" t="str">
        <f>IF(C59=C69,"Gerai","Klaida")</f>
        <v>Gerai</v>
      </c>
      <c r="D70" s="270"/>
      <c r="E70" s="271"/>
      <c r="F70" s="271"/>
      <c r="G70" s="271"/>
      <c r="H70" s="271"/>
      <c r="I70" s="271"/>
      <c r="J70" s="271"/>
      <c r="K70" s="271"/>
      <c r="L70" s="271"/>
      <c r="M70" s="271"/>
      <c r="N70" s="271"/>
      <c r="O70" s="271"/>
      <c r="P70" s="271"/>
      <c r="Q70" s="271"/>
      <c r="R70" s="271"/>
      <c r="S70" s="271"/>
      <c r="T70" s="271"/>
      <c r="U70" s="271"/>
      <c r="V70" s="271"/>
      <c r="W70" s="272"/>
      <c r="X70" s="1"/>
      <c r="Y70" s="203"/>
      <c r="Z70" s="1"/>
    </row>
    <row r="71" spans="1:26" ht="14.25" customHeight="1" x14ac:dyDescent="0.25">
      <c r="A71" s="1" t="s">
        <v>755</v>
      </c>
      <c r="B71" s="1"/>
      <c r="C71" s="3"/>
      <c r="D71" s="1"/>
      <c r="E71" s="1"/>
      <c r="F71" s="1"/>
      <c r="G71" s="1"/>
      <c r="H71" s="1"/>
      <c r="I71" s="1"/>
      <c r="J71" s="1"/>
      <c r="K71" s="1"/>
      <c r="L71" s="1"/>
      <c r="M71" s="1"/>
      <c r="N71" s="1"/>
      <c r="O71" s="1"/>
      <c r="P71" s="1"/>
      <c r="Q71" s="1"/>
      <c r="R71" s="1"/>
      <c r="S71" s="1"/>
      <c r="T71" s="1"/>
      <c r="U71" s="1"/>
      <c r="V71" s="1"/>
      <c r="W71" s="1"/>
      <c r="X71" s="1"/>
      <c r="Y71" s="203"/>
      <c r="Z71" s="1"/>
    </row>
    <row r="72" spans="1:26" ht="14.25" customHeight="1" x14ac:dyDescent="0.25">
      <c r="A72" s="1" t="s">
        <v>756</v>
      </c>
      <c r="B72" s="242" t="s">
        <v>757</v>
      </c>
      <c r="C72" s="243" t="s">
        <v>444</v>
      </c>
      <c r="D72" s="244" t="s">
        <v>541</v>
      </c>
      <c r="E72" s="244" t="s">
        <v>546</v>
      </c>
      <c r="F72" s="244" t="s">
        <v>551</v>
      </c>
      <c r="G72" s="244" t="s">
        <v>556</v>
      </c>
      <c r="H72" s="244" t="s">
        <v>559</v>
      </c>
      <c r="I72" s="244" t="s">
        <v>562</v>
      </c>
      <c r="J72" s="244" t="s">
        <v>565</v>
      </c>
      <c r="K72" s="244" t="s">
        <v>568</v>
      </c>
      <c r="L72" s="244" t="s">
        <v>571</v>
      </c>
      <c r="M72" s="244" t="s">
        <v>574</v>
      </c>
      <c r="N72" s="244" t="s">
        <v>576</v>
      </c>
      <c r="O72" s="244" t="s">
        <v>578</v>
      </c>
      <c r="P72" s="244" t="s">
        <v>580</v>
      </c>
      <c r="Q72" s="244" t="s">
        <v>582</v>
      </c>
      <c r="R72" s="244" t="s">
        <v>584</v>
      </c>
      <c r="S72" s="244" t="s">
        <v>586</v>
      </c>
      <c r="T72" s="244" t="s">
        <v>588</v>
      </c>
      <c r="U72" s="244" t="s">
        <v>590</v>
      </c>
      <c r="V72" s="244" t="s">
        <v>592</v>
      </c>
      <c r="W72" s="129" t="s">
        <v>594</v>
      </c>
      <c r="X72" s="1"/>
      <c r="Y72" s="203"/>
      <c r="Z72" s="1"/>
    </row>
    <row r="73" spans="1:26" ht="14.25" customHeight="1" x14ac:dyDescent="0.25">
      <c r="A73" s="1" t="s">
        <v>758</v>
      </c>
      <c r="B73" s="245"/>
      <c r="C73" s="246" t="s">
        <v>676</v>
      </c>
      <c r="D73" s="273"/>
      <c r="E73" s="273"/>
      <c r="F73" s="273"/>
      <c r="G73" s="273"/>
      <c r="H73" s="273"/>
      <c r="I73" s="273"/>
      <c r="J73" s="273"/>
      <c r="K73" s="273"/>
      <c r="L73" s="273"/>
      <c r="M73" s="273"/>
      <c r="N73" s="273"/>
      <c r="O73" s="273"/>
      <c r="P73" s="273"/>
      <c r="Q73" s="273"/>
      <c r="R73" s="273"/>
      <c r="S73" s="273"/>
      <c r="T73" s="273"/>
      <c r="U73" s="273"/>
      <c r="V73" s="273"/>
      <c r="W73" s="274"/>
      <c r="X73" s="1"/>
      <c r="Y73" s="203"/>
      <c r="Z73" s="1"/>
    </row>
    <row r="74" spans="1:26" ht="14.25" customHeight="1" x14ac:dyDescent="0.25">
      <c r="A74" s="1" t="s">
        <v>759</v>
      </c>
      <c r="B74" s="123" t="str">
        <f>$B$8</f>
        <v>Ar rodiklis taikomas VPS priemonei?</v>
      </c>
      <c r="C74" s="29">
        <f>COUNTIFS(D74:W74,"taip")</f>
        <v>2</v>
      </c>
      <c r="D74" s="250" t="str">
        <f>HLOOKUP(D$6,'10'!D$6:D$70,$Y74,FALSE)</f>
        <v>Taip</v>
      </c>
      <c r="E74" s="250" t="str">
        <f>HLOOKUP(E$6,'10'!E$6:E$70,$Y74,FALSE)</f>
        <v>Ne</v>
      </c>
      <c r="F74" s="250" t="str">
        <f>HLOOKUP(F$6,'10'!F$6:F$70,$Y74,FALSE)</f>
        <v>Taip</v>
      </c>
      <c r="G74" s="250" t="str">
        <f>HLOOKUP(G$6,'10'!G$6:G$70,$Y74,FALSE)</f>
        <v>Ne</v>
      </c>
      <c r="H74" s="250" t="str">
        <f>HLOOKUP(H$6,'10'!H$6:H$70,$Y74,FALSE)</f>
        <v>Ne</v>
      </c>
      <c r="I74" s="250" t="str">
        <f>HLOOKUP(I$6,'10'!I$6:I$70,$Y74,FALSE)</f>
        <v>Ne</v>
      </c>
      <c r="J74" s="250" t="str">
        <f>HLOOKUP(J$6,'10'!J$6:J$70,$Y74,FALSE)</f>
        <v>Ne</v>
      </c>
      <c r="K74" s="250" t="str">
        <f>HLOOKUP(K$6,'10'!K$6:K$70,$Y74,FALSE)</f>
        <v>Ne</v>
      </c>
      <c r="L74" s="250" t="str">
        <f>HLOOKUP(L$6,'10'!L$6:L$70,$Y74,FALSE)</f>
        <v>Ne</v>
      </c>
      <c r="M74" s="250" t="str">
        <f>HLOOKUP(M$6,'10'!M$6:M$70,$Y74,FALSE)</f>
        <v>Ne</v>
      </c>
      <c r="N74" s="250" t="str">
        <f>HLOOKUP(N$6,'10'!N$6:N$70,$Y74,FALSE)</f>
        <v>Ne</v>
      </c>
      <c r="O74" s="250" t="str">
        <f>HLOOKUP(O$6,'10'!O$6:O$70,$Y74,FALSE)</f>
        <v>Ne</v>
      </c>
      <c r="P74" s="250" t="str">
        <f>HLOOKUP(P$6,'10'!P$6:P$70,$Y74,FALSE)</f>
        <v>Ne</v>
      </c>
      <c r="Q74" s="250" t="str">
        <f>HLOOKUP(Q$6,'10'!Q$6:Q$70,$Y74,FALSE)</f>
        <v>Ne</v>
      </c>
      <c r="R74" s="250" t="str">
        <f>HLOOKUP(R$6,'10'!R$6:R$70,$Y74,FALSE)</f>
        <v>Ne</v>
      </c>
      <c r="S74" s="250" t="str">
        <f>HLOOKUP(S$6,'10'!S$6:S$70,$Y74,FALSE)</f>
        <v>Ne</v>
      </c>
      <c r="T74" s="250" t="str">
        <f>HLOOKUP(T$6,'10'!T$6:T$70,$Y74,FALSE)</f>
        <v>Ne</v>
      </c>
      <c r="U74" s="250" t="str">
        <f>HLOOKUP(U$6,'10'!U$6:U$70,$Y74,FALSE)</f>
        <v>Ne</v>
      </c>
      <c r="V74" s="250" t="str">
        <f>HLOOKUP(V$6,'10'!V$6:V$70,$Y74,FALSE)</f>
        <v>Ne</v>
      </c>
      <c r="W74" s="251" t="str">
        <f>HLOOKUP(W$6,'10'!W$6:W$70,$Y74,FALSE)</f>
        <v>Ne</v>
      </c>
      <c r="X74" s="1"/>
      <c r="Y74" s="203">
        <v>54</v>
      </c>
      <c r="Z74" s="1"/>
    </row>
    <row r="75" spans="1:26" ht="14.25" customHeight="1" x14ac:dyDescent="0.25">
      <c r="A75" s="1" t="s">
        <v>760</v>
      </c>
      <c r="B75" s="252" t="str">
        <f>$B$9</f>
        <v>Kiekybinis tikslas iki 2029 m.</v>
      </c>
      <c r="C75" s="29">
        <v>100</v>
      </c>
      <c r="D75" s="630">
        <v>60</v>
      </c>
      <c r="E75" s="631"/>
      <c r="F75" s="631">
        <v>40</v>
      </c>
      <c r="G75" s="275"/>
      <c r="H75" s="275"/>
      <c r="I75" s="275"/>
      <c r="J75" s="275"/>
      <c r="K75" s="275"/>
      <c r="L75" s="275"/>
      <c r="M75" s="275"/>
      <c r="N75" s="275"/>
      <c r="O75" s="275"/>
      <c r="P75" s="275"/>
      <c r="Q75" s="275"/>
      <c r="R75" s="275"/>
      <c r="S75" s="275"/>
      <c r="T75" s="275"/>
      <c r="U75" s="275"/>
      <c r="V75" s="275"/>
      <c r="W75" s="276"/>
      <c r="X75" s="1"/>
      <c r="Y75" s="203"/>
      <c r="Z75" s="1"/>
    </row>
    <row r="76" spans="1:26" ht="14.25" customHeight="1" x14ac:dyDescent="0.25">
      <c r="A76" s="1" t="s">
        <v>761</v>
      </c>
      <c r="B76" s="121" t="s">
        <v>681</v>
      </c>
      <c r="C76" s="121"/>
      <c r="D76" s="263"/>
      <c r="E76" s="263"/>
      <c r="F76" s="263"/>
      <c r="G76" s="258"/>
      <c r="H76" s="258"/>
      <c r="I76" s="258"/>
      <c r="J76" s="258"/>
      <c r="K76" s="258"/>
      <c r="L76" s="258"/>
      <c r="M76" s="258"/>
      <c r="N76" s="258"/>
      <c r="O76" s="258"/>
      <c r="P76" s="258"/>
      <c r="Q76" s="258"/>
      <c r="R76" s="258"/>
      <c r="S76" s="258"/>
      <c r="T76" s="258"/>
      <c r="U76" s="258"/>
      <c r="V76" s="258"/>
      <c r="W76" s="259"/>
      <c r="X76" s="1"/>
      <c r="Y76" s="203"/>
      <c r="Z76" s="1"/>
    </row>
    <row r="77" spans="1:26" ht="14.25" customHeight="1" x14ac:dyDescent="0.25">
      <c r="A77" s="1" t="s">
        <v>762</v>
      </c>
      <c r="B77" s="173" t="s">
        <v>683</v>
      </c>
      <c r="C77" s="265"/>
      <c r="D77" s="263"/>
      <c r="E77" s="263"/>
      <c r="F77" s="263"/>
      <c r="G77" s="263"/>
      <c r="H77" s="263"/>
      <c r="I77" s="263"/>
      <c r="J77" s="263"/>
      <c r="K77" s="263"/>
      <c r="L77" s="263"/>
      <c r="M77" s="263"/>
      <c r="N77" s="263"/>
      <c r="O77" s="263"/>
      <c r="P77" s="263"/>
      <c r="Q77" s="263"/>
      <c r="R77" s="263"/>
      <c r="S77" s="263"/>
      <c r="T77" s="263"/>
      <c r="U77" s="263"/>
      <c r="V77" s="263"/>
      <c r="W77" s="264"/>
      <c r="X77" s="1"/>
      <c r="Y77" s="203"/>
      <c r="Z77" s="1"/>
    </row>
    <row r="78" spans="1:26" ht="14.25" customHeight="1" x14ac:dyDescent="0.25">
      <c r="A78" s="1" t="s">
        <v>763</v>
      </c>
      <c r="B78" s="173" t="s">
        <v>685</v>
      </c>
      <c r="C78" s="265"/>
      <c r="D78" s="263"/>
      <c r="E78" s="263"/>
      <c r="F78" s="263"/>
      <c r="G78" s="263"/>
      <c r="H78" s="263"/>
      <c r="I78" s="263"/>
      <c r="J78" s="263"/>
      <c r="K78" s="263"/>
      <c r="L78" s="263"/>
      <c r="M78" s="263"/>
      <c r="N78" s="263"/>
      <c r="O78" s="263"/>
      <c r="P78" s="263"/>
      <c r="Q78" s="263"/>
      <c r="R78" s="263"/>
      <c r="S78" s="263"/>
      <c r="T78" s="263"/>
      <c r="U78" s="263"/>
      <c r="V78" s="263"/>
      <c r="W78" s="264"/>
      <c r="X78" s="1"/>
      <c r="Y78" s="203"/>
      <c r="Z78" s="1"/>
    </row>
    <row r="79" spans="1:26" ht="14.25" customHeight="1" x14ac:dyDescent="0.25">
      <c r="A79" s="1" t="s">
        <v>764</v>
      </c>
      <c r="B79" s="173" t="s">
        <v>687</v>
      </c>
      <c r="C79" s="265">
        <v>10</v>
      </c>
      <c r="D79" s="263"/>
      <c r="E79" s="263"/>
      <c r="F79" s="263"/>
      <c r="G79" s="263"/>
      <c r="H79" s="263"/>
      <c r="I79" s="263"/>
      <c r="J79" s="263"/>
      <c r="K79" s="263"/>
      <c r="L79" s="263"/>
      <c r="M79" s="263"/>
      <c r="N79" s="263"/>
      <c r="O79" s="263"/>
      <c r="P79" s="263"/>
      <c r="Q79" s="263"/>
      <c r="R79" s="263"/>
      <c r="S79" s="263"/>
      <c r="T79" s="263"/>
      <c r="U79" s="263"/>
      <c r="V79" s="263"/>
      <c r="W79" s="264"/>
      <c r="X79" s="1"/>
      <c r="Y79" s="203"/>
      <c r="Z79" s="1"/>
    </row>
    <row r="80" spans="1:26" ht="14.25" customHeight="1" x14ac:dyDescent="0.25">
      <c r="A80" s="1" t="s">
        <v>765</v>
      </c>
      <c r="B80" s="173" t="s">
        <v>689</v>
      </c>
      <c r="C80" s="265">
        <v>20</v>
      </c>
      <c r="D80" s="263"/>
      <c r="E80" s="263"/>
      <c r="F80" s="263"/>
      <c r="G80" s="263"/>
      <c r="H80" s="263"/>
      <c r="I80" s="263"/>
      <c r="J80" s="263"/>
      <c r="K80" s="263"/>
      <c r="L80" s="263"/>
      <c r="M80" s="263"/>
      <c r="N80" s="263"/>
      <c r="O80" s="263"/>
      <c r="P80" s="263"/>
      <c r="Q80" s="263"/>
      <c r="R80" s="263"/>
      <c r="S80" s="263"/>
      <c r="T80" s="263"/>
      <c r="U80" s="263"/>
      <c r="V80" s="263"/>
      <c r="W80" s="264"/>
      <c r="X80" s="1"/>
      <c r="Y80" s="203"/>
      <c r="Z80" s="1"/>
    </row>
    <row r="81" spans="1:26" ht="14.25" customHeight="1" x14ac:dyDescent="0.25">
      <c r="A81" s="1" t="s">
        <v>766</v>
      </c>
      <c r="B81" s="173" t="s">
        <v>691</v>
      </c>
      <c r="C81" s="265">
        <v>30</v>
      </c>
      <c r="D81" s="263"/>
      <c r="E81" s="263"/>
      <c r="F81" s="263"/>
      <c r="G81" s="263"/>
      <c r="H81" s="263"/>
      <c r="I81" s="263"/>
      <c r="J81" s="263"/>
      <c r="K81" s="263"/>
      <c r="L81" s="263"/>
      <c r="M81" s="263"/>
      <c r="N81" s="263"/>
      <c r="O81" s="263"/>
      <c r="P81" s="263"/>
      <c r="Q81" s="263"/>
      <c r="R81" s="263"/>
      <c r="S81" s="263"/>
      <c r="T81" s="263"/>
      <c r="U81" s="263"/>
      <c r="V81" s="263"/>
      <c r="W81" s="264"/>
      <c r="X81" s="1"/>
      <c r="Y81" s="203"/>
      <c r="Z81" s="1"/>
    </row>
    <row r="82" spans="1:26" ht="14.25" customHeight="1" x14ac:dyDescent="0.25">
      <c r="A82" s="1" t="s">
        <v>767</v>
      </c>
      <c r="B82" s="173" t="s">
        <v>693</v>
      </c>
      <c r="C82" s="265">
        <v>40</v>
      </c>
      <c r="D82" s="263"/>
      <c r="E82" s="263"/>
      <c r="F82" s="263"/>
      <c r="G82" s="263"/>
      <c r="H82" s="263"/>
      <c r="I82" s="263"/>
      <c r="J82" s="263"/>
      <c r="K82" s="263"/>
      <c r="L82" s="263"/>
      <c r="M82" s="263"/>
      <c r="N82" s="263"/>
      <c r="O82" s="263"/>
      <c r="P82" s="263"/>
      <c r="Q82" s="263"/>
      <c r="R82" s="263"/>
      <c r="S82" s="263"/>
      <c r="T82" s="263"/>
      <c r="U82" s="263"/>
      <c r="V82" s="263"/>
      <c r="W82" s="264"/>
      <c r="X82" s="1"/>
      <c r="Y82" s="203"/>
      <c r="Z82" s="1"/>
    </row>
    <row r="83" spans="1:26" ht="14.25" customHeight="1" x14ac:dyDescent="0.25">
      <c r="A83" s="1" t="s">
        <v>768</v>
      </c>
      <c r="B83" s="266" t="s">
        <v>695</v>
      </c>
      <c r="C83" s="629"/>
      <c r="D83" s="263"/>
      <c r="E83" s="263"/>
      <c r="F83" s="263"/>
      <c r="G83" s="263"/>
      <c r="H83" s="263"/>
      <c r="I83" s="263"/>
      <c r="J83" s="263"/>
      <c r="K83" s="263"/>
      <c r="L83" s="263"/>
      <c r="M83" s="263"/>
      <c r="N83" s="263"/>
      <c r="O83" s="263"/>
      <c r="P83" s="263"/>
      <c r="Q83" s="263"/>
      <c r="R83" s="263"/>
      <c r="S83" s="263"/>
      <c r="T83" s="263"/>
      <c r="U83" s="263"/>
      <c r="V83" s="263"/>
      <c r="W83" s="264"/>
      <c r="X83" s="1"/>
      <c r="Y83" s="203"/>
      <c r="Z83" s="1"/>
    </row>
    <row r="84" spans="1:26" ht="14.25" customHeight="1" x14ac:dyDescent="0.25">
      <c r="A84" s="1" t="s">
        <v>769</v>
      </c>
      <c r="B84" s="267" t="s">
        <v>697</v>
      </c>
      <c r="C84" s="627"/>
      <c r="D84" s="263"/>
      <c r="E84" s="263"/>
      <c r="F84" s="263"/>
      <c r="G84" s="263"/>
      <c r="H84" s="263"/>
      <c r="I84" s="263"/>
      <c r="J84" s="263"/>
      <c r="K84" s="263"/>
      <c r="L84" s="263"/>
      <c r="M84" s="263"/>
      <c r="N84" s="263"/>
      <c r="O84" s="263"/>
      <c r="P84" s="263"/>
      <c r="Q84" s="263"/>
      <c r="R84" s="263"/>
      <c r="S84" s="263"/>
      <c r="T84" s="263"/>
      <c r="U84" s="263"/>
      <c r="V84" s="263"/>
      <c r="W84" s="264"/>
      <c r="X84" s="1"/>
      <c r="Y84" s="203"/>
      <c r="Z84" s="1"/>
    </row>
    <row r="85" spans="1:26" ht="14.25" customHeight="1" x14ac:dyDescent="0.25">
      <c r="A85" s="1" t="s">
        <v>770</v>
      </c>
      <c r="B85" s="121" t="s">
        <v>676</v>
      </c>
      <c r="C85" s="628">
        <f>SUM(C77:C82)</f>
        <v>100</v>
      </c>
      <c r="D85" s="263"/>
      <c r="E85" s="263"/>
      <c r="F85" s="263"/>
      <c r="G85" s="263"/>
      <c r="H85" s="263"/>
      <c r="I85" s="263"/>
      <c r="J85" s="263"/>
      <c r="K85" s="263"/>
      <c r="L85" s="263"/>
      <c r="M85" s="263"/>
      <c r="N85" s="263"/>
      <c r="O85" s="263"/>
      <c r="P85" s="263"/>
      <c r="Q85" s="263"/>
      <c r="R85" s="263"/>
      <c r="S85" s="263"/>
      <c r="T85" s="263"/>
      <c r="U85" s="263"/>
      <c r="V85" s="263"/>
      <c r="W85" s="264"/>
      <c r="X85" s="1"/>
      <c r="Y85" s="203"/>
      <c r="Z85" s="1"/>
    </row>
    <row r="86" spans="1:26" ht="14.25" customHeight="1" x14ac:dyDescent="0.25">
      <c r="A86" s="1" t="s">
        <v>771</v>
      </c>
      <c r="B86" s="110" t="s">
        <v>620</v>
      </c>
      <c r="C86" s="11" t="str">
        <f>IF(C75=C85,"Gerai","Klaida")</f>
        <v>Gerai</v>
      </c>
      <c r="D86" s="270"/>
      <c r="E86" s="271"/>
      <c r="F86" s="271"/>
      <c r="G86" s="271"/>
      <c r="H86" s="271"/>
      <c r="I86" s="271"/>
      <c r="J86" s="271"/>
      <c r="K86" s="271"/>
      <c r="L86" s="271"/>
      <c r="M86" s="271"/>
      <c r="N86" s="271"/>
      <c r="O86" s="271"/>
      <c r="P86" s="271"/>
      <c r="Q86" s="271"/>
      <c r="R86" s="271"/>
      <c r="S86" s="271"/>
      <c r="T86" s="271"/>
      <c r="U86" s="271"/>
      <c r="V86" s="271"/>
      <c r="W86" s="272"/>
      <c r="X86" s="1"/>
      <c r="Y86" s="203"/>
      <c r="Z86" s="1"/>
    </row>
    <row r="87" spans="1:26" ht="14.25" customHeight="1" x14ac:dyDescent="0.25">
      <c r="A87" s="1" t="s">
        <v>772</v>
      </c>
      <c r="B87" s="1"/>
      <c r="C87" s="3"/>
      <c r="D87" s="1"/>
      <c r="E87" s="1"/>
      <c r="F87" s="1"/>
      <c r="G87" s="1"/>
      <c r="H87" s="1"/>
      <c r="I87" s="1"/>
      <c r="J87" s="1"/>
      <c r="K87" s="1"/>
      <c r="L87" s="1"/>
      <c r="M87" s="1"/>
      <c r="N87" s="1"/>
      <c r="O87" s="1"/>
      <c r="P87" s="1"/>
      <c r="Q87" s="1"/>
      <c r="R87" s="1"/>
      <c r="S87" s="1"/>
      <c r="T87" s="1"/>
      <c r="U87" s="1"/>
      <c r="V87" s="1"/>
      <c r="W87" s="1"/>
      <c r="X87" s="1"/>
      <c r="Y87" s="203"/>
      <c r="Z87" s="1"/>
    </row>
    <row r="88" spans="1:26" ht="14.25" customHeight="1" x14ac:dyDescent="0.25">
      <c r="A88" s="1" t="s">
        <v>773</v>
      </c>
      <c r="B88" s="282" t="s">
        <v>774</v>
      </c>
      <c r="C88" s="283" t="str">
        <f>'6'!B35</f>
        <v>ROKI-P.1</v>
      </c>
      <c r="D88" s="284" t="s">
        <v>541</v>
      </c>
      <c r="E88" s="284" t="s">
        <v>546</v>
      </c>
      <c r="F88" s="284" t="s">
        <v>551</v>
      </c>
      <c r="G88" s="284" t="s">
        <v>556</v>
      </c>
      <c r="H88" s="284" t="s">
        <v>559</v>
      </c>
      <c r="I88" s="284" t="s">
        <v>562</v>
      </c>
      <c r="J88" s="284" t="s">
        <v>565</v>
      </c>
      <c r="K88" s="284" t="s">
        <v>568</v>
      </c>
      <c r="L88" s="284" t="s">
        <v>571</v>
      </c>
      <c r="M88" s="284" t="s">
        <v>574</v>
      </c>
      <c r="N88" s="284" t="s">
        <v>576</v>
      </c>
      <c r="O88" s="284" t="s">
        <v>578</v>
      </c>
      <c r="P88" s="284" t="s">
        <v>580</v>
      </c>
      <c r="Q88" s="284" t="s">
        <v>582</v>
      </c>
      <c r="R88" s="284" t="s">
        <v>584</v>
      </c>
      <c r="S88" s="284" t="s">
        <v>586</v>
      </c>
      <c r="T88" s="284" t="s">
        <v>588</v>
      </c>
      <c r="U88" s="284" t="s">
        <v>590</v>
      </c>
      <c r="V88" s="284" t="s">
        <v>592</v>
      </c>
      <c r="W88" s="285" t="s">
        <v>594</v>
      </c>
      <c r="X88" s="1"/>
      <c r="Y88" s="203"/>
      <c r="Z88" s="1"/>
    </row>
    <row r="89" spans="1:26" ht="14.25" customHeight="1" x14ac:dyDescent="0.25">
      <c r="A89" s="1" t="s">
        <v>775</v>
      </c>
      <c r="B89" s="286"/>
      <c r="C89" s="287" t="s">
        <v>676</v>
      </c>
      <c r="D89" s="288"/>
      <c r="E89" s="288"/>
      <c r="F89" s="288"/>
      <c r="G89" s="288"/>
      <c r="H89" s="288"/>
      <c r="I89" s="288"/>
      <c r="J89" s="288"/>
      <c r="K89" s="288"/>
      <c r="L89" s="288"/>
      <c r="M89" s="288"/>
      <c r="N89" s="288"/>
      <c r="O89" s="288"/>
      <c r="P89" s="288"/>
      <c r="Q89" s="288"/>
      <c r="R89" s="288"/>
      <c r="S89" s="288"/>
      <c r="T89" s="288"/>
      <c r="U89" s="288"/>
      <c r="V89" s="288"/>
      <c r="W89" s="289"/>
      <c r="X89" s="1"/>
      <c r="Y89" s="203"/>
      <c r="Z89" s="1"/>
    </row>
    <row r="90" spans="1:26" ht="14.25" customHeight="1" x14ac:dyDescent="0.25">
      <c r="A90" s="1" t="s">
        <v>776</v>
      </c>
      <c r="B90" s="290" t="str">
        <f>$B$8</f>
        <v>Ar rodiklis taikomas VPS priemonei?</v>
      </c>
      <c r="C90" s="29">
        <f>COUNTIFS(D90:W90,"taip")</f>
        <v>2</v>
      </c>
      <c r="D90" s="291" t="str">
        <f>HLOOKUP(D$6,'10'!D$6:D$70,$Y90,FALSE)</f>
        <v>Taip</v>
      </c>
      <c r="E90" s="250" t="str">
        <f>HLOOKUP(E$6,'10'!E$6:E$70,$Y90,FALSE)</f>
        <v>Ne</v>
      </c>
      <c r="F90" s="250" t="str">
        <f>HLOOKUP(F$6,'10'!F$6:F$70,$Y90,FALSE)</f>
        <v>Taip</v>
      </c>
      <c r="G90" s="250" t="str">
        <f>HLOOKUP(G$6,'10'!G$6:G$70,$Y90,FALSE)</f>
        <v>Ne</v>
      </c>
      <c r="H90" s="250" t="str">
        <f>HLOOKUP(H$6,'10'!H$6:H$70,$Y90,FALSE)</f>
        <v>Ne</v>
      </c>
      <c r="I90" s="250" t="str">
        <f>HLOOKUP(I$6,'10'!I$6:I$70,$Y90,FALSE)</f>
        <v>Ne</v>
      </c>
      <c r="J90" s="250" t="str">
        <f>HLOOKUP(J$6,'10'!J$6:J$70,$Y90,FALSE)</f>
        <v>Ne</v>
      </c>
      <c r="K90" s="250" t="str">
        <f>HLOOKUP(K$6,'10'!K$6:K$70,$Y90,FALSE)</f>
        <v>Ne</v>
      </c>
      <c r="L90" s="250" t="str">
        <f>HLOOKUP(L$6,'10'!L$6:L$70,$Y90,FALSE)</f>
        <v>Ne</v>
      </c>
      <c r="M90" s="250" t="str">
        <f>HLOOKUP(M$6,'10'!M$6:M$70,$Y90,FALSE)</f>
        <v>Ne</v>
      </c>
      <c r="N90" s="250" t="str">
        <f>HLOOKUP(N$6,'10'!N$6:N$70,$Y90,FALSE)</f>
        <v>Ne</v>
      </c>
      <c r="O90" s="250" t="str">
        <f>HLOOKUP(O$6,'10'!O$6:O$70,$Y90,FALSE)</f>
        <v>Ne</v>
      </c>
      <c r="P90" s="250" t="str">
        <f>HLOOKUP(P$6,'10'!P$6:P$70,$Y90,FALSE)</f>
        <v>Ne</v>
      </c>
      <c r="Q90" s="250" t="str">
        <f>HLOOKUP(Q$6,'10'!Q$6:Q$70,$Y90,FALSE)</f>
        <v>Ne</v>
      </c>
      <c r="R90" s="250" t="str">
        <f>HLOOKUP(R$6,'10'!R$6:R$70,$Y90,FALSE)</f>
        <v>Ne</v>
      </c>
      <c r="S90" s="250" t="str">
        <f>HLOOKUP(S$6,'10'!S$6:S$70,$Y90,FALSE)</f>
        <v>Ne</v>
      </c>
      <c r="T90" s="250" t="str">
        <f>HLOOKUP(T$6,'10'!T$6:T$70,$Y90,FALSE)</f>
        <v>Ne</v>
      </c>
      <c r="U90" s="250" t="str">
        <f>HLOOKUP(U$6,'10'!U$6:U$70,$Y90,FALSE)</f>
        <v>Ne</v>
      </c>
      <c r="V90" s="250" t="str">
        <f>HLOOKUP(V$6,'10'!V$6:V$70,$Y90,FALSE)</f>
        <v>Ne</v>
      </c>
      <c r="W90" s="251" t="str">
        <f>HLOOKUP(W$6,'10'!W$6:W$70,$Y90,FALSE)</f>
        <v>Ne</v>
      </c>
      <c r="X90" s="1"/>
      <c r="Y90" s="203">
        <v>56</v>
      </c>
      <c r="Z90" s="1"/>
    </row>
    <row r="91" spans="1:26" ht="14.25" customHeight="1" x14ac:dyDescent="0.25">
      <c r="A91" s="1" t="s">
        <v>777</v>
      </c>
      <c r="B91" s="292" t="str">
        <f>$B$9</f>
        <v>Kiekybinis tikslas iki 2029 m.</v>
      </c>
      <c r="C91" s="253">
        <f>SUM(D91:W91)</f>
        <v>5</v>
      </c>
      <c r="D91" s="281">
        <v>3</v>
      </c>
      <c r="E91" s="275"/>
      <c r="F91" s="275">
        <v>2</v>
      </c>
      <c r="G91" s="275"/>
      <c r="H91" s="275"/>
      <c r="I91" s="275"/>
      <c r="J91" s="275"/>
      <c r="K91" s="275"/>
      <c r="L91" s="275"/>
      <c r="M91" s="275"/>
      <c r="N91" s="275"/>
      <c r="O91" s="275"/>
      <c r="P91" s="275"/>
      <c r="Q91" s="275"/>
      <c r="R91" s="275"/>
      <c r="S91" s="275"/>
      <c r="T91" s="275"/>
      <c r="U91" s="275"/>
      <c r="V91" s="275"/>
      <c r="W91" s="276"/>
      <c r="X91" s="1"/>
      <c r="Y91" s="203"/>
      <c r="Z91" s="1"/>
    </row>
    <row r="92" spans="1:26" ht="14.25" customHeight="1" x14ac:dyDescent="0.25">
      <c r="A92" s="1" t="s">
        <v>778</v>
      </c>
      <c r="B92" s="293" t="s">
        <v>681</v>
      </c>
      <c r="C92" s="294"/>
      <c r="D92" s="295"/>
      <c r="E92" s="296"/>
      <c r="F92" s="296"/>
      <c r="G92" s="296"/>
      <c r="H92" s="296"/>
      <c r="I92" s="296"/>
      <c r="J92" s="296"/>
      <c r="K92" s="296"/>
      <c r="L92" s="296"/>
      <c r="M92" s="296"/>
      <c r="N92" s="296"/>
      <c r="O92" s="296"/>
      <c r="P92" s="296"/>
      <c r="Q92" s="296"/>
      <c r="R92" s="296"/>
      <c r="S92" s="296"/>
      <c r="T92" s="296"/>
      <c r="U92" s="296"/>
      <c r="V92" s="296"/>
      <c r="W92" s="297"/>
      <c r="X92" s="1"/>
      <c r="Y92" s="203"/>
      <c r="Z92" s="1"/>
    </row>
    <row r="93" spans="1:26" ht="14.25" customHeight="1" x14ac:dyDescent="0.25">
      <c r="A93" s="1" t="s">
        <v>779</v>
      </c>
      <c r="B93" s="298" t="s">
        <v>683</v>
      </c>
      <c r="C93" s="265"/>
      <c r="D93" s="299"/>
      <c r="E93" s="300"/>
      <c r="F93" s="300"/>
      <c r="G93" s="300"/>
      <c r="H93" s="300"/>
      <c r="I93" s="300"/>
      <c r="J93" s="300"/>
      <c r="K93" s="300"/>
      <c r="L93" s="300"/>
      <c r="M93" s="300"/>
      <c r="N93" s="300"/>
      <c r="O93" s="300"/>
      <c r="P93" s="300"/>
      <c r="Q93" s="300"/>
      <c r="R93" s="300"/>
      <c r="S93" s="300"/>
      <c r="T93" s="300"/>
      <c r="U93" s="300"/>
      <c r="V93" s="300"/>
      <c r="W93" s="301"/>
      <c r="X93" s="1"/>
      <c r="Y93" s="203"/>
      <c r="Z93" s="1"/>
    </row>
    <row r="94" spans="1:26" ht="14.25" customHeight="1" x14ac:dyDescent="0.25">
      <c r="A94" s="1" t="s">
        <v>780</v>
      </c>
      <c r="B94" s="298" t="s">
        <v>685</v>
      </c>
      <c r="C94" s="265"/>
      <c r="D94" s="299"/>
      <c r="E94" s="300"/>
      <c r="F94" s="300"/>
      <c r="G94" s="300"/>
      <c r="H94" s="300"/>
      <c r="I94" s="300"/>
      <c r="J94" s="300"/>
      <c r="K94" s="300"/>
      <c r="L94" s="300"/>
      <c r="M94" s="300"/>
      <c r="N94" s="300"/>
      <c r="O94" s="300"/>
      <c r="P94" s="300"/>
      <c r="Q94" s="300"/>
      <c r="R94" s="300"/>
      <c r="S94" s="300"/>
      <c r="T94" s="300"/>
      <c r="U94" s="300"/>
      <c r="V94" s="300"/>
      <c r="W94" s="301"/>
      <c r="X94" s="1"/>
      <c r="Y94" s="203"/>
      <c r="Z94" s="1"/>
    </row>
    <row r="95" spans="1:26" ht="14.25" customHeight="1" x14ac:dyDescent="0.25">
      <c r="A95" s="1" t="s">
        <v>781</v>
      </c>
      <c r="B95" s="298" t="s">
        <v>687</v>
      </c>
      <c r="C95" s="265"/>
      <c r="D95" s="299"/>
      <c r="E95" s="300"/>
      <c r="F95" s="300"/>
      <c r="G95" s="300"/>
      <c r="H95" s="300"/>
      <c r="I95" s="300"/>
      <c r="J95" s="300"/>
      <c r="K95" s="300"/>
      <c r="L95" s="300"/>
      <c r="M95" s="300"/>
      <c r="N95" s="300"/>
      <c r="O95" s="300"/>
      <c r="P95" s="300"/>
      <c r="Q95" s="300"/>
      <c r="R95" s="300"/>
      <c r="S95" s="300"/>
      <c r="T95" s="300"/>
      <c r="U95" s="300"/>
      <c r="V95" s="300"/>
      <c r="W95" s="301"/>
      <c r="X95" s="1"/>
      <c r="Y95" s="203"/>
      <c r="Z95" s="1"/>
    </row>
    <row r="96" spans="1:26" ht="14.25" customHeight="1" x14ac:dyDescent="0.25">
      <c r="A96" s="1" t="s">
        <v>782</v>
      </c>
      <c r="B96" s="298" t="s">
        <v>689</v>
      </c>
      <c r="C96" s="265">
        <v>1</v>
      </c>
      <c r="D96" s="299"/>
      <c r="E96" s="300"/>
      <c r="F96" s="300"/>
      <c r="G96" s="300"/>
      <c r="H96" s="300"/>
      <c r="I96" s="300"/>
      <c r="J96" s="300"/>
      <c r="K96" s="300"/>
      <c r="L96" s="300"/>
      <c r="M96" s="300"/>
      <c r="N96" s="300"/>
      <c r="O96" s="300"/>
      <c r="P96" s="300"/>
      <c r="Q96" s="300"/>
      <c r="R96" s="300"/>
      <c r="S96" s="300"/>
      <c r="T96" s="300"/>
      <c r="U96" s="300"/>
      <c r="V96" s="300"/>
      <c r="W96" s="301"/>
      <c r="X96" s="1"/>
      <c r="Y96" s="203"/>
      <c r="Z96" s="1"/>
    </row>
    <row r="97" spans="1:26" ht="14.25" customHeight="1" x14ac:dyDescent="0.25">
      <c r="A97" s="1" t="s">
        <v>783</v>
      </c>
      <c r="B97" s="298" t="s">
        <v>691</v>
      </c>
      <c r="C97" s="265">
        <v>2</v>
      </c>
      <c r="D97" s="299"/>
      <c r="E97" s="300"/>
      <c r="F97" s="300"/>
      <c r="G97" s="300"/>
      <c r="H97" s="300"/>
      <c r="I97" s="300"/>
      <c r="J97" s="300"/>
      <c r="K97" s="300"/>
      <c r="L97" s="300"/>
      <c r="M97" s="300"/>
      <c r="N97" s="300"/>
      <c r="O97" s="300"/>
      <c r="P97" s="300"/>
      <c r="Q97" s="300"/>
      <c r="R97" s="300"/>
      <c r="S97" s="300"/>
      <c r="T97" s="300"/>
      <c r="U97" s="300"/>
      <c r="V97" s="300"/>
      <c r="W97" s="301"/>
      <c r="X97" s="1"/>
      <c r="Y97" s="203"/>
      <c r="Z97" s="1"/>
    </row>
    <row r="98" spans="1:26" ht="14.25" customHeight="1" x14ac:dyDescent="0.25">
      <c r="A98" s="1" t="s">
        <v>784</v>
      </c>
      <c r="B98" s="298" t="s">
        <v>693</v>
      </c>
      <c r="C98" s="265">
        <v>2</v>
      </c>
      <c r="D98" s="299"/>
      <c r="E98" s="300"/>
      <c r="F98" s="300"/>
      <c r="G98" s="300"/>
      <c r="H98" s="300"/>
      <c r="I98" s="300"/>
      <c r="J98" s="300"/>
      <c r="K98" s="300"/>
      <c r="L98" s="300"/>
      <c r="M98" s="300"/>
      <c r="N98" s="300"/>
      <c r="O98" s="300"/>
      <c r="P98" s="300"/>
      <c r="Q98" s="300"/>
      <c r="R98" s="300"/>
      <c r="S98" s="300"/>
      <c r="T98" s="300"/>
      <c r="U98" s="300"/>
      <c r="V98" s="300"/>
      <c r="W98" s="301"/>
      <c r="X98" s="1"/>
      <c r="Y98" s="203"/>
      <c r="Z98" s="1"/>
    </row>
    <row r="99" spans="1:26" ht="14.25" customHeight="1" x14ac:dyDescent="0.25">
      <c r="A99" s="1" t="s">
        <v>785</v>
      </c>
      <c r="B99" s="302" t="s">
        <v>695</v>
      </c>
      <c r="C99" s="303"/>
      <c r="D99" s="299"/>
      <c r="E99" s="300"/>
      <c r="F99" s="300"/>
      <c r="G99" s="300"/>
      <c r="H99" s="300"/>
      <c r="I99" s="300"/>
      <c r="J99" s="300"/>
      <c r="K99" s="300"/>
      <c r="L99" s="300"/>
      <c r="M99" s="300"/>
      <c r="N99" s="300"/>
      <c r="O99" s="300"/>
      <c r="P99" s="300"/>
      <c r="Q99" s="300"/>
      <c r="R99" s="300"/>
      <c r="S99" s="300"/>
      <c r="T99" s="300"/>
      <c r="U99" s="300"/>
      <c r="V99" s="300"/>
      <c r="W99" s="301"/>
      <c r="X99" s="1"/>
      <c r="Y99" s="203"/>
      <c r="Z99" s="1"/>
    </row>
    <row r="100" spans="1:26" ht="14.25" customHeight="1" x14ac:dyDescent="0.25">
      <c r="A100" s="1" t="s">
        <v>786</v>
      </c>
      <c r="B100" s="292" t="s">
        <v>697</v>
      </c>
      <c r="C100" s="304"/>
      <c r="D100" s="299"/>
      <c r="E100" s="300"/>
      <c r="F100" s="300"/>
      <c r="G100" s="300"/>
      <c r="H100" s="300"/>
      <c r="I100" s="300"/>
      <c r="J100" s="300"/>
      <c r="K100" s="300"/>
      <c r="L100" s="300"/>
      <c r="M100" s="300"/>
      <c r="N100" s="300"/>
      <c r="O100" s="300"/>
      <c r="P100" s="300"/>
      <c r="Q100" s="300"/>
      <c r="R100" s="300"/>
      <c r="S100" s="300"/>
      <c r="T100" s="300"/>
      <c r="U100" s="300"/>
      <c r="V100" s="300"/>
      <c r="W100" s="301"/>
      <c r="X100" s="1"/>
      <c r="Y100" s="203"/>
      <c r="Z100" s="1"/>
    </row>
    <row r="101" spans="1:26" ht="14.25" customHeight="1" x14ac:dyDescent="0.25">
      <c r="A101" s="1" t="s">
        <v>787</v>
      </c>
      <c r="B101" s="293" t="s">
        <v>676</v>
      </c>
      <c r="C101" s="280">
        <f>SUM(C93:C98)</f>
        <v>5</v>
      </c>
      <c r="D101" s="299"/>
      <c r="E101" s="300"/>
      <c r="F101" s="300"/>
      <c r="G101" s="300"/>
      <c r="H101" s="300"/>
      <c r="I101" s="300"/>
      <c r="J101" s="300"/>
      <c r="K101" s="300"/>
      <c r="L101" s="300"/>
      <c r="M101" s="300"/>
      <c r="N101" s="300"/>
      <c r="O101" s="300"/>
      <c r="P101" s="300"/>
      <c r="Q101" s="300"/>
      <c r="R101" s="300"/>
      <c r="S101" s="300"/>
      <c r="T101" s="300"/>
      <c r="U101" s="300"/>
      <c r="V101" s="300"/>
      <c r="W101" s="301"/>
      <c r="X101" s="1"/>
      <c r="Y101" s="203"/>
      <c r="Z101" s="1"/>
    </row>
    <row r="102" spans="1:26" ht="14.25" customHeight="1" x14ac:dyDescent="0.25">
      <c r="A102" s="1" t="s">
        <v>788</v>
      </c>
      <c r="B102" s="110" t="s">
        <v>620</v>
      </c>
      <c r="C102" s="11" t="str">
        <f>IF(C91=C101,"Gerai","Klaida")</f>
        <v>Gerai</v>
      </c>
      <c r="D102" s="305"/>
      <c r="E102" s="306"/>
      <c r="F102" s="306"/>
      <c r="G102" s="306"/>
      <c r="H102" s="306"/>
      <c r="I102" s="306"/>
      <c r="J102" s="306"/>
      <c r="K102" s="306"/>
      <c r="L102" s="306"/>
      <c r="M102" s="306"/>
      <c r="N102" s="306"/>
      <c r="O102" s="306"/>
      <c r="P102" s="306"/>
      <c r="Q102" s="306"/>
      <c r="R102" s="306"/>
      <c r="S102" s="306"/>
      <c r="T102" s="306"/>
      <c r="U102" s="306"/>
      <c r="V102" s="306"/>
      <c r="W102" s="307"/>
      <c r="X102" s="1"/>
      <c r="Y102" s="203"/>
      <c r="Z102" s="1"/>
    </row>
    <row r="103" spans="1:26" ht="14.25" customHeight="1" x14ac:dyDescent="0.25">
      <c r="A103" s="1" t="s">
        <v>789</v>
      </c>
      <c r="B103" s="1"/>
      <c r="C103" s="3"/>
      <c r="D103" s="1"/>
      <c r="E103" s="1"/>
      <c r="F103" s="1"/>
      <c r="G103" s="1"/>
      <c r="H103" s="1"/>
      <c r="I103" s="1"/>
      <c r="J103" s="1"/>
      <c r="K103" s="1"/>
      <c r="L103" s="1"/>
      <c r="M103" s="1"/>
      <c r="N103" s="1"/>
      <c r="O103" s="1"/>
      <c r="P103" s="1"/>
      <c r="Q103" s="1"/>
      <c r="R103" s="1"/>
      <c r="S103" s="1"/>
      <c r="T103" s="1"/>
      <c r="U103" s="1"/>
      <c r="V103" s="1"/>
      <c r="W103" s="1"/>
      <c r="X103" s="1"/>
      <c r="Y103" s="203"/>
      <c r="Z103" s="1"/>
    </row>
    <row r="104" spans="1:26" ht="14.25" customHeight="1" x14ac:dyDescent="0.25">
      <c r="A104" s="1" t="s">
        <v>790</v>
      </c>
      <c r="B104" s="282" t="s">
        <v>791</v>
      </c>
      <c r="C104" s="283" t="str">
        <f>'6'!B36</f>
        <v>ROKI-R.2</v>
      </c>
      <c r="D104" s="284" t="s">
        <v>541</v>
      </c>
      <c r="E104" s="284" t="s">
        <v>546</v>
      </c>
      <c r="F104" s="284" t="s">
        <v>551</v>
      </c>
      <c r="G104" s="284" t="s">
        <v>556</v>
      </c>
      <c r="H104" s="284" t="s">
        <v>559</v>
      </c>
      <c r="I104" s="284" t="s">
        <v>562</v>
      </c>
      <c r="J104" s="284" t="s">
        <v>565</v>
      </c>
      <c r="K104" s="284" t="s">
        <v>568</v>
      </c>
      <c r="L104" s="284" t="s">
        <v>571</v>
      </c>
      <c r="M104" s="284" t="s">
        <v>574</v>
      </c>
      <c r="N104" s="284" t="s">
        <v>576</v>
      </c>
      <c r="O104" s="284" t="s">
        <v>578</v>
      </c>
      <c r="P104" s="284" t="s">
        <v>580</v>
      </c>
      <c r="Q104" s="284" t="s">
        <v>582</v>
      </c>
      <c r="R104" s="284" t="s">
        <v>584</v>
      </c>
      <c r="S104" s="284" t="s">
        <v>586</v>
      </c>
      <c r="T104" s="284" t="s">
        <v>588</v>
      </c>
      <c r="U104" s="284" t="s">
        <v>590</v>
      </c>
      <c r="V104" s="284" t="s">
        <v>592</v>
      </c>
      <c r="W104" s="285" t="s">
        <v>594</v>
      </c>
      <c r="X104" s="1"/>
      <c r="Y104" s="203"/>
      <c r="Z104" s="1"/>
    </row>
    <row r="105" spans="1:26" ht="14.25" customHeight="1" x14ac:dyDescent="0.25">
      <c r="A105" s="1" t="s">
        <v>792</v>
      </c>
      <c r="B105" s="286"/>
      <c r="C105" s="287" t="s">
        <v>676</v>
      </c>
      <c r="D105" s="288"/>
      <c r="E105" s="288"/>
      <c r="F105" s="288"/>
      <c r="G105" s="288"/>
      <c r="H105" s="288"/>
      <c r="I105" s="288"/>
      <c r="J105" s="288"/>
      <c r="K105" s="288"/>
      <c r="L105" s="288"/>
      <c r="M105" s="288"/>
      <c r="N105" s="288"/>
      <c r="O105" s="288"/>
      <c r="P105" s="288"/>
      <c r="Q105" s="288"/>
      <c r="R105" s="288"/>
      <c r="S105" s="288"/>
      <c r="T105" s="288"/>
      <c r="U105" s="288"/>
      <c r="V105" s="288"/>
      <c r="W105" s="289"/>
      <c r="X105" s="1"/>
      <c r="Y105" s="203"/>
      <c r="Z105" s="1"/>
    </row>
    <row r="106" spans="1:26" ht="14.25" customHeight="1" x14ac:dyDescent="0.25">
      <c r="A106" s="1" t="s">
        <v>793</v>
      </c>
      <c r="B106" s="290" t="str">
        <f>$B$8</f>
        <v>Ar rodiklis taikomas VPS priemonei?</v>
      </c>
      <c r="C106" s="29">
        <f>COUNTIFS(D106:W106,"taip")</f>
        <v>1</v>
      </c>
      <c r="D106" s="250" t="str">
        <f>HLOOKUP(D$6,'10'!D$6:D$70,$Y106,FALSE)</f>
        <v>Ne</v>
      </c>
      <c r="E106" s="250" t="str">
        <f>HLOOKUP(E$6,'10'!E$6:E$70,$Y106,FALSE)</f>
        <v>Taip</v>
      </c>
      <c r="F106" s="250" t="str">
        <f>HLOOKUP(F$6,'10'!F$6:F$70,$Y106,FALSE)</f>
        <v>Ne</v>
      </c>
      <c r="G106" s="250" t="str">
        <f>HLOOKUP(G$6,'10'!G$6:G$70,$Y106,FALSE)</f>
        <v>Ne</v>
      </c>
      <c r="H106" s="250" t="str">
        <f>HLOOKUP(H$6,'10'!H$6:H$70,$Y106,FALSE)</f>
        <v>Ne</v>
      </c>
      <c r="I106" s="250" t="str">
        <f>HLOOKUP(I$6,'10'!I$6:I$70,$Y106,FALSE)</f>
        <v>Ne</v>
      </c>
      <c r="J106" s="250" t="str">
        <f>HLOOKUP(J$6,'10'!J$6:J$70,$Y106,FALSE)</f>
        <v>Ne</v>
      </c>
      <c r="K106" s="250" t="str">
        <f>HLOOKUP(K$6,'10'!K$6:K$70,$Y106,FALSE)</f>
        <v>Ne</v>
      </c>
      <c r="L106" s="250" t="str">
        <f>HLOOKUP(L$6,'10'!L$6:L$70,$Y106,FALSE)</f>
        <v>Ne</v>
      </c>
      <c r="M106" s="250" t="str">
        <f>HLOOKUP(M$6,'10'!M$6:M$70,$Y106,FALSE)</f>
        <v>Ne</v>
      </c>
      <c r="N106" s="250" t="str">
        <f>HLOOKUP(N$6,'10'!N$6:N$70,$Y106,FALSE)</f>
        <v>Ne</v>
      </c>
      <c r="O106" s="250" t="str">
        <f>HLOOKUP(O$6,'10'!O$6:O$70,$Y106,FALSE)</f>
        <v>Ne</v>
      </c>
      <c r="P106" s="250" t="str">
        <f>HLOOKUP(P$6,'10'!P$6:P$70,$Y106,FALSE)</f>
        <v>Ne</v>
      </c>
      <c r="Q106" s="250" t="str">
        <f>HLOOKUP(Q$6,'10'!Q$6:Q$70,$Y106,FALSE)</f>
        <v>Ne</v>
      </c>
      <c r="R106" s="250" t="str">
        <f>HLOOKUP(R$6,'10'!R$6:R$70,$Y106,FALSE)</f>
        <v>Ne</v>
      </c>
      <c r="S106" s="250" t="str">
        <f>HLOOKUP(S$6,'10'!S$6:S$70,$Y106,FALSE)</f>
        <v>Ne</v>
      </c>
      <c r="T106" s="250" t="str">
        <f>HLOOKUP(T$6,'10'!T$6:T$70,$Y106,FALSE)</f>
        <v>Ne</v>
      </c>
      <c r="U106" s="250" t="str">
        <f>HLOOKUP(U$6,'10'!U$6:U$70,$Y106,FALSE)</f>
        <v>Ne</v>
      </c>
      <c r="V106" s="250" t="str">
        <f>HLOOKUP(V$6,'10'!V$6:V$70,$Y106,FALSE)</f>
        <v>Ne</v>
      </c>
      <c r="W106" s="251" t="str">
        <f>HLOOKUP(W$6,'10'!W$6:W$70,$Y106,FALSE)</f>
        <v>Ne</v>
      </c>
      <c r="X106" s="1"/>
      <c r="Y106" s="203">
        <v>57</v>
      </c>
      <c r="Z106" s="1"/>
    </row>
    <row r="107" spans="1:26" ht="14.25" customHeight="1" x14ac:dyDescent="0.25">
      <c r="A107" s="1" t="s">
        <v>794</v>
      </c>
      <c r="B107" s="292" t="str">
        <f>$B$9</f>
        <v>Kiekybinis tikslas iki 2029 m.</v>
      </c>
      <c r="C107" s="253">
        <f>SUM(D107:W107)</f>
        <v>4</v>
      </c>
      <c r="D107" s="281"/>
      <c r="E107" s="308">
        <v>4</v>
      </c>
      <c r="F107" s="275"/>
      <c r="G107" s="275"/>
      <c r="H107" s="275"/>
      <c r="I107" s="275"/>
      <c r="J107" s="275"/>
      <c r="K107" s="275"/>
      <c r="L107" s="275"/>
      <c r="M107" s="275"/>
      <c r="N107" s="275"/>
      <c r="O107" s="275"/>
      <c r="P107" s="275"/>
      <c r="Q107" s="275"/>
      <c r="R107" s="275"/>
      <c r="S107" s="275"/>
      <c r="T107" s="275"/>
      <c r="U107" s="275"/>
      <c r="V107" s="275"/>
      <c r="W107" s="276"/>
      <c r="X107" s="1"/>
      <c r="Y107" s="203"/>
      <c r="Z107" s="1"/>
    </row>
    <row r="108" spans="1:26" ht="14.25" customHeight="1" x14ac:dyDescent="0.25">
      <c r="A108" s="1" t="s">
        <v>795</v>
      </c>
      <c r="B108" s="293" t="s">
        <v>681</v>
      </c>
      <c r="C108" s="294"/>
      <c r="D108" s="295"/>
      <c r="E108" s="296"/>
      <c r="F108" s="296"/>
      <c r="G108" s="296"/>
      <c r="H108" s="296"/>
      <c r="I108" s="296"/>
      <c r="J108" s="296"/>
      <c r="K108" s="296"/>
      <c r="L108" s="296"/>
      <c r="M108" s="296"/>
      <c r="N108" s="296"/>
      <c r="O108" s="296"/>
      <c r="P108" s="296"/>
      <c r="Q108" s="296"/>
      <c r="R108" s="296"/>
      <c r="S108" s="296"/>
      <c r="T108" s="296"/>
      <c r="U108" s="296"/>
      <c r="V108" s="296"/>
      <c r="W108" s="297"/>
      <c r="X108" s="1"/>
      <c r="Y108" s="203"/>
      <c r="Z108" s="1"/>
    </row>
    <row r="109" spans="1:26" ht="14.25" customHeight="1" x14ac:dyDescent="0.25">
      <c r="A109" s="1" t="s">
        <v>796</v>
      </c>
      <c r="B109" s="298" t="s">
        <v>683</v>
      </c>
      <c r="C109" s="265"/>
      <c r="D109" s="299"/>
      <c r="E109" s="300"/>
      <c r="F109" s="300"/>
      <c r="G109" s="300"/>
      <c r="H109" s="300"/>
      <c r="I109" s="300"/>
      <c r="J109" s="300"/>
      <c r="K109" s="300"/>
      <c r="L109" s="300"/>
      <c r="M109" s="300"/>
      <c r="N109" s="300"/>
      <c r="O109" s="300"/>
      <c r="P109" s="300"/>
      <c r="Q109" s="300"/>
      <c r="R109" s="300"/>
      <c r="S109" s="300"/>
      <c r="T109" s="300"/>
      <c r="U109" s="300"/>
      <c r="V109" s="300"/>
      <c r="W109" s="301"/>
      <c r="X109" s="1"/>
      <c r="Y109" s="203"/>
      <c r="Z109" s="1"/>
    </row>
    <row r="110" spans="1:26" ht="14.25" customHeight="1" x14ac:dyDescent="0.25">
      <c r="A110" s="1" t="s">
        <v>797</v>
      </c>
      <c r="B110" s="298" t="s">
        <v>685</v>
      </c>
      <c r="C110" s="265"/>
      <c r="D110" s="299"/>
      <c r="E110" s="300"/>
      <c r="F110" s="300"/>
      <c r="G110" s="300"/>
      <c r="H110" s="300"/>
      <c r="I110" s="300"/>
      <c r="J110" s="300"/>
      <c r="K110" s="300"/>
      <c r="L110" s="300"/>
      <c r="M110" s="300"/>
      <c r="N110" s="300"/>
      <c r="O110" s="300"/>
      <c r="P110" s="300"/>
      <c r="Q110" s="300"/>
      <c r="R110" s="300"/>
      <c r="S110" s="300"/>
      <c r="T110" s="300"/>
      <c r="U110" s="300"/>
      <c r="V110" s="300"/>
      <c r="W110" s="301"/>
      <c r="X110" s="1"/>
      <c r="Y110" s="203"/>
      <c r="Z110" s="1"/>
    </row>
    <row r="111" spans="1:26" ht="14.25" customHeight="1" x14ac:dyDescent="0.25">
      <c r="A111" s="1" t="s">
        <v>798</v>
      </c>
      <c r="B111" s="298" t="s">
        <v>687</v>
      </c>
      <c r="C111" s="265">
        <v>1</v>
      </c>
      <c r="D111" s="299"/>
      <c r="E111" s="300"/>
      <c r="F111" s="300"/>
      <c r="G111" s="300"/>
      <c r="H111" s="300"/>
      <c r="I111" s="300"/>
      <c r="J111" s="300"/>
      <c r="K111" s="300"/>
      <c r="L111" s="300"/>
      <c r="M111" s="300"/>
      <c r="N111" s="300"/>
      <c r="O111" s="300"/>
      <c r="P111" s="300"/>
      <c r="Q111" s="300"/>
      <c r="R111" s="300"/>
      <c r="S111" s="300"/>
      <c r="T111" s="300"/>
      <c r="U111" s="300"/>
      <c r="V111" s="300"/>
      <c r="W111" s="301"/>
      <c r="X111" s="1"/>
      <c r="Y111" s="203"/>
      <c r="Z111" s="1"/>
    </row>
    <row r="112" spans="1:26" ht="14.25" customHeight="1" x14ac:dyDescent="0.25">
      <c r="A112" s="1" t="s">
        <v>799</v>
      </c>
      <c r="B112" s="298" t="s">
        <v>689</v>
      </c>
      <c r="C112" s="265">
        <v>1</v>
      </c>
      <c r="D112" s="299"/>
      <c r="E112" s="300"/>
      <c r="F112" s="300"/>
      <c r="G112" s="300"/>
      <c r="H112" s="300"/>
      <c r="I112" s="300"/>
      <c r="J112" s="300"/>
      <c r="K112" s="300"/>
      <c r="L112" s="300"/>
      <c r="M112" s="300"/>
      <c r="N112" s="300"/>
      <c r="O112" s="300"/>
      <c r="P112" s="300"/>
      <c r="Q112" s="300"/>
      <c r="R112" s="300"/>
      <c r="S112" s="300"/>
      <c r="T112" s="300"/>
      <c r="U112" s="300"/>
      <c r="V112" s="300"/>
      <c r="W112" s="301"/>
      <c r="X112" s="1"/>
      <c r="Y112" s="203"/>
      <c r="Z112" s="1"/>
    </row>
    <row r="113" spans="1:26" ht="14.25" customHeight="1" x14ac:dyDescent="0.25">
      <c r="A113" s="1" t="s">
        <v>800</v>
      </c>
      <c r="B113" s="298" t="s">
        <v>691</v>
      </c>
      <c r="C113" s="265">
        <v>2</v>
      </c>
      <c r="D113" s="299"/>
      <c r="E113" s="300"/>
      <c r="F113" s="300"/>
      <c r="G113" s="300"/>
      <c r="H113" s="300"/>
      <c r="I113" s="300"/>
      <c r="J113" s="300"/>
      <c r="K113" s="300"/>
      <c r="L113" s="300"/>
      <c r="M113" s="300"/>
      <c r="N113" s="300"/>
      <c r="O113" s="300"/>
      <c r="P113" s="300"/>
      <c r="Q113" s="300"/>
      <c r="R113" s="300"/>
      <c r="S113" s="300"/>
      <c r="T113" s="300"/>
      <c r="U113" s="300"/>
      <c r="V113" s="300"/>
      <c r="W113" s="301"/>
      <c r="X113" s="1"/>
      <c r="Y113" s="203"/>
      <c r="Z113" s="1"/>
    </row>
    <row r="114" spans="1:26" ht="14.25" customHeight="1" x14ac:dyDescent="0.25">
      <c r="A114" s="1" t="s">
        <v>801</v>
      </c>
      <c r="B114" s="298" t="s">
        <v>693</v>
      </c>
      <c r="C114" s="265"/>
      <c r="D114" s="299"/>
      <c r="E114" s="300"/>
      <c r="F114" s="300"/>
      <c r="G114" s="300"/>
      <c r="H114" s="300"/>
      <c r="I114" s="300"/>
      <c r="J114" s="300"/>
      <c r="K114" s="300"/>
      <c r="L114" s="300"/>
      <c r="M114" s="300"/>
      <c r="N114" s="300"/>
      <c r="O114" s="300"/>
      <c r="P114" s="300"/>
      <c r="Q114" s="300"/>
      <c r="R114" s="300"/>
      <c r="S114" s="300"/>
      <c r="T114" s="300"/>
      <c r="U114" s="300"/>
      <c r="V114" s="300"/>
      <c r="W114" s="301"/>
      <c r="X114" s="1"/>
      <c r="Y114" s="203"/>
      <c r="Z114" s="1"/>
    </row>
    <row r="115" spans="1:26" ht="14.25" customHeight="1" x14ac:dyDescent="0.25">
      <c r="A115" s="1" t="s">
        <v>802</v>
      </c>
      <c r="B115" s="302" t="s">
        <v>695</v>
      </c>
      <c r="C115" s="303"/>
      <c r="D115" s="299"/>
      <c r="E115" s="300"/>
      <c r="F115" s="300"/>
      <c r="G115" s="300"/>
      <c r="H115" s="300"/>
      <c r="I115" s="300"/>
      <c r="J115" s="300"/>
      <c r="K115" s="300"/>
      <c r="L115" s="300"/>
      <c r="M115" s="300"/>
      <c r="N115" s="300"/>
      <c r="O115" s="300"/>
      <c r="P115" s="300"/>
      <c r="Q115" s="300"/>
      <c r="R115" s="300"/>
      <c r="S115" s="300"/>
      <c r="T115" s="300"/>
      <c r="U115" s="300"/>
      <c r="V115" s="300"/>
      <c r="W115" s="301"/>
      <c r="X115" s="1"/>
      <c r="Y115" s="203"/>
      <c r="Z115" s="1"/>
    </row>
    <row r="116" spans="1:26" ht="14.25" customHeight="1" x14ac:dyDescent="0.25">
      <c r="A116" s="1" t="s">
        <v>803</v>
      </c>
      <c r="B116" s="292" t="s">
        <v>697</v>
      </c>
      <c r="C116" s="304"/>
      <c r="D116" s="299"/>
      <c r="E116" s="300"/>
      <c r="F116" s="300"/>
      <c r="G116" s="300"/>
      <c r="H116" s="300"/>
      <c r="I116" s="300"/>
      <c r="J116" s="300"/>
      <c r="K116" s="300"/>
      <c r="L116" s="300"/>
      <c r="M116" s="300"/>
      <c r="N116" s="300"/>
      <c r="O116" s="300"/>
      <c r="P116" s="300"/>
      <c r="Q116" s="300"/>
      <c r="R116" s="300"/>
      <c r="S116" s="300"/>
      <c r="T116" s="300"/>
      <c r="U116" s="300"/>
      <c r="V116" s="300"/>
      <c r="W116" s="301"/>
      <c r="X116" s="1"/>
      <c r="Y116" s="203"/>
      <c r="Z116" s="1"/>
    </row>
    <row r="117" spans="1:26" ht="14.25" customHeight="1" x14ac:dyDescent="0.25">
      <c r="A117" s="1" t="s">
        <v>804</v>
      </c>
      <c r="B117" s="293" t="s">
        <v>676</v>
      </c>
      <c r="C117" s="280">
        <f>SUM(C109:C114)</f>
        <v>4</v>
      </c>
      <c r="D117" s="299"/>
      <c r="E117" s="300"/>
      <c r="F117" s="300"/>
      <c r="G117" s="300"/>
      <c r="H117" s="300"/>
      <c r="I117" s="300"/>
      <c r="J117" s="300"/>
      <c r="K117" s="300"/>
      <c r="L117" s="300"/>
      <c r="M117" s="300"/>
      <c r="N117" s="300"/>
      <c r="O117" s="300"/>
      <c r="P117" s="300"/>
      <c r="Q117" s="300"/>
      <c r="R117" s="300"/>
      <c r="S117" s="300"/>
      <c r="T117" s="300"/>
      <c r="U117" s="300"/>
      <c r="V117" s="300"/>
      <c r="W117" s="301"/>
      <c r="X117" s="1"/>
      <c r="Y117" s="203"/>
      <c r="Z117" s="1"/>
    </row>
    <row r="118" spans="1:26" ht="14.25" customHeight="1" x14ac:dyDescent="0.25">
      <c r="A118" s="1" t="s">
        <v>805</v>
      </c>
      <c r="B118" s="110" t="s">
        <v>620</v>
      </c>
      <c r="C118" s="11" t="str">
        <f>IF(C107=C117,"Gerai","Klaida")</f>
        <v>Gerai</v>
      </c>
      <c r="D118" s="305"/>
      <c r="E118" s="306"/>
      <c r="F118" s="306"/>
      <c r="G118" s="306"/>
      <c r="H118" s="306"/>
      <c r="I118" s="306"/>
      <c r="J118" s="306"/>
      <c r="K118" s="306"/>
      <c r="L118" s="306"/>
      <c r="M118" s="306"/>
      <c r="N118" s="306"/>
      <c r="O118" s="306"/>
      <c r="P118" s="306"/>
      <c r="Q118" s="306"/>
      <c r="R118" s="306"/>
      <c r="S118" s="306"/>
      <c r="T118" s="306"/>
      <c r="U118" s="306"/>
      <c r="V118" s="306"/>
      <c r="W118" s="307"/>
      <c r="X118" s="1"/>
      <c r="Y118" s="203"/>
      <c r="Z118" s="1"/>
    </row>
    <row r="119" spans="1:26" ht="14.25" customHeight="1" x14ac:dyDescent="0.25">
      <c r="A119" s="1" t="s">
        <v>806</v>
      </c>
      <c r="B119" s="1"/>
      <c r="C119" s="3"/>
      <c r="D119" s="1"/>
      <c r="E119" s="1"/>
      <c r="F119" s="1"/>
      <c r="G119" s="1"/>
      <c r="H119" s="1"/>
      <c r="I119" s="1"/>
      <c r="J119" s="1"/>
      <c r="K119" s="1"/>
      <c r="L119" s="1"/>
      <c r="M119" s="1"/>
      <c r="N119" s="1"/>
      <c r="O119" s="1"/>
      <c r="P119" s="1"/>
      <c r="Q119" s="1"/>
      <c r="R119" s="1"/>
      <c r="S119" s="1"/>
      <c r="T119" s="1"/>
      <c r="U119" s="1"/>
      <c r="V119" s="1"/>
      <c r="W119" s="1"/>
      <c r="X119" s="1"/>
      <c r="Y119" s="203"/>
      <c r="Z119" s="1"/>
    </row>
    <row r="120" spans="1:26" ht="14.25" customHeight="1" x14ac:dyDescent="0.25">
      <c r="A120" s="1" t="s">
        <v>807</v>
      </c>
      <c r="B120" s="282" t="s">
        <v>808</v>
      </c>
      <c r="C120" s="283" t="str">
        <f>'6'!B37</f>
        <v>ROKI-R.3</v>
      </c>
      <c r="D120" s="284" t="s">
        <v>541</v>
      </c>
      <c r="E120" s="284" t="s">
        <v>546</v>
      </c>
      <c r="F120" s="284" t="s">
        <v>551</v>
      </c>
      <c r="G120" s="284" t="s">
        <v>556</v>
      </c>
      <c r="H120" s="284" t="s">
        <v>559</v>
      </c>
      <c r="I120" s="284" t="s">
        <v>562</v>
      </c>
      <c r="J120" s="284" t="s">
        <v>565</v>
      </c>
      <c r="K120" s="284" t="s">
        <v>568</v>
      </c>
      <c r="L120" s="284" t="s">
        <v>571</v>
      </c>
      <c r="M120" s="284" t="s">
        <v>574</v>
      </c>
      <c r="N120" s="284" t="s">
        <v>576</v>
      </c>
      <c r="O120" s="284" t="s">
        <v>578</v>
      </c>
      <c r="P120" s="284" t="s">
        <v>580</v>
      </c>
      <c r="Q120" s="284" t="s">
        <v>582</v>
      </c>
      <c r="R120" s="284" t="s">
        <v>584</v>
      </c>
      <c r="S120" s="284" t="s">
        <v>586</v>
      </c>
      <c r="T120" s="284" t="s">
        <v>588</v>
      </c>
      <c r="U120" s="284" t="s">
        <v>590</v>
      </c>
      <c r="V120" s="284" t="s">
        <v>592</v>
      </c>
      <c r="W120" s="285" t="s">
        <v>594</v>
      </c>
      <c r="X120" s="1"/>
      <c r="Y120" s="203"/>
      <c r="Z120" s="1"/>
    </row>
    <row r="121" spans="1:26" ht="14.25" customHeight="1" x14ac:dyDescent="0.25">
      <c r="A121" s="1" t="s">
        <v>809</v>
      </c>
      <c r="B121" s="286"/>
      <c r="C121" s="287" t="s">
        <v>676</v>
      </c>
      <c r="D121" s="288"/>
      <c r="E121" s="288"/>
      <c r="F121" s="288"/>
      <c r="G121" s="288"/>
      <c r="H121" s="288"/>
      <c r="I121" s="288"/>
      <c r="J121" s="288"/>
      <c r="K121" s="288"/>
      <c r="L121" s="288"/>
      <c r="M121" s="288"/>
      <c r="N121" s="288"/>
      <c r="O121" s="288"/>
      <c r="P121" s="288"/>
      <c r="Q121" s="288"/>
      <c r="R121" s="288"/>
      <c r="S121" s="288"/>
      <c r="T121" s="288"/>
      <c r="U121" s="288"/>
      <c r="V121" s="288"/>
      <c r="W121" s="289"/>
      <c r="X121" s="1"/>
      <c r="Y121" s="203"/>
      <c r="Z121" s="1"/>
    </row>
    <row r="122" spans="1:26" ht="14.25" customHeight="1" x14ac:dyDescent="0.25">
      <c r="A122" s="1" t="s">
        <v>810</v>
      </c>
      <c r="B122" s="290" t="str">
        <f>$B$8</f>
        <v>Ar rodiklis taikomas VPS priemonei?</v>
      </c>
      <c r="C122" s="29">
        <f>COUNTIFS(D122:W122,"taip")</f>
        <v>1</v>
      </c>
      <c r="D122" s="250" t="str">
        <f>HLOOKUP(D$6,'10'!D$6:D$70,$Y122,FALSE)</f>
        <v>Taip</v>
      </c>
      <c r="E122" s="250" t="str">
        <f>HLOOKUP(E$6,'10'!E$6:E$70,$Y122,FALSE)</f>
        <v>Ne</v>
      </c>
      <c r="F122" s="250" t="str">
        <f>HLOOKUP(F$6,'10'!F$6:F$70,$Y122,FALSE)</f>
        <v>Ne</v>
      </c>
      <c r="G122" s="250" t="str">
        <f>HLOOKUP(G$6,'10'!G$6:G$70,$Y122,FALSE)</f>
        <v>Ne</v>
      </c>
      <c r="H122" s="250" t="str">
        <f>HLOOKUP(H$6,'10'!H$6:H$70,$Y122,FALSE)</f>
        <v>Ne</v>
      </c>
      <c r="I122" s="250" t="str">
        <f>HLOOKUP(I$6,'10'!I$6:I$70,$Y122,FALSE)</f>
        <v>Ne</v>
      </c>
      <c r="J122" s="250" t="str">
        <f>HLOOKUP(J$6,'10'!J$6:J$70,$Y122,FALSE)</f>
        <v>Ne</v>
      </c>
      <c r="K122" s="250" t="str">
        <f>HLOOKUP(K$6,'10'!K$6:K$70,$Y122,FALSE)</f>
        <v>Ne</v>
      </c>
      <c r="L122" s="250" t="str">
        <f>HLOOKUP(L$6,'10'!L$6:L$70,$Y122,FALSE)</f>
        <v>Ne</v>
      </c>
      <c r="M122" s="250" t="str">
        <f>HLOOKUP(M$6,'10'!M$6:M$70,$Y122,FALSE)</f>
        <v>Ne</v>
      </c>
      <c r="N122" s="250" t="str">
        <f>HLOOKUP(N$6,'10'!N$6:N$70,$Y122,FALSE)</f>
        <v>Ne</v>
      </c>
      <c r="O122" s="250" t="str">
        <f>HLOOKUP(O$6,'10'!O$6:O$70,$Y122,FALSE)</f>
        <v>Ne</v>
      </c>
      <c r="P122" s="250" t="str">
        <f>HLOOKUP(P$6,'10'!P$6:P$70,$Y122,FALSE)</f>
        <v>Ne</v>
      </c>
      <c r="Q122" s="250" t="str">
        <f>HLOOKUP(Q$6,'10'!Q$6:Q$70,$Y122,FALSE)</f>
        <v>Ne</v>
      </c>
      <c r="R122" s="250" t="str">
        <f>HLOOKUP(R$6,'10'!R$6:R$70,$Y122,FALSE)</f>
        <v>Ne</v>
      </c>
      <c r="S122" s="250" t="str">
        <f>HLOOKUP(S$6,'10'!S$6:S$70,$Y122,FALSE)</f>
        <v>Ne</v>
      </c>
      <c r="T122" s="250" t="str">
        <f>HLOOKUP(T$6,'10'!T$6:T$70,$Y122,FALSE)</f>
        <v>Ne</v>
      </c>
      <c r="U122" s="250" t="str">
        <f>HLOOKUP(U$6,'10'!U$6:U$70,$Y122,FALSE)</f>
        <v>Ne</v>
      </c>
      <c r="V122" s="250" t="str">
        <f>HLOOKUP(V$6,'10'!V$6:V$70,$Y122,FALSE)</f>
        <v>Ne</v>
      </c>
      <c r="W122" s="251" t="str">
        <f>HLOOKUP(W$6,'10'!W$6:W$70,$Y122,FALSE)</f>
        <v>Ne</v>
      </c>
      <c r="X122" s="1"/>
      <c r="Y122" s="203">
        <v>58</v>
      </c>
      <c r="Z122" s="1"/>
    </row>
    <row r="123" spans="1:26" ht="14.25" customHeight="1" x14ac:dyDescent="0.25">
      <c r="A123" s="1" t="s">
        <v>811</v>
      </c>
      <c r="B123" s="292" t="str">
        <f>$B$9</f>
        <v>Kiekybinis tikslas iki 2029 m.</v>
      </c>
      <c r="C123" s="253">
        <f>SUM(D123:W123)</f>
        <v>3</v>
      </c>
      <c r="D123" s="281">
        <v>3</v>
      </c>
      <c r="E123" s="275"/>
      <c r="F123" s="275"/>
      <c r="G123" s="275"/>
      <c r="H123" s="275"/>
      <c r="I123" s="275"/>
      <c r="J123" s="275"/>
      <c r="K123" s="275"/>
      <c r="L123" s="275"/>
      <c r="M123" s="275"/>
      <c r="N123" s="275"/>
      <c r="O123" s="275"/>
      <c r="P123" s="275"/>
      <c r="Q123" s="275"/>
      <c r="R123" s="275"/>
      <c r="S123" s="275"/>
      <c r="T123" s="275"/>
      <c r="U123" s="275"/>
      <c r="V123" s="275"/>
      <c r="W123" s="276"/>
      <c r="X123" s="1"/>
      <c r="Y123" s="203"/>
      <c r="Z123" s="1"/>
    </row>
    <row r="124" spans="1:26" ht="14.25" customHeight="1" x14ac:dyDescent="0.25">
      <c r="A124" s="1" t="s">
        <v>812</v>
      </c>
      <c r="B124" s="293" t="s">
        <v>681</v>
      </c>
      <c r="C124" s="294"/>
      <c r="D124" s="295"/>
      <c r="E124" s="296"/>
      <c r="F124" s="296"/>
      <c r="G124" s="296"/>
      <c r="H124" s="296"/>
      <c r="I124" s="296"/>
      <c r="J124" s="296"/>
      <c r="K124" s="296"/>
      <c r="L124" s="296"/>
      <c r="M124" s="296"/>
      <c r="N124" s="296"/>
      <c r="O124" s="296"/>
      <c r="P124" s="296"/>
      <c r="Q124" s="296"/>
      <c r="R124" s="296"/>
      <c r="S124" s="296"/>
      <c r="T124" s="296"/>
      <c r="U124" s="296"/>
      <c r="V124" s="296"/>
      <c r="W124" s="297"/>
      <c r="X124" s="1"/>
      <c r="Y124" s="203"/>
      <c r="Z124" s="1"/>
    </row>
    <row r="125" spans="1:26" ht="14.25" customHeight="1" x14ac:dyDescent="0.25">
      <c r="A125" s="1" t="s">
        <v>813</v>
      </c>
      <c r="B125" s="298" t="s">
        <v>683</v>
      </c>
      <c r="C125" s="265"/>
      <c r="D125" s="299"/>
      <c r="E125" s="300"/>
      <c r="F125" s="300"/>
      <c r="G125" s="300"/>
      <c r="H125" s="300"/>
      <c r="I125" s="300"/>
      <c r="J125" s="300"/>
      <c r="K125" s="300"/>
      <c r="L125" s="300"/>
      <c r="M125" s="300"/>
      <c r="N125" s="300"/>
      <c r="O125" s="300"/>
      <c r="P125" s="300"/>
      <c r="Q125" s="300"/>
      <c r="R125" s="300"/>
      <c r="S125" s="300"/>
      <c r="T125" s="300"/>
      <c r="U125" s="300"/>
      <c r="V125" s="300"/>
      <c r="W125" s="301"/>
      <c r="X125" s="1"/>
      <c r="Y125" s="203"/>
      <c r="Z125" s="1"/>
    </row>
    <row r="126" spans="1:26" ht="14.25" customHeight="1" x14ac:dyDescent="0.25">
      <c r="A126" s="1" t="s">
        <v>814</v>
      </c>
      <c r="B126" s="298" t="s">
        <v>685</v>
      </c>
      <c r="C126" s="265"/>
      <c r="D126" s="299"/>
      <c r="E126" s="300"/>
      <c r="F126" s="300"/>
      <c r="G126" s="300"/>
      <c r="H126" s="300"/>
      <c r="I126" s="300"/>
      <c r="J126" s="300"/>
      <c r="K126" s="300"/>
      <c r="L126" s="300"/>
      <c r="M126" s="300"/>
      <c r="N126" s="300"/>
      <c r="O126" s="300"/>
      <c r="P126" s="300"/>
      <c r="Q126" s="300"/>
      <c r="R126" s="300"/>
      <c r="S126" s="300"/>
      <c r="T126" s="300"/>
      <c r="U126" s="300"/>
      <c r="V126" s="300"/>
      <c r="W126" s="301"/>
      <c r="X126" s="1"/>
      <c r="Y126" s="203"/>
      <c r="Z126" s="1"/>
    </row>
    <row r="127" spans="1:26" ht="14.25" customHeight="1" x14ac:dyDescent="0.25">
      <c r="A127" s="1" t="s">
        <v>815</v>
      </c>
      <c r="B127" s="298" t="s">
        <v>687</v>
      </c>
      <c r="C127" s="265"/>
      <c r="D127" s="299"/>
      <c r="E127" s="300"/>
      <c r="F127" s="300"/>
      <c r="G127" s="300"/>
      <c r="H127" s="300"/>
      <c r="I127" s="300"/>
      <c r="J127" s="300"/>
      <c r="K127" s="300"/>
      <c r="L127" s="300"/>
      <c r="M127" s="300"/>
      <c r="N127" s="300"/>
      <c r="O127" s="300"/>
      <c r="P127" s="300"/>
      <c r="Q127" s="300"/>
      <c r="R127" s="300"/>
      <c r="S127" s="300"/>
      <c r="T127" s="300"/>
      <c r="U127" s="300"/>
      <c r="V127" s="300"/>
      <c r="W127" s="301"/>
      <c r="X127" s="1"/>
      <c r="Y127" s="203"/>
      <c r="Z127" s="1"/>
    </row>
    <row r="128" spans="1:26" ht="14.25" customHeight="1" x14ac:dyDescent="0.25">
      <c r="A128" s="1" t="s">
        <v>816</v>
      </c>
      <c r="B128" s="298" t="s">
        <v>689</v>
      </c>
      <c r="C128" s="265">
        <v>1</v>
      </c>
      <c r="D128" s="299"/>
      <c r="E128" s="300"/>
      <c r="F128" s="300"/>
      <c r="G128" s="300"/>
      <c r="H128" s="300"/>
      <c r="I128" s="300"/>
      <c r="J128" s="300"/>
      <c r="K128" s="300"/>
      <c r="L128" s="300"/>
      <c r="M128" s="300"/>
      <c r="N128" s="300"/>
      <c r="O128" s="300"/>
      <c r="P128" s="300"/>
      <c r="Q128" s="300"/>
      <c r="R128" s="300"/>
      <c r="S128" s="300"/>
      <c r="T128" s="300"/>
      <c r="U128" s="300"/>
      <c r="V128" s="300"/>
      <c r="W128" s="301"/>
      <c r="X128" s="1"/>
      <c r="Y128" s="203"/>
      <c r="Z128" s="1"/>
    </row>
    <row r="129" spans="1:26" ht="14.25" customHeight="1" x14ac:dyDescent="0.25">
      <c r="A129" s="1" t="s">
        <v>817</v>
      </c>
      <c r="B129" s="298" t="s">
        <v>691</v>
      </c>
      <c r="C129" s="265"/>
      <c r="D129" s="299"/>
      <c r="E129" s="300"/>
      <c r="F129" s="300"/>
      <c r="G129" s="300"/>
      <c r="H129" s="300"/>
      <c r="I129" s="300"/>
      <c r="J129" s="300"/>
      <c r="K129" s="300"/>
      <c r="L129" s="300"/>
      <c r="M129" s="300"/>
      <c r="N129" s="300"/>
      <c r="O129" s="300"/>
      <c r="P129" s="300"/>
      <c r="Q129" s="300"/>
      <c r="R129" s="300"/>
      <c r="S129" s="300"/>
      <c r="T129" s="300"/>
      <c r="U129" s="300"/>
      <c r="V129" s="300"/>
      <c r="W129" s="301"/>
      <c r="X129" s="1"/>
      <c r="Y129" s="203"/>
      <c r="Z129" s="1"/>
    </row>
    <row r="130" spans="1:26" ht="14.25" customHeight="1" x14ac:dyDescent="0.25">
      <c r="A130" s="1" t="s">
        <v>818</v>
      </c>
      <c r="B130" s="298" t="s">
        <v>693</v>
      </c>
      <c r="C130" s="265">
        <v>2</v>
      </c>
      <c r="D130" s="299"/>
      <c r="E130" s="300"/>
      <c r="F130" s="300"/>
      <c r="G130" s="300"/>
      <c r="H130" s="300"/>
      <c r="I130" s="300"/>
      <c r="J130" s="300"/>
      <c r="K130" s="300"/>
      <c r="L130" s="300"/>
      <c r="M130" s="300"/>
      <c r="N130" s="300"/>
      <c r="O130" s="300"/>
      <c r="P130" s="300"/>
      <c r="Q130" s="300"/>
      <c r="R130" s="300"/>
      <c r="S130" s="300"/>
      <c r="T130" s="300"/>
      <c r="U130" s="300"/>
      <c r="V130" s="300"/>
      <c r="W130" s="301"/>
      <c r="X130" s="1"/>
      <c r="Y130" s="203"/>
      <c r="Z130" s="1"/>
    </row>
    <row r="131" spans="1:26" ht="14.25" customHeight="1" x14ac:dyDescent="0.25">
      <c r="A131" s="1" t="s">
        <v>819</v>
      </c>
      <c r="B131" s="302" t="s">
        <v>695</v>
      </c>
      <c r="C131" s="303"/>
      <c r="D131" s="299"/>
      <c r="E131" s="300"/>
      <c r="F131" s="300"/>
      <c r="G131" s="300"/>
      <c r="H131" s="300"/>
      <c r="I131" s="300"/>
      <c r="J131" s="300"/>
      <c r="K131" s="300"/>
      <c r="L131" s="300"/>
      <c r="M131" s="300"/>
      <c r="N131" s="300"/>
      <c r="O131" s="300"/>
      <c r="P131" s="300"/>
      <c r="Q131" s="300"/>
      <c r="R131" s="300"/>
      <c r="S131" s="300"/>
      <c r="T131" s="300"/>
      <c r="U131" s="300"/>
      <c r="V131" s="300"/>
      <c r="W131" s="301"/>
      <c r="X131" s="1"/>
      <c r="Y131" s="203"/>
      <c r="Z131" s="1"/>
    </row>
    <row r="132" spans="1:26" ht="14.25" customHeight="1" x14ac:dyDescent="0.25">
      <c r="A132" s="1" t="s">
        <v>820</v>
      </c>
      <c r="B132" s="292" t="s">
        <v>697</v>
      </c>
      <c r="C132" s="304"/>
      <c r="D132" s="299"/>
      <c r="E132" s="300"/>
      <c r="F132" s="300"/>
      <c r="G132" s="300"/>
      <c r="H132" s="300"/>
      <c r="I132" s="300"/>
      <c r="J132" s="300"/>
      <c r="K132" s="300"/>
      <c r="L132" s="300"/>
      <c r="M132" s="300"/>
      <c r="N132" s="300"/>
      <c r="O132" s="300"/>
      <c r="P132" s="300"/>
      <c r="Q132" s="300"/>
      <c r="R132" s="300"/>
      <c r="S132" s="300"/>
      <c r="T132" s="300"/>
      <c r="U132" s="300"/>
      <c r="V132" s="300"/>
      <c r="W132" s="301"/>
      <c r="X132" s="1"/>
      <c r="Y132" s="203"/>
      <c r="Z132" s="1"/>
    </row>
    <row r="133" spans="1:26" ht="14.25" customHeight="1" x14ac:dyDescent="0.25">
      <c r="A133" s="1" t="s">
        <v>821</v>
      </c>
      <c r="B133" s="293" t="s">
        <v>676</v>
      </c>
      <c r="C133" s="280">
        <f>SUM(C125:C130)</f>
        <v>3</v>
      </c>
      <c r="D133" s="299"/>
      <c r="E133" s="300"/>
      <c r="F133" s="300"/>
      <c r="G133" s="300"/>
      <c r="H133" s="300"/>
      <c r="I133" s="300"/>
      <c r="J133" s="300"/>
      <c r="K133" s="300"/>
      <c r="L133" s="300"/>
      <c r="M133" s="300"/>
      <c r="N133" s="300"/>
      <c r="O133" s="300"/>
      <c r="P133" s="300"/>
      <c r="Q133" s="300"/>
      <c r="R133" s="300"/>
      <c r="S133" s="300"/>
      <c r="T133" s="300"/>
      <c r="U133" s="300"/>
      <c r="V133" s="300"/>
      <c r="W133" s="301"/>
      <c r="X133" s="1"/>
      <c r="Y133" s="203"/>
      <c r="Z133" s="1"/>
    </row>
    <row r="134" spans="1:26" ht="14.25" customHeight="1" x14ac:dyDescent="0.25">
      <c r="A134" s="1" t="s">
        <v>822</v>
      </c>
      <c r="B134" s="110" t="s">
        <v>620</v>
      </c>
      <c r="C134" s="11" t="str">
        <f>IF(C123=C133,"Gerai","Klaida")</f>
        <v>Gerai</v>
      </c>
      <c r="D134" s="305"/>
      <c r="E134" s="306"/>
      <c r="F134" s="306"/>
      <c r="G134" s="306"/>
      <c r="H134" s="306"/>
      <c r="I134" s="306"/>
      <c r="J134" s="306"/>
      <c r="K134" s="306"/>
      <c r="L134" s="306"/>
      <c r="M134" s="306"/>
      <c r="N134" s="306"/>
      <c r="O134" s="306"/>
      <c r="P134" s="306"/>
      <c r="Q134" s="306"/>
      <c r="R134" s="306"/>
      <c r="S134" s="306"/>
      <c r="T134" s="306"/>
      <c r="U134" s="306"/>
      <c r="V134" s="306"/>
      <c r="W134" s="307"/>
      <c r="X134" s="1"/>
      <c r="Y134" s="203"/>
      <c r="Z134" s="1"/>
    </row>
    <row r="135" spans="1:26" ht="14.25" customHeight="1" x14ac:dyDescent="0.25">
      <c r="A135" s="1" t="s">
        <v>823</v>
      </c>
      <c r="B135" s="1"/>
      <c r="C135" s="3"/>
      <c r="D135" s="1"/>
      <c r="E135" s="1"/>
      <c r="F135" s="1"/>
      <c r="G135" s="1"/>
      <c r="H135" s="1"/>
      <c r="I135" s="1"/>
      <c r="J135" s="1"/>
      <c r="K135" s="1"/>
      <c r="L135" s="1"/>
      <c r="M135" s="1"/>
      <c r="N135" s="1"/>
      <c r="O135" s="1"/>
      <c r="P135" s="1"/>
      <c r="Q135" s="1"/>
      <c r="R135" s="1"/>
      <c r="S135" s="1"/>
      <c r="T135" s="1"/>
      <c r="U135" s="1"/>
      <c r="V135" s="1"/>
      <c r="W135" s="1"/>
      <c r="X135" s="1"/>
      <c r="Y135" s="203"/>
      <c r="Z135" s="1"/>
    </row>
    <row r="136" spans="1:26" ht="14.25" customHeight="1" x14ac:dyDescent="0.25">
      <c r="A136" s="1" t="s">
        <v>824</v>
      </c>
      <c r="B136" s="282" t="s">
        <v>825</v>
      </c>
      <c r="C136" s="283" t="str">
        <f>'6'!B38</f>
        <v>ROKI-P.4</v>
      </c>
      <c r="D136" s="284" t="s">
        <v>541</v>
      </c>
      <c r="E136" s="284" t="s">
        <v>546</v>
      </c>
      <c r="F136" s="284" t="s">
        <v>551</v>
      </c>
      <c r="G136" s="284" t="s">
        <v>556</v>
      </c>
      <c r="H136" s="284" t="s">
        <v>559</v>
      </c>
      <c r="I136" s="284" t="s">
        <v>562</v>
      </c>
      <c r="J136" s="284" t="s">
        <v>565</v>
      </c>
      <c r="K136" s="284" t="s">
        <v>568</v>
      </c>
      <c r="L136" s="284" t="s">
        <v>571</v>
      </c>
      <c r="M136" s="284" t="s">
        <v>574</v>
      </c>
      <c r="N136" s="284" t="s">
        <v>576</v>
      </c>
      <c r="O136" s="284" t="s">
        <v>578</v>
      </c>
      <c r="P136" s="284" t="s">
        <v>580</v>
      </c>
      <c r="Q136" s="284" t="s">
        <v>582</v>
      </c>
      <c r="R136" s="284" t="s">
        <v>584</v>
      </c>
      <c r="S136" s="284" t="s">
        <v>586</v>
      </c>
      <c r="T136" s="284" t="s">
        <v>588</v>
      </c>
      <c r="U136" s="284" t="s">
        <v>590</v>
      </c>
      <c r="V136" s="284" t="s">
        <v>592</v>
      </c>
      <c r="W136" s="285" t="s">
        <v>594</v>
      </c>
      <c r="X136" s="1"/>
      <c r="Y136" s="203"/>
      <c r="Z136" s="1"/>
    </row>
    <row r="137" spans="1:26" ht="14.25" customHeight="1" x14ac:dyDescent="0.25">
      <c r="A137" s="1" t="s">
        <v>826</v>
      </c>
      <c r="B137" s="286"/>
      <c r="C137" s="287" t="s">
        <v>676</v>
      </c>
      <c r="D137" s="288"/>
      <c r="E137" s="288"/>
      <c r="F137" s="288"/>
      <c r="G137" s="288"/>
      <c r="H137" s="288"/>
      <c r="I137" s="288"/>
      <c r="J137" s="288"/>
      <c r="K137" s="288"/>
      <c r="L137" s="288"/>
      <c r="M137" s="288"/>
      <c r="N137" s="288"/>
      <c r="O137" s="288"/>
      <c r="P137" s="288"/>
      <c r="Q137" s="288"/>
      <c r="R137" s="288"/>
      <c r="S137" s="288"/>
      <c r="T137" s="288"/>
      <c r="U137" s="288"/>
      <c r="V137" s="288"/>
      <c r="W137" s="289"/>
      <c r="X137" s="1"/>
      <c r="Y137" s="203"/>
      <c r="Z137" s="1"/>
    </row>
    <row r="138" spans="1:26" ht="14.25" customHeight="1" x14ac:dyDescent="0.25">
      <c r="A138" s="1" t="s">
        <v>827</v>
      </c>
      <c r="B138" s="290" t="str">
        <f>$B$8</f>
        <v>Ar rodiklis taikomas VPS priemonei?</v>
      </c>
      <c r="C138" s="29">
        <f>COUNTIFS(D138:W138,"taip")</f>
        <v>0</v>
      </c>
      <c r="D138" s="250" t="str">
        <f>HLOOKUP(D$6,'10'!D$6:D$70,$Y138,FALSE)</f>
        <v>Ne</v>
      </c>
      <c r="E138" s="250" t="str">
        <f>HLOOKUP(E$6,'10'!E$6:E$70,$Y138,FALSE)</f>
        <v>Ne</v>
      </c>
      <c r="F138" s="250" t="str">
        <f>HLOOKUP(F$6,'10'!F$6:F$70,$Y138,FALSE)</f>
        <v>Ne</v>
      </c>
      <c r="G138" s="250" t="str">
        <f>HLOOKUP(G$6,'10'!G$6:G$70,$Y138,FALSE)</f>
        <v>Ne</v>
      </c>
      <c r="H138" s="250" t="str">
        <f>HLOOKUP(H$6,'10'!H$6:H$70,$Y138,FALSE)</f>
        <v>Ne</v>
      </c>
      <c r="I138" s="250" t="str">
        <f>HLOOKUP(I$6,'10'!I$6:I$70,$Y138,FALSE)</f>
        <v>Ne</v>
      </c>
      <c r="J138" s="250" t="str">
        <f>HLOOKUP(J$6,'10'!J$6:J$70,$Y138,FALSE)</f>
        <v>Ne</v>
      </c>
      <c r="K138" s="250" t="str">
        <f>HLOOKUP(K$6,'10'!K$6:K$70,$Y138,FALSE)</f>
        <v>Ne</v>
      </c>
      <c r="L138" s="250" t="str">
        <f>HLOOKUP(L$6,'10'!L$6:L$70,$Y138,FALSE)</f>
        <v>Ne</v>
      </c>
      <c r="M138" s="250" t="str">
        <f>HLOOKUP(M$6,'10'!M$6:M$70,$Y138,FALSE)</f>
        <v>Ne</v>
      </c>
      <c r="N138" s="250" t="str">
        <f>HLOOKUP(N$6,'10'!N$6:N$70,$Y138,FALSE)</f>
        <v>Ne</v>
      </c>
      <c r="O138" s="250" t="str">
        <f>HLOOKUP(O$6,'10'!O$6:O$70,$Y138,FALSE)</f>
        <v>Ne</v>
      </c>
      <c r="P138" s="250" t="str">
        <f>HLOOKUP(P$6,'10'!P$6:P$70,$Y138,FALSE)</f>
        <v>Ne</v>
      </c>
      <c r="Q138" s="250" t="str">
        <f>HLOOKUP(Q$6,'10'!Q$6:Q$70,$Y138,FALSE)</f>
        <v>Ne</v>
      </c>
      <c r="R138" s="250" t="str">
        <f>HLOOKUP(R$6,'10'!R$6:R$70,$Y138,FALSE)</f>
        <v>Ne</v>
      </c>
      <c r="S138" s="250" t="str">
        <f>HLOOKUP(S$6,'10'!S$6:S$70,$Y138,FALSE)</f>
        <v>Ne</v>
      </c>
      <c r="T138" s="250" t="str">
        <f>HLOOKUP(T$6,'10'!T$6:T$70,$Y138,FALSE)</f>
        <v>Ne</v>
      </c>
      <c r="U138" s="250" t="str">
        <f>HLOOKUP(U$6,'10'!U$6:U$70,$Y138,FALSE)</f>
        <v>Ne</v>
      </c>
      <c r="V138" s="250" t="str">
        <f>HLOOKUP(V$6,'10'!V$6:V$70,$Y138,FALSE)</f>
        <v>Ne</v>
      </c>
      <c r="W138" s="251" t="str">
        <f>HLOOKUP(W$6,'10'!W$6:W$70,$Y138,FALSE)</f>
        <v>Ne</v>
      </c>
      <c r="X138" s="1"/>
      <c r="Y138" s="203">
        <v>59</v>
      </c>
      <c r="Z138" s="1"/>
    </row>
    <row r="139" spans="1:26" ht="14.25" customHeight="1" x14ac:dyDescent="0.25">
      <c r="A139" s="1" t="s">
        <v>828</v>
      </c>
      <c r="B139" s="292" t="str">
        <f>$B$9</f>
        <v>Kiekybinis tikslas iki 2029 m.</v>
      </c>
      <c r="C139" s="253">
        <f>SUM(D139:W139)</f>
        <v>0</v>
      </c>
      <c r="D139" s="281"/>
      <c r="E139" s="275"/>
      <c r="F139" s="275"/>
      <c r="G139" s="275"/>
      <c r="H139" s="275"/>
      <c r="I139" s="275"/>
      <c r="J139" s="275"/>
      <c r="K139" s="275"/>
      <c r="L139" s="275"/>
      <c r="M139" s="275"/>
      <c r="N139" s="275"/>
      <c r="O139" s="275"/>
      <c r="P139" s="275"/>
      <c r="Q139" s="275"/>
      <c r="R139" s="275"/>
      <c r="S139" s="275"/>
      <c r="T139" s="275"/>
      <c r="U139" s="275"/>
      <c r="V139" s="275"/>
      <c r="W139" s="276"/>
      <c r="X139" s="1"/>
      <c r="Y139" s="203"/>
      <c r="Z139" s="1"/>
    </row>
    <row r="140" spans="1:26" ht="14.25" customHeight="1" x14ac:dyDescent="0.25">
      <c r="A140" s="1" t="s">
        <v>829</v>
      </c>
      <c r="B140" s="293" t="s">
        <v>681</v>
      </c>
      <c r="C140" s="294"/>
      <c r="D140" s="295"/>
      <c r="E140" s="296"/>
      <c r="F140" s="296"/>
      <c r="G140" s="296"/>
      <c r="H140" s="296"/>
      <c r="I140" s="296"/>
      <c r="J140" s="296"/>
      <c r="K140" s="296"/>
      <c r="L140" s="296"/>
      <c r="M140" s="296"/>
      <c r="N140" s="296"/>
      <c r="O140" s="296"/>
      <c r="P140" s="296"/>
      <c r="Q140" s="296"/>
      <c r="R140" s="296"/>
      <c r="S140" s="296"/>
      <c r="T140" s="296"/>
      <c r="U140" s="296"/>
      <c r="V140" s="296"/>
      <c r="W140" s="297"/>
      <c r="X140" s="1"/>
      <c r="Y140" s="203"/>
      <c r="Z140" s="1"/>
    </row>
    <row r="141" spans="1:26" ht="14.25" customHeight="1" x14ac:dyDescent="0.25">
      <c r="A141" s="1" t="s">
        <v>830</v>
      </c>
      <c r="B141" s="298" t="s">
        <v>683</v>
      </c>
      <c r="C141" s="265"/>
      <c r="D141" s="299"/>
      <c r="E141" s="300"/>
      <c r="F141" s="300"/>
      <c r="G141" s="300"/>
      <c r="H141" s="300"/>
      <c r="I141" s="300"/>
      <c r="J141" s="300"/>
      <c r="K141" s="300"/>
      <c r="L141" s="300"/>
      <c r="M141" s="300"/>
      <c r="N141" s="300"/>
      <c r="O141" s="300"/>
      <c r="P141" s="300"/>
      <c r="Q141" s="300"/>
      <c r="R141" s="300"/>
      <c r="S141" s="300"/>
      <c r="T141" s="300"/>
      <c r="U141" s="300"/>
      <c r="V141" s="300"/>
      <c r="W141" s="301"/>
      <c r="X141" s="1"/>
      <c r="Y141" s="203"/>
      <c r="Z141" s="1"/>
    </row>
    <row r="142" spans="1:26" ht="14.25" customHeight="1" x14ac:dyDescent="0.25">
      <c r="A142" s="1" t="s">
        <v>831</v>
      </c>
      <c r="B142" s="298" t="s">
        <v>685</v>
      </c>
      <c r="C142" s="265"/>
      <c r="D142" s="299"/>
      <c r="E142" s="300"/>
      <c r="F142" s="300"/>
      <c r="G142" s="300"/>
      <c r="H142" s="300"/>
      <c r="I142" s="300"/>
      <c r="J142" s="300"/>
      <c r="K142" s="300"/>
      <c r="L142" s="300"/>
      <c r="M142" s="300"/>
      <c r="N142" s="300"/>
      <c r="O142" s="300"/>
      <c r="P142" s="300"/>
      <c r="Q142" s="300"/>
      <c r="R142" s="300"/>
      <c r="S142" s="300"/>
      <c r="T142" s="300"/>
      <c r="U142" s="300"/>
      <c r="V142" s="300"/>
      <c r="W142" s="301"/>
      <c r="X142" s="1"/>
      <c r="Y142" s="203"/>
      <c r="Z142" s="1"/>
    </row>
    <row r="143" spans="1:26" ht="14.25" customHeight="1" x14ac:dyDescent="0.25">
      <c r="A143" s="1" t="s">
        <v>832</v>
      </c>
      <c r="B143" s="298" t="s">
        <v>687</v>
      </c>
      <c r="C143" s="265"/>
      <c r="D143" s="299"/>
      <c r="E143" s="300"/>
      <c r="F143" s="300"/>
      <c r="G143" s="300"/>
      <c r="H143" s="300"/>
      <c r="I143" s="300"/>
      <c r="J143" s="300"/>
      <c r="K143" s="300"/>
      <c r="L143" s="300"/>
      <c r="M143" s="300"/>
      <c r="N143" s="300"/>
      <c r="O143" s="300"/>
      <c r="P143" s="300"/>
      <c r="Q143" s="300"/>
      <c r="R143" s="300"/>
      <c r="S143" s="300"/>
      <c r="T143" s="300"/>
      <c r="U143" s="300"/>
      <c r="V143" s="300"/>
      <c r="W143" s="301"/>
      <c r="X143" s="1"/>
      <c r="Y143" s="203"/>
      <c r="Z143" s="1"/>
    </row>
    <row r="144" spans="1:26" ht="14.25" customHeight="1" x14ac:dyDescent="0.25">
      <c r="A144" s="1" t="s">
        <v>833</v>
      </c>
      <c r="B144" s="298" t="s">
        <v>689</v>
      </c>
      <c r="C144" s="265"/>
      <c r="D144" s="299"/>
      <c r="E144" s="300"/>
      <c r="F144" s="300"/>
      <c r="G144" s="300"/>
      <c r="H144" s="300"/>
      <c r="I144" s="300"/>
      <c r="J144" s="300"/>
      <c r="K144" s="300"/>
      <c r="L144" s="300"/>
      <c r="M144" s="300"/>
      <c r="N144" s="300"/>
      <c r="O144" s="300"/>
      <c r="P144" s="300"/>
      <c r="Q144" s="300"/>
      <c r="R144" s="300"/>
      <c r="S144" s="300"/>
      <c r="T144" s="300"/>
      <c r="U144" s="300"/>
      <c r="V144" s="300"/>
      <c r="W144" s="301"/>
      <c r="X144" s="1"/>
      <c r="Y144" s="203"/>
      <c r="Z144" s="1"/>
    </row>
    <row r="145" spans="1:26" ht="14.25" customHeight="1" x14ac:dyDescent="0.25">
      <c r="A145" s="1" t="s">
        <v>834</v>
      </c>
      <c r="B145" s="298" t="s">
        <v>691</v>
      </c>
      <c r="C145" s="265"/>
      <c r="D145" s="299"/>
      <c r="E145" s="300"/>
      <c r="F145" s="300"/>
      <c r="G145" s="300"/>
      <c r="H145" s="300"/>
      <c r="I145" s="300"/>
      <c r="J145" s="300"/>
      <c r="K145" s="300"/>
      <c r="L145" s="300"/>
      <c r="M145" s="300"/>
      <c r="N145" s="300"/>
      <c r="O145" s="300"/>
      <c r="P145" s="300"/>
      <c r="Q145" s="300"/>
      <c r="R145" s="300"/>
      <c r="S145" s="300"/>
      <c r="T145" s="300"/>
      <c r="U145" s="300"/>
      <c r="V145" s="300"/>
      <c r="W145" s="301"/>
      <c r="X145" s="1"/>
      <c r="Y145" s="203"/>
      <c r="Z145" s="1"/>
    </row>
    <row r="146" spans="1:26" ht="14.25" customHeight="1" x14ac:dyDescent="0.25">
      <c r="A146" s="1" t="s">
        <v>835</v>
      </c>
      <c r="B146" s="298" t="s">
        <v>693</v>
      </c>
      <c r="C146" s="265"/>
      <c r="D146" s="299"/>
      <c r="E146" s="300"/>
      <c r="F146" s="300"/>
      <c r="G146" s="300"/>
      <c r="H146" s="300"/>
      <c r="I146" s="300"/>
      <c r="J146" s="300"/>
      <c r="K146" s="300"/>
      <c r="L146" s="300"/>
      <c r="M146" s="300"/>
      <c r="N146" s="300"/>
      <c r="O146" s="300"/>
      <c r="P146" s="300"/>
      <c r="Q146" s="300"/>
      <c r="R146" s="300"/>
      <c r="S146" s="300"/>
      <c r="T146" s="300"/>
      <c r="U146" s="300"/>
      <c r="V146" s="300"/>
      <c r="W146" s="301"/>
      <c r="X146" s="1"/>
      <c r="Y146" s="203"/>
      <c r="Z146" s="1"/>
    </row>
    <row r="147" spans="1:26" ht="14.25" customHeight="1" x14ac:dyDescent="0.25">
      <c r="A147" s="1" t="s">
        <v>836</v>
      </c>
      <c r="B147" s="302" t="s">
        <v>695</v>
      </c>
      <c r="C147" s="303"/>
      <c r="D147" s="299"/>
      <c r="E147" s="300"/>
      <c r="F147" s="300"/>
      <c r="G147" s="300"/>
      <c r="H147" s="300"/>
      <c r="I147" s="300"/>
      <c r="J147" s="300"/>
      <c r="K147" s="300"/>
      <c r="L147" s="300"/>
      <c r="M147" s="300"/>
      <c r="N147" s="300"/>
      <c r="O147" s="300"/>
      <c r="P147" s="300"/>
      <c r="Q147" s="300"/>
      <c r="R147" s="300"/>
      <c r="S147" s="300"/>
      <c r="T147" s="300"/>
      <c r="U147" s="300"/>
      <c r="V147" s="300"/>
      <c r="W147" s="301"/>
      <c r="X147" s="1"/>
      <c r="Y147" s="203"/>
      <c r="Z147" s="1"/>
    </row>
    <row r="148" spans="1:26" ht="14.25" customHeight="1" x14ac:dyDescent="0.25">
      <c r="A148" s="1" t="s">
        <v>837</v>
      </c>
      <c r="B148" s="292" t="s">
        <v>697</v>
      </c>
      <c r="C148" s="304"/>
      <c r="D148" s="299"/>
      <c r="E148" s="300"/>
      <c r="F148" s="300"/>
      <c r="G148" s="300"/>
      <c r="H148" s="300"/>
      <c r="I148" s="300"/>
      <c r="J148" s="300"/>
      <c r="K148" s="300"/>
      <c r="L148" s="300"/>
      <c r="M148" s="300"/>
      <c r="N148" s="300"/>
      <c r="O148" s="300"/>
      <c r="P148" s="300"/>
      <c r="Q148" s="300"/>
      <c r="R148" s="300"/>
      <c r="S148" s="300"/>
      <c r="T148" s="300"/>
      <c r="U148" s="300"/>
      <c r="V148" s="300"/>
      <c r="W148" s="301"/>
      <c r="X148" s="1"/>
      <c r="Y148" s="203"/>
      <c r="Z148" s="1"/>
    </row>
    <row r="149" spans="1:26" ht="14.25" customHeight="1" x14ac:dyDescent="0.25">
      <c r="A149" s="1" t="s">
        <v>838</v>
      </c>
      <c r="B149" s="293" t="s">
        <v>676</v>
      </c>
      <c r="C149" s="280">
        <f>SUM(C141:C146)</f>
        <v>0</v>
      </c>
      <c r="D149" s="299"/>
      <c r="E149" s="300"/>
      <c r="F149" s="300"/>
      <c r="G149" s="300"/>
      <c r="H149" s="300"/>
      <c r="I149" s="300"/>
      <c r="J149" s="300"/>
      <c r="K149" s="300"/>
      <c r="L149" s="300"/>
      <c r="M149" s="300"/>
      <c r="N149" s="300"/>
      <c r="O149" s="300"/>
      <c r="P149" s="300"/>
      <c r="Q149" s="300"/>
      <c r="R149" s="300"/>
      <c r="S149" s="300"/>
      <c r="T149" s="300"/>
      <c r="U149" s="300"/>
      <c r="V149" s="300"/>
      <c r="W149" s="301"/>
      <c r="X149" s="1"/>
      <c r="Y149" s="203"/>
      <c r="Z149" s="1"/>
    </row>
    <row r="150" spans="1:26" ht="14.25" customHeight="1" x14ac:dyDescent="0.25">
      <c r="A150" s="1" t="s">
        <v>839</v>
      </c>
      <c r="B150" s="110" t="s">
        <v>620</v>
      </c>
      <c r="C150" s="11" t="str">
        <f>IF(C139=C149,"Gerai","Klaida")</f>
        <v>Gerai</v>
      </c>
      <c r="D150" s="305"/>
      <c r="E150" s="306"/>
      <c r="F150" s="306"/>
      <c r="G150" s="306"/>
      <c r="H150" s="306"/>
      <c r="I150" s="306"/>
      <c r="J150" s="306"/>
      <c r="K150" s="306"/>
      <c r="L150" s="306"/>
      <c r="M150" s="306"/>
      <c r="N150" s="306"/>
      <c r="O150" s="306"/>
      <c r="P150" s="306"/>
      <c r="Q150" s="306"/>
      <c r="R150" s="306"/>
      <c r="S150" s="306"/>
      <c r="T150" s="306"/>
      <c r="U150" s="306"/>
      <c r="V150" s="306"/>
      <c r="W150" s="307"/>
      <c r="X150" s="1"/>
      <c r="Y150" s="203"/>
      <c r="Z150" s="1"/>
    </row>
    <row r="151" spans="1:26" ht="14.25" customHeight="1" x14ac:dyDescent="0.25">
      <c r="A151" s="1" t="s">
        <v>840</v>
      </c>
      <c r="B151" s="1"/>
      <c r="C151" s="3"/>
      <c r="D151" s="1"/>
      <c r="E151" s="1"/>
      <c r="F151" s="1"/>
      <c r="G151" s="1"/>
      <c r="H151" s="1"/>
      <c r="I151" s="1"/>
      <c r="J151" s="1"/>
      <c r="K151" s="1"/>
      <c r="L151" s="1"/>
      <c r="M151" s="1"/>
      <c r="N151" s="1"/>
      <c r="O151" s="1"/>
      <c r="P151" s="1"/>
      <c r="Q151" s="1"/>
      <c r="R151" s="1"/>
      <c r="S151" s="1"/>
      <c r="T151" s="1"/>
      <c r="U151" s="1"/>
      <c r="V151" s="1"/>
      <c r="W151" s="1"/>
      <c r="X151" s="1"/>
      <c r="Y151" s="203"/>
      <c r="Z151" s="1"/>
    </row>
    <row r="152" spans="1:26" ht="14.25" customHeight="1" x14ac:dyDescent="0.25">
      <c r="A152" s="1" t="s">
        <v>841</v>
      </c>
      <c r="B152" s="282" t="s">
        <v>842</v>
      </c>
      <c r="C152" s="283" t="str">
        <f>'6'!B39</f>
        <v>ROKI-P.5</v>
      </c>
      <c r="D152" s="284" t="s">
        <v>541</v>
      </c>
      <c r="E152" s="284" t="s">
        <v>546</v>
      </c>
      <c r="F152" s="284" t="s">
        <v>551</v>
      </c>
      <c r="G152" s="284" t="s">
        <v>556</v>
      </c>
      <c r="H152" s="284" t="s">
        <v>559</v>
      </c>
      <c r="I152" s="284" t="s">
        <v>562</v>
      </c>
      <c r="J152" s="284" t="s">
        <v>565</v>
      </c>
      <c r="K152" s="284" t="s">
        <v>568</v>
      </c>
      <c r="L152" s="284" t="s">
        <v>571</v>
      </c>
      <c r="M152" s="284" t="s">
        <v>574</v>
      </c>
      <c r="N152" s="284" t="s">
        <v>576</v>
      </c>
      <c r="O152" s="284" t="s">
        <v>578</v>
      </c>
      <c r="P152" s="284" t="s">
        <v>580</v>
      </c>
      <c r="Q152" s="284" t="s">
        <v>582</v>
      </c>
      <c r="R152" s="284" t="s">
        <v>584</v>
      </c>
      <c r="S152" s="284" t="s">
        <v>586</v>
      </c>
      <c r="T152" s="284" t="s">
        <v>588</v>
      </c>
      <c r="U152" s="284" t="s">
        <v>590</v>
      </c>
      <c r="V152" s="284" t="s">
        <v>592</v>
      </c>
      <c r="W152" s="285" t="s">
        <v>594</v>
      </c>
      <c r="X152" s="1"/>
      <c r="Y152" s="203"/>
      <c r="Z152" s="1"/>
    </row>
    <row r="153" spans="1:26" ht="14.25" customHeight="1" x14ac:dyDescent="0.25">
      <c r="A153" s="1" t="s">
        <v>843</v>
      </c>
      <c r="B153" s="286"/>
      <c r="C153" s="287" t="s">
        <v>676</v>
      </c>
      <c r="D153" s="288"/>
      <c r="E153" s="288"/>
      <c r="F153" s="288"/>
      <c r="G153" s="288"/>
      <c r="H153" s="288"/>
      <c r="I153" s="288"/>
      <c r="J153" s="288"/>
      <c r="K153" s="288"/>
      <c r="L153" s="288"/>
      <c r="M153" s="288"/>
      <c r="N153" s="288"/>
      <c r="O153" s="288"/>
      <c r="P153" s="288"/>
      <c r="Q153" s="288"/>
      <c r="R153" s="288"/>
      <c r="S153" s="288"/>
      <c r="T153" s="288"/>
      <c r="U153" s="288"/>
      <c r="V153" s="288"/>
      <c r="W153" s="289"/>
      <c r="X153" s="1"/>
      <c r="Y153" s="203"/>
      <c r="Z153" s="1"/>
    </row>
    <row r="154" spans="1:26" ht="14.25" customHeight="1" x14ac:dyDescent="0.25">
      <c r="A154" s="1" t="s">
        <v>844</v>
      </c>
      <c r="B154" s="290" t="str">
        <f>$B$8</f>
        <v>Ar rodiklis taikomas VPS priemonei?</v>
      </c>
      <c r="C154" s="29">
        <f>COUNTIFS(D154:W154,"taip")</f>
        <v>0</v>
      </c>
      <c r="D154" s="250" t="str">
        <f>HLOOKUP(D$6,'10'!D$6:D$70,$Y154,FALSE)</f>
        <v>Ne</v>
      </c>
      <c r="E154" s="250" t="str">
        <f>HLOOKUP(E$6,'10'!E$6:E$70,$Y154,FALSE)</f>
        <v>Ne</v>
      </c>
      <c r="F154" s="250" t="str">
        <f>HLOOKUP(F$6,'10'!F$6:F$70,$Y154,FALSE)</f>
        <v>Ne</v>
      </c>
      <c r="G154" s="250" t="str">
        <f>HLOOKUP(G$6,'10'!G$6:G$70,$Y154,FALSE)</f>
        <v>Ne</v>
      </c>
      <c r="H154" s="250" t="str">
        <f>HLOOKUP(H$6,'10'!H$6:H$70,$Y154,FALSE)</f>
        <v>Ne</v>
      </c>
      <c r="I154" s="250" t="str">
        <f>HLOOKUP(I$6,'10'!I$6:I$70,$Y154,FALSE)</f>
        <v>Ne</v>
      </c>
      <c r="J154" s="250" t="str">
        <f>HLOOKUP(J$6,'10'!J$6:J$70,$Y154,FALSE)</f>
        <v>Ne</v>
      </c>
      <c r="K154" s="250" t="str">
        <f>HLOOKUP(K$6,'10'!K$6:K$70,$Y154,FALSE)</f>
        <v>Ne</v>
      </c>
      <c r="L154" s="250" t="str">
        <f>HLOOKUP(L$6,'10'!L$6:L$70,$Y154,FALSE)</f>
        <v>Ne</v>
      </c>
      <c r="M154" s="250" t="str">
        <f>HLOOKUP(M$6,'10'!M$6:M$70,$Y154,FALSE)</f>
        <v>Ne</v>
      </c>
      <c r="N154" s="250" t="str">
        <f>HLOOKUP(N$6,'10'!N$6:N$70,$Y154,FALSE)</f>
        <v>Ne</v>
      </c>
      <c r="O154" s="250" t="str">
        <f>HLOOKUP(O$6,'10'!O$6:O$70,$Y154,FALSE)</f>
        <v>Ne</v>
      </c>
      <c r="P154" s="250" t="str">
        <f>HLOOKUP(P$6,'10'!P$6:P$70,$Y154,FALSE)</f>
        <v>Ne</v>
      </c>
      <c r="Q154" s="250" t="str">
        <f>HLOOKUP(Q$6,'10'!Q$6:Q$70,$Y154,FALSE)</f>
        <v>Ne</v>
      </c>
      <c r="R154" s="250" t="str">
        <f>HLOOKUP(R$6,'10'!R$6:R$70,$Y154,FALSE)</f>
        <v>Ne</v>
      </c>
      <c r="S154" s="250" t="str">
        <f>HLOOKUP(S$6,'10'!S$6:S$70,$Y154,FALSE)</f>
        <v>Ne</v>
      </c>
      <c r="T154" s="250" t="str">
        <f>HLOOKUP(T$6,'10'!T$6:T$70,$Y154,FALSE)</f>
        <v>Ne</v>
      </c>
      <c r="U154" s="250" t="str">
        <f>HLOOKUP(U$6,'10'!U$6:U$70,$Y154,FALSE)</f>
        <v>Ne</v>
      </c>
      <c r="V154" s="250" t="str">
        <f>HLOOKUP(V$6,'10'!V$6:V$70,$Y154,FALSE)</f>
        <v>Ne</v>
      </c>
      <c r="W154" s="251" t="str">
        <f>HLOOKUP(W$6,'10'!W$6:W$70,$Y154,FALSE)</f>
        <v>Ne</v>
      </c>
      <c r="X154" s="1"/>
      <c r="Y154" s="203">
        <v>60</v>
      </c>
      <c r="Z154" s="1"/>
    </row>
    <row r="155" spans="1:26" ht="14.25" customHeight="1" x14ac:dyDescent="0.25">
      <c r="A155" s="1" t="s">
        <v>845</v>
      </c>
      <c r="B155" s="292" t="str">
        <f>$B$9</f>
        <v>Kiekybinis tikslas iki 2029 m.</v>
      </c>
      <c r="C155" s="253">
        <f>SUM(D155:W155)</f>
        <v>0</v>
      </c>
      <c r="D155" s="281"/>
      <c r="E155" s="275"/>
      <c r="F155" s="275"/>
      <c r="G155" s="275"/>
      <c r="H155" s="275"/>
      <c r="I155" s="275"/>
      <c r="J155" s="275"/>
      <c r="K155" s="275"/>
      <c r="L155" s="275"/>
      <c r="M155" s="275"/>
      <c r="N155" s="275"/>
      <c r="O155" s="275"/>
      <c r="P155" s="275"/>
      <c r="Q155" s="275"/>
      <c r="R155" s="275"/>
      <c r="S155" s="275"/>
      <c r="T155" s="275"/>
      <c r="U155" s="275"/>
      <c r="V155" s="275"/>
      <c r="W155" s="276"/>
      <c r="X155" s="1"/>
      <c r="Y155" s="203"/>
      <c r="Z155" s="1"/>
    </row>
    <row r="156" spans="1:26" ht="14.25" customHeight="1" x14ac:dyDescent="0.25">
      <c r="A156" s="1" t="s">
        <v>846</v>
      </c>
      <c r="B156" s="293" t="s">
        <v>681</v>
      </c>
      <c r="C156" s="294"/>
      <c r="D156" s="295"/>
      <c r="E156" s="296"/>
      <c r="F156" s="296"/>
      <c r="G156" s="296"/>
      <c r="H156" s="296"/>
      <c r="I156" s="296"/>
      <c r="J156" s="296"/>
      <c r="K156" s="296"/>
      <c r="L156" s="296"/>
      <c r="M156" s="296"/>
      <c r="N156" s="296"/>
      <c r="O156" s="296"/>
      <c r="P156" s="296"/>
      <c r="Q156" s="296"/>
      <c r="R156" s="296"/>
      <c r="S156" s="296"/>
      <c r="T156" s="296"/>
      <c r="U156" s="296"/>
      <c r="V156" s="296"/>
      <c r="W156" s="297"/>
      <c r="X156" s="1"/>
      <c r="Y156" s="203"/>
      <c r="Z156" s="1"/>
    </row>
    <row r="157" spans="1:26" ht="14.25" customHeight="1" x14ac:dyDescent="0.25">
      <c r="A157" s="1" t="s">
        <v>847</v>
      </c>
      <c r="B157" s="298" t="s">
        <v>683</v>
      </c>
      <c r="C157" s="265"/>
      <c r="D157" s="299"/>
      <c r="E157" s="300"/>
      <c r="F157" s="300"/>
      <c r="G157" s="300"/>
      <c r="H157" s="300"/>
      <c r="I157" s="300"/>
      <c r="J157" s="300"/>
      <c r="K157" s="300"/>
      <c r="L157" s="300"/>
      <c r="M157" s="300"/>
      <c r="N157" s="300"/>
      <c r="O157" s="300"/>
      <c r="P157" s="300"/>
      <c r="Q157" s="300"/>
      <c r="R157" s="300"/>
      <c r="S157" s="300"/>
      <c r="T157" s="300"/>
      <c r="U157" s="300"/>
      <c r="V157" s="300"/>
      <c r="W157" s="301"/>
      <c r="X157" s="1"/>
      <c r="Y157" s="203"/>
      <c r="Z157" s="1"/>
    </row>
    <row r="158" spans="1:26" ht="14.25" customHeight="1" x14ac:dyDescent="0.25">
      <c r="A158" s="1" t="s">
        <v>848</v>
      </c>
      <c r="B158" s="298" t="s">
        <v>685</v>
      </c>
      <c r="C158" s="265"/>
      <c r="D158" s="299"/>
      <c r="E158" s="300"/>
      <c r="F158" s="300"/>
      <c r="G158" s="300"/>
      <c r="H158" s="300"/>
      <c r="I158" s="300"/>
      <c r="J158" s="300"/>
      <c r="K158" s="300"/>
      <c r="L158" s="300"/>
      <c r="M158" s="300"/>
      <c r="N158" s="300"/>
      <c r="O158" s="300"/>
      <c r="P158" s="300"/>
      <c r="Q158" s="300"/>
      <c r="R158" s="300"/>
      <c r="S158" s="300"/>
      <c r="T158" s="300"/>
      <c r="U158" s="300"/>
      <c r="V158" s="300"/>
      <c r="W158" s="301"/>
      <c r="X158" s="1"/>
      <c r="Y158" s="203"/>
      <c r="Z158" s="1"/>
    </row>
    <row r="159" spans="1:26" ht="14.25" customHeight="1" x14ac:dyDescent="0.25">
      <c r="A159" s="1" t="s">
        <v>849</v>
      </c>
      <c r="B159" s="298" t="s">
        <v>687</v>
      </c>
      <c r="C159" s="265"/>
      <c r="D159" s="299"/>
      <c r="E159" s="300"/>
      <c r="F159" s="300"/>
      <c r="G159" s="300"/>
      <c r="H159" s="300"/>
      <c r="I159" s="300"/>
      <c r="J159" s="300"/>
      <c r="K159" s="300"/>
      <c r="L159" s="300"/>
      <c r="M159" s="300"/>
      <c r="N159" s="300"/>
      <c r="O159" s="300"/>
      <c r="P159" s="300"/>
      <c r="Q159" s="300"/>
      <c r="R159" s="300"/>
      <c r="S159" s="300"/>
      <c r="T159" s="300"/>
      <c r="U159" s="300"/>
      <c r="V159" s="300"/>
      <c r="W159" s="301"/>
      <c r="X159" s="1"/>
      <c r="Y159" s="203"/>
      <c r="Z159" s="1"/>
    </row>
    <row r="160" spans="1:26" ht="14.25" customHeight="1" x14ac:dyDescent="0.25">
      <c r="A160" s="1" t="s">
        <v>850</v>
      </c>
      <c r="B160" s="298" t="s">
        <v>689</v>
      </c>
      <c r="C160" s="265"/>
      <c r="D160" s="299"/>
      <c r="E160" s="300"/>
      <c r="F160" s="300"/>
      <c r="G160" s="300"/>
      <c r="H160" s="300"/>
      <c r="I160" s="300"/>
      <c r="J160" s="300"/>
      <c r="K160" s="300"/>
      <c r="L160" s="300"/>
      <c r="M160" s="300"/>
      <c r="N160" s="300"/>
      <c r="O160" s="300"/>
      <c r="P160" s="300"/>
      <c r="Q160" s="300"/>
      <c r="R160" s="300"/>
      <c r="S160" s="300"/>
      <c r="T160" s="300"/>
      <c r="U160" s="300"/>
      <c r="V160" s="300"/>
      <c r="W160" s="301"/>
      <c r="X160" s="1"/>
      <c r="Y160" s="203"/>
      <c r="Z160" s="1"/>
    </row>
    <row r="161" spans="1:26" ht="14.25" customHeight="1" x14ac:dyDescent="0.25">
      <c r="A161" s="1" t="s">
        <v>851</v>
      </c>
      <c r="B161" s="298" t="s">
        <v>691</v>
      </c>
      <c r="C161" s="265"/>
      <c r="D161" s="299"/>
      <c r="E161" s="300"/>
      <c r="F161" s="300"/>
      <c r="G161" s="300"/>
      <c r="H161" s="300"/>
      <c r="I161" s="300"/>
      <c r="J161" s="300"/>
      <c r="K161" s="300"/>
      <c r="L161" s="300"/>
      <c r="M161" s="300"/>
      <c r="N161" s="300"/>
      <c r="O161" s="300"/>
      <c r="P161" s="300"/>
      <c r="Q161" s="300"/>
      <c r="R161" s="300"/>
      <c r="S161" s="300"/>
      <c r="T161" s="300"/>
      <c r="U161" s="300"/>
      <c r="V161" s="300"/>
      <c r="W161" s="301"/>
      <c r="X161" s="1"/>
      <c r="Y161" s="203"/>
      <c r="Z161" s="1"/>
    </row>
    <row r="162" spans="1:26" ht="14.25" customHeight="1" x14ac:dyDescent="0.25">
      <c r="A162" s="1" t="s">
        <v>852</v>
      </c>
      <c r="B162" s="298" t="s">
        <v>693</v>
      </c>
      <c r="C162" s="265"/>
      <c r="D162" s="299"/>
      <c r="E162" s="300"/>
      <c r="F162" s="300"/>
      <c r="G162" s="300"/>
      <c r="H162" s="300"/>
      <c r="I162" s="300"/>
      <c r="J162" s="300"/>
      <c r="K162" s="300"/>
      <c r="L162" s="300"/>
      <c r="M162" s="300"/>
      <c r="N162" s="300"/>
      <c r="O162" s="300"/>
      <c r="P162" s="300"/>
      <c r="Q162" s="300"/>
      <c r="R162" s="300"/>
      <c r="S162" s="300"/>
      <c r="T162" s="300"/>
      <c r="U162" s="300"/>
      <c r="V162" s="300"/>
      <c r="W162" s="301"/>
      <c r="X162" s="1"/>
      <c r="Y162" s="203"/>
      <c r="Z162" s="1"/>
    </row>
    <row r="163" spans="1:26" ht="14.25" customHeight="1" x14ac:dyDescent="0.25">
      <c r="A163" s="1" t="s">
        <v>853</v>
      </c>
      <c r="B163" s="302" t="s">
        <v>695</v>
      </c>
      <c r="C163" s="303"/>
      <c r="D163" s="299"/>
      <c r="E163" s="300"/>
      <c r="F163" s="300"/>
      <c r="G163" s="300"/>
      <c r="H163" s="300"/>
      <c r="I163" s="300"/>
      <c r="J163" s="300"/>
      <c r="K163" s="300"/>
      <c r="L163" s="300"/>
      <c r="M163" s="300"/>
      <c r="N163" s="300"/>
      <c r="O163" s="300"/>
      <c r="P163" s="300"/>
      <c r="Q163" s="300"/>
      <c r="R163" s="300"/>
      <c r="S163" s="300"/>
      <c r="T163" s="300"/>
      <c r="U163" s="300"/>
      <c r="V163" s="300"/>
      <c r="W163" s="301"/>
      <c r="X163" s="1"/>
      <c r="Y163" s="203"/>
      <c r="Z163" s="1"/>
    </row>
    <row r="164" spans="1:26" ht="14.25" customHeight="1" x14ac:dyDescent="0.25">
      <c r="A164" s="1" t="s">
        <v>854</v>
      </c>
      <c r="B164" s="292" t="s">
        <v>697</v>
      </c>
      <c r="C164" s="304"/>
      <c r="D164" s="299"/>
      <c r="E164" s="300"/>
      <c r="F164" s="300"/>
      <c r="G164" s="300"/>
      <c r="H164" s="300"/>
      <c r="I164" s="300"/>
      <c r="J164" s="300"/>
      <c r="K164" s="300"/>
      <c r="L164" s="300"/>
      <c r="M164" s="300"/>
      <c r="N164" s="300"/>
      <c r="O164" s="300"/>
      <c r="P164" s="300"/>
      <c r="Q164" s="300"/>
      <c r="R164" s="300"/>
      <c r="S164" s="300"/>
      <c r="T164" s="300"/>
      <c r="U164" s="300"/>
      <c r="V164" s="300"/>
      <c r="W164" s="301"/>
      <c r="X164" s="1"/>
      <c r="Y164" s="203"/>
      <c r="Z164" s="1"/>
    </row>
    <row r="165" spans="1:26" ht="14.25" customHeight="1" x14ac:dyDescent="0.25">
      <c r="A165" s="1" t="s">
        <v>855</v>
      </c>
      <c r="B165" s="293" t="s">
        <v>676</v>
      </c>
      <c r="C165" s="280">
        <f>SUM(C157:C162)</f>
        <v>0</v>
      </c>
      <c r="D165" s="299"/>
      <c r="E165" s="300"/>
      <c r="F165" s="300"/>
      <c r="G165" s="300"/>
      <c r="H165" s="300"/>
      <c r="I165" s="300"/>
      <c r="J165" s="300"/>
      <c r="K165" s="300"/>
      <c r="L165" s="300"/>
      <c r="M165" s="300"/>
      <c r="N165" s="300"/>
      <c r="O165" s="300"/>
      <c r="P165" s="300"/>
      <c r="Q165" s="300"/>
      <c r="R165" s="300"/>
      <c r="S165" s="300"/>
      <c r="T165" s="300"/>
      <c r="U165" s="300"/>
      <c r="V165" s="300"/>
      <c r="W165" s="301"/>
      <c r="X165" s="1"/>
      <c r="Y165" s="203"/>
      <c r="Z165" s="1"/>
    </row>
    <row r="166" spans="1:26" ht="14.25" customHeight="1" x14ac:dyDescent="0.25">
      <c r="A166" s="1" t="s">
        <v>856</v>
      </c>
      <c r="B166" s="110" t="s">
        <v>620</v>
      </c>
      <c r="C166" s="11" t="str">
        <f>IF(C155=C165,"Gerai","Klaida")</f>
        <v>Gerai</v>
      </c>
      <c r="D166" s="305"/>
      <c r="E166" s="306"/>
      <c r="F166" s="306"/>
      <c r="G166" s="306"/>
      <c r="H166" s="306"/>
      <c r="I166" s="306"/>
      <c r="J166" s="306"/>
      <c r="K166" s="306"/>
      <c r="L166" s="306"/>
      <c r="M166" s="306"/>
      <c r="N166" s="306"/>
      <c r="O166" s="306"/>
      <c r="P166" s="306"/>
      <c r="Q166" s="306"/>
      <c r="R166" s="306"/>
      <c r="S166" s="306"/>
      <c r="T166" s="306"/>
      <c r="U166" s="306"/>
      <c r="V166" s="306"/>
      <c r="W166" s="307"/>
      <c r="X166" s="1"/>
      <c r="Y166" s="203"/>
      <c r="Z166" s="1"/>
    </row>
    <row r="167" spans="1:26" ht="14.25" customHeight="1" x14ac:dyDescent="0.25">
      <c r="A167" s="1" t="s">
        <v>857</v>
      </c>
      <c r="B167" s="1"/>
      <c r="C167" s="3"/>
      <c r="D167" s="1"/>
      <c r="E167" s="1"/>
      <c r="F167" s="1"/>
      <c r="G167" s="1"/>
      <c r="H167" s="1"/>
      <c r="I167" s="1"/>
      <c r="J167" s="1"/>
      <c r="K167" s="1"/>
      <c r="L167" s="1"/>
      <c r="M167" s="1"/>
      <c r="N167" s="1"/>
      <c r="O167" s="1"/>
      <c r="P167" s="1"/>
      <c r="Q167" s="1"/>
      <c r="R167" s="1"/>
      <c r="S167" s="1"/>
      <c r="T167" s="1"/>
      <c r="U167" s="1"/>
      <c r="V167" s="1"/>
      <c r="W167" s="1"/>
      <c r="X167" s="1"/>
      <c r="Y167" s="203"/>
      <c r="Z167" s="1"/>
    </row>
    <row r="168" spans="1:26" ht="14.25" customHeight="1" x14ac:dyDescent="0.25">
      <c r="A168" s="1" t="s">
        <v>858</v>
      </c>
      <c r="B168" s="282" t="s">
        <v>859</v>
      </c>
      <c r="C168" s="283" t="str">
        <f>'6'!B40</f>
        <v>ROKI-P.6</v>
      </c>
      <c r="D168" s="284" t="s">
        <v>541</v>
      </c>
      <c r="E168" s="284" t="s">
        <v>546</v>
      </c>
      <c r="F168" s="284" t="s">
        <v>551</v>
      </c>
      <c r="G168" s="284" t="s">
        <v>556</v>
      </c>
      <c r="H168" s="284" t="s">
        <v>559</v>
      </c>
      <c r="I168" s="284" t="s">
        <v>562</v>
      </c>
      <c r="J168" s="284" t="s">
        <v>565</v>
      </c>
      <c r="K168" s="284" t="s">
        <v>568</v>
      </c>
      <c r="L168" s="284" t="s">
        <v>571</v>
      </c>
      <c r="M168" s="284" t="s">
        <v>574</v>
      </c>
      <c r="N168" s="284" t="s">
        <v>576</v>
      </c>
      <c r="O168" s="284" t="s">
        <v>578</v>
      </c>
      <c r="P168" s="284" t="s">
        <v>580</v>
      </c>
      <c r="Q168" s="284" t="s">
        <v>582</v>
      </c>
      <c r="R168" s="284" t="s">
        <v>584</v>
      </c>
      <c r="S168" s="284" t="s">
        <v>586</v>
      </c>
      <c r="T168" s="284" t="s">
        <v>588</v>
      </c>
      <c r="U168" s="284" t="s">
        <v>590</v>
      </c>
      <c r="V168" s="284" t="s">
        <v>592</v>
      </c>
      <c r="W168" s="285" t="s">
        <v>594</v>
      </c>
      <c r="X168" s="1"/>
      <c r="Y168" s="203"/>
      <c r="Z168" s="1"/>
    </row>
    <row r="169" spans="1:26" ht="14.25" customHeight="1" x14ac:dyDescent="0.25">
      <c r="A169" s="1" t="s">
        <v>860</v>
      </c>
      <c r="B169" s="286"/>
      <c r="C169" s="287" t="s">
        <v>676</v>
      </c>
      <c r="D169" s="288"/>
      <c r="E169" s="288"/>
      <c r="F169" s="288"/>
      <c r="G169" s="288"/>
      <c r="H169" s="288"/>
      <c r="I169" s="288"/>
      <c r="J169" s="288"/>
      <c r="K169" s="288"/>
      <c r="L169" s="288"/>
      <c r="M169" s="288"/>
      <c r="N169" s="288"/>
      <c r="O169" s="288"/>
      <c r="P169" s="288"/>
      <c r="Q169" s="288"/>
      <c r="R169" s="288"/>
      <c r="S169" s="288"/>
      <c r="T169" s="288"/>
      <c r="U169" s="288"/>
      <c r="V169" s="288"/>
      <c r="W169" s="289"/>
      <c r="X169" s="1"/>
      <c r="Y169" s="203"/>
      <c r="Z169" s="1"/>
    </row>
    <row r="170" spans="1:26" ht="14.25" customHeight="1" x14ac:dyDescent="0.25">
      <c r="A170" s="1" t="s">
        <v>861</v>
      </c>
      <c r="B170" s="290" t="str">
        <f>$B$8</f>
        <v>Ar rodiklis taikomas VPS priemonei?</v>
      </c>
      <c r="C170" s="29">
        <f>COUNTIFS(D170:W170,"taip")</f>
        <v>0</v>
      </c>
      <c r="D170" s="250" t="str">
        <f>HLOOKUP(D$6,'10'!D$6:D$70,$Y170,FALSE)</f>
        <v>Ne</v>
      </c>
      <c r="E170" s="250" t="str">
        <f>HLOOKUP(E$6,'10'!E$6:E$70,$Y170,FALSE)</f>
        <v>Ne</v>
      </c>
      <c r="F170" s="250" t="str">
        <f>HLOOKUP(F$6,'10'!F$6:F$70,$Y170,FALSE)</f>
        <v>Ne</v>
      </c>
      <c r="G170" s="250" t="str">
        <f>HLOOKUP(G$6,'10'!G$6:G$70,$Y170,FALSE)</f>
        <v>Ne</v>
      </c>
      <c r="H170" s="250" t="str">
        <f>HLOOKUP(H$6,'10'!H$6:H$70,$Y170,FALSE)</f>
        <v>Ne</v>
      </c>
      <c r="I170" s="250" t="str">
        <f>HLOOKUP(I$6,'10'!I$6:I$70,$Y170,FALSE)</f>
        <v>Ne</v>
      </c>
      <c r="J170" s="250" t="str">
        <f>HLOOKUP(J$6,'10'!J$6:J$70,$Y170,FALSE)</f>
        <v>Ne</v>
      </c>
      <c r="K170" s="250" t="str">
        <f>HLOOKUP(K$6,'10'!K$6:K$70,$Y170,FALSE)</f>
        <v>Ne</v>
      </c>
      <c r="L170" s="250" t="str">
        <f>HLOOKUP(L$6,'10'!L$6:L$70,$Y170,FALSE)</f>
        <v>Ne</v>
      </c>
      <c r="M170" s="250" t="str">
        <f>HLOOKUP(M$6,'10'!M$6:M$70,$Y170,FALSE)</f>
        <v>Ne</v>
      </c>
      <c r="N170" s="250" t="str">
        <f>HLOOKUP(N$6,'10'!N$6:N$70,$Y170,FALSE)</f>
        <v>Ne</v>
      </c>
      <c r="O170" s="250" t="str">
        <f>HLOOKUP(O$6,'10'!O$6:O$70,$Y170,FALSE)</f>
        <v>Ne</v>
      </c>
      <c r="P170" s="250" t="str">
        <f>HLOOKUP(P$6,'10'!P$6:P$70,$Y170,FALSE)</f>
        <v>Ne</v>
      </c>
      <c r="Q170" s="250" t="str">
        <f>HLOOKUP(Q$6,'10'!Q$6:Q$70,$Y170,FALSE)</f>
        <v>Ne</v>
      </c>
      <c r="R170" s="250" t="str">
        <f>HLOOKUP(R$6,'10'!R$6:R$70,$Y170,FALSE)</f>
        <v>Ne</v>
      </c>
      <c r="S170" s="250" t="str">
        <f>HLOOKUP(S$6,'10'!S$6:S$70,$Y170,FALSE)</f>
        <v>Ne</v>
      </c>
      <c r="T170" s="250" t="str">
        <f>HLOOKUP(T$6,'10'!T$6:T$70,$Y170,FALSE)</f>
        <v>Ne</v>
      </c>
      <c r="U170" s="250" t="str">
        <f>HLOOKUP(U$6,'10'!U$6:U$70,$Y170,FALSE)</f>
        <v>Ne</v>
      </c>
      <c r="V170" s="250" t="str">
        <f>HLOOKUP(V$6,'10'!V$6:V$70,$Y170,FALSE)</f>
        <v>Ne</v>
      </c>
      <c r="W170" s="251" t="str">
        <f>HLOOKUP(W$6,'10'!W$6:W$70,$Y170,FALSE)</f>
        <v>Ne</v>
      </c>
      <c r="X170" s="1"/>
      <c r="Y170" s="203">
        <v>61</v>
      </c>
      <c r="Z170" s="1"/>
    </row>
    <row r="171" spans="1:26" ht="14.25" customHeight="1" x14ac:dyDescent="0.25">
      <c r="A171" s="1" t="s">
        <v>862</v>
      </c>
      <c r="B171" s="292" t="str">
        <f>$B$9</f>
        <v>Kiekybinis tikslas iki 2029 m.</v>
      </c>
      <c r="C171" s="253">
        <f>SUM(D171:W171)</f>
        <v>0</v>
      </c>
      <c r="D171" s="281"/>
      <c r="E171" s="275"/>
      <c r="F171" s="275"/>
      <c r="G171" s="275"/>
      <c r="H171" s="275"/>
      <c r="I171" s="275"/>
      <c r="J171" s="275"/>
      <c r="K171" s="275"/>
      <c r="L171" s="275"/>
      <c r="M171" s="275"/>
      <c r="N171" s="275"/>
      <c r="O171" s="275"/>
      <c r="P171" s="275"/>
      <c r="Q171" s="275"/>
      <c r="R171" s="275"/>
      <c r="S171" s="275"/>
      <c r="T171" s="275"/>
      <c r="U171" s="275"/>
      <c r="V171" s="275"/>
      <c r="W171" s="276"/>
      <c r="X171" s="1"/>
      <c r="Y171" s="203"/>
      <c r="Z171" s="1"/>
    </row>
    <row r="172" spans="1:26" ht="14.25" customHeight="1" x14ac:dyDescent="0.25">
      <c r="A172" s="1" t="s">
        <v>863</v>
      </c>
      <c r="B172" s="293" t="s">
        <v>681</v>
      </c>
      <c r="C172" s="294"/>
      <c r="D172" s="295"/>
      <c r="E172" s="296"/>
      <c r="F172" s="296"/>
      <c r="G172" s="296"/>
      <c r="H172" s="296"/>
      <c r="I172" s="296"/>
      <c r="J172" s="296"/>
      <c r="K172" s="296"/>
      <c r="L172" s="296"/>
      <c r="M172" s="296"/>
      <c r="N172" s="296"/>
      <c r="O172" s="296"/>
      <c r="P172" s="296"/>
      <c r="Q172" s="296"/>
      <c r="R172" s="296"/>
      <c r="S172" s="296"/>
      <c r="T172" s="296"/>
      <c r="U172" s="296"/>
      <c r="V172" s="296"/>
      <c r="W172" s="297"/>
      <c r="X172" s="1"/>
      <c r="Y172" s="203"/>
      <c r="Z172" s="1"/>
    </row>
    <row r="173" spans="1:26" ht="14.25" customHeight="1" x14ac:dyDescent="0.25">
      <c r="A173" s="1" t="s">
        <v>864</v>
      </c>
      <c r="B173" s="298" t="s">
        <v>683</v>
      </c>
      <c r="C173" s="265"/>
      <c r="D173" s="299"/>
      <c r="E173" s="300"/>
      <c r="F173" s="300"/>
      <c r="G173" s="300"/>
      <c r="H173" s="300"/>
      <c r="I173" s="300"/>
      <c r="J173" s="300"/>
      <c r="K173" s="300"/>
      <c r="L173" s="300"/>
      <c r="M173" s="300"/>
      <c r="N173" s="300"/>
      <c r="O173" s="300"/>
      <c r="P173" s="300"/>
      <c r="Q173" s="300"/>
      <c r="R173" s="300"/>
      <c r="S173" s="300"/>
      <c r="T173" s="300"/>
      <c r="U173" s="300"/>
      <c r="V173" s="300"/>
      <c r="W173" s="301"/>
      <c r="X173" s="1"/>
      <c r="Y173" s="203"/>
      <c r="Z173" s="1"/>
    </row>
    <row r="174" spans="1:26" ht="14.25" customHeight="1" x14ac:dyDescent="0.25">
      <c r="A174" s="1" t="s">
        <v>865</v>
      </c>
      <c r="B174" s="298" t="s">
        <v>685</v>
      </c>
      <c r="C174" s="265"/>
      <c r="D174" s="299"/>
      <c r="E174" s="300"/>
      <c r="F174" s="300"/>
      <c r="G174" s="300"/>
      <c r="H174" s="300"/>
      <c r="I174" s="300"/>
      <c r="J174" s="300"/>
      <c r="K174" s="300"/>
      <c r="L174" s="300"/>
      <c r="M174" s="300"/>
      <c r="N174" s="300"/>
      <c r="O174" s="300"/>
      <c r="P174" s="300"/>
      <c r="Q174" s="300"/>
      <c r="R174" s="300"/>
      <c r="S174" s="300"/>
      <c r="T174" s="300"/>
      <c r="U174" s="300"/>
      <c r="V174" s="300"/>
      <c r="W174" s="301"/>
      <c r="X174" s="1"/>
      <c r="Y174" s="203"/>
      <c r="Z174" s="1"/>
    </row>
    <row r="175" spans="1:26" ht="14.25" customHeight="1" x14ac:dyDescent="0.25">
      <c r="A175" s="1" t="s">
        <v>866</v>
      </c>
      <c r="B175" s="298" t="s">
        <v>687</v>
      </c>
      <c r="C175" s="265"/>
      <c r="D175" s="299"/>
      <c r="E175" s="300"/>
      <c r="F175" s="300"/>
      <c r="G175" s="300"/>
      <c r="H175" s="300"/>
      <c r="I175" s="300"/>
      <c r="J175" s="300"/>
      <c r="K175" s="300"/>
      <c r="L175" s="300"/>
      <c r="M175" s="300"/>
      <c r="N175" s="300"/>
      <c r="O175" s="300"/>
      <c r="P175" s="300"/>
      <c r="Q175" s="300"/>
      <c r="R175" s="300"/>
      <c r="S175" s="300"/>
      <c r="T175" s="300"/>
      <c r="U175" s="300"/>
      <c r="V175" s="300"/>
      <c r="W175" s="301"/>
      <c r="X175" s="1"/>
      <c r="Y175" s="203"/>
      <c r="Z175" s="1"/>
    </row>
    <row r="176" spans="1:26" ht="14.25" customHeight="1" x14ac:dyDescent="0.25">
      <c r="A176" s="1" t="s">
        <v>867</v>
      </c>
      <c r="B176" s="298" t="s">
        <v>689</v>
      </c>
      <c r="C176" s="265"/>
      <c r="D176" s="299"/>
      <c r="E176" s="300"/>
      <c r="F176" s="300"/>
      <c r="G176" s="300"/>
      <c r="H176" s="300"/>
      <c r="I176" s="300"/>
      <c r="J176" s="300"/>
      <c r="K176" s="300"/>
      <c r="L176" s="300"/>
      <c r="M176" s="300"/>
      <c r="N176" s="300"/>
      <c r="O176" s="300"/>
      <c r="P176" s="300"/>
      <c r="Q176" s="300"/>
      <c r="R176" s="300"/>
      <c r="S176" s="300"/>
      <c r="T176" s="300"/>
      <c r="U176" s="300"/>
      <c r="V176" s="300"/>
      <c r="W176" s="301"/>
      <c r="X176" s="1"/>
      <c r="Y176" s="203"/>
      <c r="Z176" s="1"/>
    </row>
    <row r="177" spans="1:26" ht="14.25" customHeight="1" x14ac:dyDescent="0.25">
      <c r="A177" s="1" t="s">
        <v>868</v>
      </c>
      <c r="B177" s="298" t="s">
        <v>691</v>
      </c>
      <c r="C177" s="265"/>
      <c r="D177" s="299"/>
      <c r="E177" s="300"/>
      <c r="F177" s="300"/>
      <c r="G177" s="300"/>
      <c r="H177" s="300"/>
      <c r="I177" s="300"/>
      <c r="J177" s="300"/>
      <c r="K177" s="300"/>
      <c r="L177" s="300"/>
      <c r="M177" s="300"/>
      <c r="N177" s="300"/>
      <c r="O177" s="300"/>
      <c r="P177" s="300"/>
      <c r="Q177" s="300"/>
      <c r="R177" s="300"/>
      <c r="S177" s="300"/>
      <c r="T177" s="300"/>
      <c r="U177" s="300"/>
      <c r="V177" s="300"/>
      <c r="W177" s="301"/>
      <c r="X177" s="1"/>
      <c r="Y177" s="203"/>
      <c r="Z177" s="1"/>
    </row>
    <row r="178" spans="1:26" ht="14.25" customHeight="1" x14ac:dyDescent="0.25">
      <c r="A178" s="1" t="s">
        <v>869</v>
      </c>
      <c r="B178" s="298" t="s">
        <v>693</v>
      </c>
      <c r="C178" s="265"/>
      <c r="D178" s="299"/>
      <c r="E178" s="300"/>
      <c r="F178" s="300"/>
      <c r="G178" s="300"/>
      <c r="H178" s="300"/>
      <c r="I178" s="300"/>
      <c r="J178" s="300"/>
      <c r="K178" s="300"/>
      <c r="L178" s="300"/>
      <c r="M178" s="300"/>
      <c r="N178" s="300"/>
      <c r="O178" s="300"/>
      <c r="P178" s="300"/>
      <c r="Q178" s="300"/>
      <c r="R178" s="300"/>
      <c r="S178" s="300"/>
      <c r="T178" s="300"/>
      <c r="U178" s="300"/>
      <c r="V178" s="300"/>
      <c r="W178" s="301"/>
      <c r="X178" s="1"/>
      <c r="Y178" s="203"/>
      <c r="Z178" s="1"/>
    </row>
    <row r="179" spans="1:26" ht="14.25" customHeight="1" x14ac:dyDescent="0.25">
      <c r="A179" s="1" t="s">
        <v>870</v>
      </c>
      <c r="B179" s="302" t="s">
        <v>695</v>
      </c>
      <c r="C179" s="303"/>
      <c r="D179" s="299"/>
      <c r="E179" s="300"/>
      <c r="F179" s="300"/>
      <c r="G179" s="300"/>
      <c r="H179" s="300"/>
      <c r="I179" s="300"/>
      <c r="J179" s="300"/>
      <c r="K179" s="300"/>
      <c r="L179" s="300"/>
      <c r="M179" s="300"/>
      <c r="N179" s="300"/>
      <c r="O179" s="300"/>
      <c r="P179" s="300"/>
      <c r="Q179" s="300"/>
      <c r="R179" s="300"/>
      <c r="S179" s="300"/>
      <c r="T179" s="300"/>
      <c r="U179" s="300"/>
      <c r="V179" s="300"/>
      <c r="W179" s="301"/>
      <c r="X179" s="1"/>
      <c r="Y179" s="203"/>
      <c r="Z179" s="1"/>
    </row>
    <row r="180" spans="1:26" ht="14.25" customHeight="1" x14ac:dyDescent="0.25">
      <c r="A180" s="1" t="s">
        <v>871</v>
      </c>
      <c r="B180" s="292" t="s">
        <v>697</v>
      </c>
      <c r="C180" s="304"/>
      <c r="D180" s="299"/>
      <c r="E180" s="300"/>
      <c r="F180" s="300"/>
      <c r="G180" s="300"/>
      <c r="H180" s="300"/>
      <c r="I180" s="300"/>
      <c r="J180" s="300"/>
      <c r="K180" s="300"/>
      <c r="L180" s="300"/>
      <c r="M180" s="300"/>
      <c r="N180" s="300"/>
      <c r="O180" s="300"/>
      <c r="P180" s="300"/>
      <c r="Q180" s="300"/>
      <c r="R180" s="300"/>
      <c r="S180" s="300"/>
      <c r="T180" s="300"/>
      <c r="U180" s="300"/>
      <c r="V180" s="300"/>
      <c r="W180" s="301"/>
      <c r="X180" s="1"/>
      <c r="Y180" s="203"/>
      <c r="Z180" s="1"/>
    </row>
    <row r="181" spans="1:26" ht="14.25" customHeight="1" x14ac:dyDescent="0.25">
      <c r="A181" s="1" t="s">
        <v>872</v>
      </c>
      <c r="B181" s="293" t="s">
        <v>676</v>
      </c>
      <c r="C181" s="280">
        <f>SUM(C173:C178)</f>
        <v>0</v>
      </c>
      <c r="D181" s="299"/>
      <c r="E181" s="300"/>
      <c r="F181" s="300"/>
      <c r="G181" s="300"/>
      <c r="H181" s="300"/>
      <c r="I181" s="300"/>
      <c r="J181" s="300"/>
      <c r="K181" s="300"/>
      <c r="L181" s="300"/>
      <c r="M181" s="300"/>
      <c r="N181" s="300"/>
      <c r="O181" s="300"/>
      <c r="P181" s="300"/>
      <c r="Q181" s="300"/>
      <c r="R181" s="300"/>
      <c r="S181" s="300"/>
      <c r="T181" s="300"/>
      <c r="U181" s="300"/>
      <c r="V181" s="300"/>
      <c r="W181" s="301"/>
      <c r="X181" s="1"/>
      <c r="Y181" s="203"/>
      <c r="Z181" s="1"/>
    </row>
    <row r="182" spans="1:26" ht="14.25" customHeight="1" x14ac:dyDescent="0.25">
      <c r="A182" s="1" t="s">
        <v>873</v>
      </c>
      <c r="B182" s="110" t="s">
        <v>620</v>
      </c>
      <c r="C182" s="11" t="str">
        <f>IF(C171=C181,"Gerai","Klaida")</f>
        <v>Gerai</v>
      </c>
      <c r="D182" s="305"/>
      <c r="E182" s="306"/>
      <c r="F182" s="306"/>
      <c r="G182" s="306"/>
      <c r="H182" s="306"/>
      <c r="I182" s="306"/>
      <c r="J182" s="306"/>
      <c r="K182" s="306"/>
      <c r="L182" s="306"/>
      <c r="M182" s="306"/>
      <c r="N182" s="306"/>
      <c r="O182" s="306"/>
      <c r="P182" s="306"/>
      <c r="Q182" s="306"/>
      <c r="R182" s="306"/>
      <c r="S182" s="306"/>
      <c r="T182" s="306"/>
      <c r="U182" s="306"/>
      <c r="V182" s="306"/>
      <c r="W182" s="307"/>
      <c r="X182" s="1"/>
      <c r="Y182" s="203"/>
      <c r="Z182" s="1"/>
    </row>
    <row r="183" spans="1:26" ht="14.25" customHeight="1" x14ac:dyDescent="0.25">
      <c r="A183" s="1" t="s">
        <v>874</v>
      </c>
      <c r="B183" s="1"/>
      <c r="C183" s="3"/>
      <c r="D183" s="1"/>
      <c r="E183" s="1"/>
      <c r="F183" s="1"/>
      <c r="G183" s="1"/>
      <c r="H183" s="1"/>
      <c r="I183" s="1"/>
      <c r="J183" s="1"/>
      <c r="K183" s="1"/>
      <c r="L183" s="1"/>
      <c r="M183" s="1"/>
      <c r="N183" s="1"/>
      <c r="O183" s="1"/>
      <c r="P183" s="1"/>
      <c r="Q183" s="1"/>
      <c r="R183" s="1"/>
      <c r="S183" s="1"/>
      <c r="T183" s="1"/>
      <c r="U183" s="1"/>
      <c r="V183" s="1"/>
      <c r="W183" s="1"/>
      <c r="X183" s="1"/>
      <c r="Y183" s="203"/>
      <c r="Z183" s="1"/>
    </row>
    <row r="184" spans="1:26" ht="14.25" customHeight="1" x14ac:dyDescent="0.25">
      <c r="A184" s="1" t="s">
        <v>875</v>
      </c>
      <c r="B184" s="282" t="s">
        <v>876</v>
      </c>
      <c r="C184" s="283" t="str">
        <f>'6'!B41</f>
        <v>ROKI-P.7</v>
      </c>
      <c r="D184" s="284" t="s">
        <v>541</v>
      </c>
      <c r="E184" s="284" t="s">
        <v>546</v>
      </c>
      <c r="F184" s="284" t="s">
        <v>551</v>
      </c>
      <c r="G184" s="284" t="s">
        <v>556</v>
      </c>
      <c r="H184" s="284" t="s">
        <v>559</v>
      </c>
      <c r="I184" s="284" t="s">
        <v>562</v>
      </c>
      <c r="J184" s="284" t="s">
        <v>565</v>
      </c>
      <c r="K184" s="284" t="s">
        <v>568</v>
      </c>
      <c r="L184" s="284" t="s">
        <v>571</v>
      </c>
      <c r="M184" s="284" t="s">
        <v>574</v>
      </c>
      <c r="N184" s="284" t="s">
        <v>576</v>
      </c>
      <c r="O184" s="284" t="s">
        <v>578</v>
      </c>
      <c r="P184" s="284" t="s">
        <v>580</v>
      </c>
      <c r="Q184" s="284" t="s">
        <v>582</v>
      </c>
      <c r="R184" s="284" t="s">
        <v>584</v>
      </c>
      <c r="S184" s="284" t="s">
        <v>586</v>
      </c>
      <c r="T184" s="284" t="s">
        <v>588</v>
      </c>
      <c r="U184" s="284" t="s">
        <v>590</v>
      </c>
      <c r="V184" s="284" t="s">
        <v>592</v>
      </c>
      <c r="W184" s="285" t="s">
        <v>594</v>
      </c>
      <c r="X184" s="1"/>
      <c r="Y184" s="203"/>
      <c r="Z184" s="1"/>
    </row>
    <row r="185" spans="1:26" ht="14.25" customHeight="1" x14ac:dyDescent="0.25">
      <c r="A185" s="1" t="s">
        <v>877</v>
      </c>
      <c r="B185" s="286"/>
      <c r="C185" s="287" t="s">
        <v>676</v>
      </c>
      <c r="D185" s="288"/>
      <c r="E185" s="288"/>
      <c r="F185" s="288"/>
      <c r="G185" s="288"/>
      <c r="H185" s="288"/>
      <c r="I185" s="288"/>
      <c r="J185" s="288"/>
      <c r="K185" s="288"/>
      <c r="L185" s="288"/>
      <c r="M185" s="288"/>
      <c r="N185" s="288"/>
      <c r="O185" s="288"/>
      <c r="P185" s="288"/>
      <c r="Q185" s="288"/>
      <c r="R185" s="288"/>
      <c r="S185" s="288"/>
      <c r="T185" s="288"/>
      <c r="U185" s="288"/>
      <c r="V185" s="288"/>
      <c r="W185" s="289"/>
      <c r="X185" s="1"/>
      <c r="Y185" s="203"/>
      <c r="Z185" s="1"/>
    </row>
    <row r="186" spans="1:26" ht="14.25" customHeight="1" x14ac:dyDescent="0.25">
      <c r="A186" s="1" t="s">
        <v>878</v>
      </c>
      <c r="B186" s="290" t="str">
        <f>$B$8</f>
        <v>Ar rodiklis taikomas VPS priemonei?</v>
      </c>
      <c r="C186" s="29">
        <f>COUNTIFS(D186:W186,"taip")</f>
        <v>0</v>
      </c>
      <c r="D186" s="250" t="str">
        <f>HLOOKUP(D$6,'10'!D$6:D$70,$Y186,FALSE)</f>
        <v>Ne</v>
      </c>
      <c r="E186" s="250" t="str">
        <f>HLOOKUP(E$6,'10'!E$6:E$70,$Y186,FALSE)</f>
        <v>Ne</v>
      </c>
      <c r="F186" s="250" t="str">
        <f>HLOOKUP(F$6,'10'!F$6:F$70,$Y186,FALSE)</f>
        <v>Ne</v>
      </c>
      <c r="G186" s="250" t="str">
        <f>HLOOKUP(G$6,'10'!G$6:G$70,$Y186,FALSE)</f>
        <v>Ne</v>
      </c>
      <c r="H186" s="250" t="str">
        <f>HLOOKUP(H$6,'10'!H$6:H$70,$Y186,FALSE)</f>
        <v>Ne</v>
      </c>
      <c r="I186" s="250" t="str">
        <f>HLOOKUP(I$6,'10'!I$6:I$70,$Y186,FALSE)</f>
        <v>Ne</v>
      </c>
      <c r="J186" s="250" t="str">
        <f>HLOOKUP(J$6,'10'!J$6:J$70,$Y186,FALSE)</f>
        <v>Ne</v>
      </c>
      <c r="K186" s="250" t="str">
        <f>HLOOKUP(K$6,'10'!K$6:K$70,$Y186,FALSE)</f>
        <v>Ne</v>
      </c>
      <c r="L186" s="250" t="str">
        <f>HLOOKUP(L$6,'10'!L$6:L$70,$Y186,FALSE)</f>
        <v>Ne</v>
      </c>
      <c r="M186" s="250" t="str">
        <f>HLOOKUP(M$6,'10'!M$6:M$70,$Y186,FALSE)</f>
        <v>Ne</v>
      </c>
      <c r="N186" s="250" t="str">
        <f>HLOOKUP(N$6,'10'!N$6:N$70,$Y186,FALSE)</f>
        <v>Ne</v>
      </c>
      <c r="O186" s="250" t="str">
        <f>HLOOKUP(O$6,'10'!O$6:O$70,$Y186,FALSE)</f>
        <v>Ne</v>
      </c>
      <c r="P186" s="250" t="str">
        <f>HLOOKUP(P$6,'10'!P$6:P$70,$Y186,FALSE)</f>
        <v>Ne</v>
      </c>
      <c r="Q186" s="250" t="str">
        <f>HLOOKUP(Q$6,'10'!Q$6:Q$70,$Y186,FALSE)</f>
        <v>Ne</v>
      </c>
      <c r="R186" s="250" t="str">
        <f>HLOOKUP(R$6,'10'!R$6:R$70,$Y186,FALSE)</f>
        <v>Ne</v>
      </c>
      <c r="S186" s="250" t="str">
        <f>HLOOKUP(S$6,'10'!S$6:S$70,$Y186,FALSE)</f>
        <v>Ne</v>
      </c>
      <c r="T186" s="250" t="str">
        <f>HLOOKUP(T$6,'10'!T$6:T$70,$Y186,FALSE)</f>
        <v>Ne</v>
      </c>
      <c r="U186" s="250" t="str">
        <f>HLOOKUP(U$6,'10'!U$6:U$70,$Y186,FALSE)</f>
        <v>Ne</v>
      </c>
      <c r="V186" s="250" t="str">
        <f>HLOOKUP(V$6,'10'!V$6:V$70,$Y186,FALSE)</f>
        <v>Ne</v>
      </c>
      <c r="W186" s="251" t="str">
        <f>HLOOKUP(W$6,'10'!W$6:W$70,$Y186,FALSE)</f>
        <v>Ne</v>
      </c>
      <c r="X186" s="1"/>
      <c r="Y186" s="203">
        <v>62</v>
      </c>
      <c r="Z186" s="1"/>
    </row>
    <row r="187" spans="1:26" ht="14.25" customHeight="1" x14ac:dyDescent="0.25">
      <c r="A187" s="1" t="s">
        <v>879</v>
      </c>
      <c r="B187" s="292" t="str">
        <f>$B$9</f>
        <v>Kiekybinis tikslas iki 2029 m.</v>
      </c>
      <c r="C187" s="253">
        <f>SUM(D187:W187)</f>
        <v>0</v>
      </c>
      <c r="D187" s="281"/>
      <c r="E187" s="275"/>
      <c r="F187" s="275"/>
      <c r="G187" s="275"/>
      <c r="H187" s="275"/>
      <c r="I187" s="275"/>
      <c r="J187" s="275"/>
      <c r="K187" s="275"/>
      <c r="L187" s="275"/>
      <c r="M187" s="275"/>
      <c r="N187" s="275"/>
      <c r="O187" s="275"/>
      <c r="P187" s="275"/>
      <c r="Q187" s="275"/>
      <c r="R187" s="275"/>
      <c r="S187" s="275"/>
      <c r="T187" s="275"/>
      <c r="U187" s="275"/>
      <c r="V187" s="275"/>
      <c r="W187" s="276"/>
      <c r="X187" s="1"/>
      <c r="Y187" s="203"/>
      <c r="Z187" s="1"/>
    </row>
    <row r="188" spans="1:26" ht="14.25" customHeight="1" x14ac:dyDescent="0.25">
      <c r="A188" s="1" t="s">
        <v>880</v>
      </c>
      <c r="B188" s="293" t="s">
        <v>681</v>
      </c>
      <c r="C188" s="294"/>
      <c r="D188" s="295"/>
      <c r="E188" s="296"/>
      <c r="F188" s="296"/>
      <c r="G188" s="296"/>
      <c r="H188" s="296"/>
      <c r="I188" s="296"/>
      <c r="J188" s="296"/>
      <c r="K188" s="296"/>
      <c r="L188" s="296"/>
      <c r="M188" s="296"/>
      <c r="N188" s="296"/>
      <c r="O188" s="296"/>
      <c r="P188" s="296"/>
      <c r="Q188" s="296"/>
      <c r="R188" s="296"/>
      <c r="S188" s="296"/>
      <c r="T188" s="296"/>
      <c r="U188" s="296"/>
      <c r="V188" s="296"/>
      <c r="W188" s="297"/>
      <c r="X188" s="1"/>
      <c r="Y188" s="203"/>
      <c r="Z188" s="1"/>
    </row>
    <row r="189" spans="1:26" ht="14.25" customHeight="1" x14ac:dyDescent="0.25">
      <c r="A189" s="1" t="s">
        <v>881</v>
      </c>
      <c r="B189" s="298" t="s">
        <v>683</v>
      </c>
      <c r="C189" s="265"/>
      <c r="D189" s="299"/>
      <c r="E189" s="300"/>
      <c r="F189" s="300"/>
      <c r="G189" s="300"/>
      <c r="H189" s="300"/>
      <c r="I189" s="300"/>
      <c r="J189" s="300"/>
      <c r="K189" s="300"/>
      <c r="L189" s="300"/>
      <c r="M189" s="300"/>
      <c r="N189" s="300"/>
      <c r="O189" s="300"/>
      <c r="P189" s="300"/>
      <c r="Q189" s="300"/>
      <c r="R189" s="300"/>
      <c r="S189" s="300"/>
      <c r="T189" s="300"/>
      <c r="U189" s="300"/>
      <c r="V189" s="300"/>
      <c r="W189" s="301"/>
      <c r="X189" s="1"/>
      <c r="Y189" s="203"/>
      <c r="Z189" s="1"/>
    </row>
    <row r="190" spans="1:26" ht="14.25" customHeight="1" x14ac:dyDescent="0.25">
      <c r="A190" s="1" t="s">
        <v>882</v>
      </c>
      <c r="B190" s="298" t="s">
        <v>685</v>
      </c>
      <c r="C190" s="265"/>
      <c r="D190" s="299"/>
      <c r="E190" s="300"/>
      <c r="F190" s="300"/>
      <c r="G190" s="300"/>
      <c r="H190" s="300"/>
      <c r="I190" s="300"/>
      <c r="J190" s="300"/>
      <c r="K190" s="300"/>
      <c r="L190" s="300"/>
      <c r="M190" s="300"/>
      <c r="N190" s="300"/>
      <c r="O190" s="300"/>
      <c r="P190" s="300"/>
      <c r="Q190" s="300"/>
      <c r="R190" s="300"/>
      <c r="S190" s="300"/>
      <c r="T190" s="300"/>
      <c r="U190" s="300"/>
      <c r="V190" s="300"/>
      <c r="W190" s="301"/>
      <c r="X190" s="1"/>
      <c r="Y190" s="203"/>
      <c r="Z190" s="1"/>
    </row>
    <row r="191" spans="1:26" ht="14.25" customHeight="1" x14ac:dyDescent="0.25">
      <c r="A191" s="1" t="s">
        <v>883</v>
      </c>
      <c r="B191" s="298" t="s">
        <v>687</v>
      </c>
      <c r="C191" s="265"/>
      <c r="D191" s="299"/>
      <c r="E191" s="300"/>
      <c r="F191" s="300"/>
      <c r="G191" s="300"/>
      <c r="H191" s="300"/>
      <c r="I191" s="300"/>
      <c r="J191" s="300"/>
      <c r="K191" s="300"/>
      <c r="L191" s="300"/>
      <c r="M191" s="300"/>
      <c r="N191" s="300"/>
      <c r="O191" s="300"/>
      <c r="P191" s="300"/>
      <c r="Q191" s="300"/>
      <c r="R191" s="300"/>
      <c r="S191" s="300"/>
      <c r="T191" s="300"/>
      <c r="U191" s="300"/>
      <c r="V191" s="300"/>
      <c r="W191" s="301"/>
      <c r="X191" s="1"/>
      <c r="Y191" s="203"/>
      <c r="Z191" s="1"/>
    </row>
    <row r="192" spans="1:26" ht="14.25" customHeight="1" x14ac:dyDescent="0.25">
      <c r="A192" s="1" t="s">
        <v>884</v>
      </c>
      <c r="B192" s="298" t="s">
        <v>689</v>
      </c>
      <c r="C192" s="265"/>
      <c r="D192" s="299"/>
      <c r="E192" s="300"/>
      <c r="F192" s="300"/>
      <c r="G192" s="300"/>
      <c r="H192" s="300"/>
      <c r="I192" s="300"/>
      <c r="J192" s="300"/>
      <c r="K192" s="300"/>
      <c r="L192" s="300"/>
      <c r="M192" s="300"/>
      <c r="N192" s="300"/>
      <c r="O192" s="300"/>
      <c r="P192" s="300"/>
      <c r="Q192" s="300"/>
      <c r="R192" s="300"/>
      <c r="S192" s="300"/>
      <c r="T192" s="300"/>
      <c r="U192" s="300"/>
      <c r="V192" s="300"/>
      <c r="W192" s="301"/>
      <c r="X192" s="1"/>
      <c r="Y192" s="203"/>
      <c r="Z192" s="1"/>
    </row>
    <row r="193" spans="1:26" ht="14.25" customHeight="1" x14ac:dyDescent="0.25">
      <c r="A193" s="1" t="s">
        <v>885</v>
      </c>
      <c r="B193" s="298" t="s">
        <v>691</v>
      </c>
      <c r="C193" s="265"/>
      <c r="D193" s="299"/>
      <c r="E193" s="300"/>
      <c r="F193" s="300"/>
      <c r="G193" s="300"/>
      <c r="H193" s="300"/>
      <c r="I193" s="300"/>
      <c r="J193" s="300"/>
      <c r="K193" s="300"/>
      <c r="L193" s="300"/>
      <c r="M193" s="300"/>
      <c r="N193" s="300"/>
      <c r="O193" s="300"/>
      <c r="P193" s="300"/>
      <c r="Q193" s="300"/>
      <c r="R193" s="300"/>
      <c r="S193" s="300"/>
      <c r="T193" s="300"/>
      <c r="U193" s="300"/>
      <c r="V193" s="300"/>
      <c r="W193" s="301"/>
      <c r="X193" s="1"/>
      <c r="Y193" s="203"/>
      <c r="Z193" s="1"/>
    </row>
    <row r="194" spans="1:26" ht="14.25" customHeight="1" x14ac:dyDescent="0.25">
      <c r="A194" s="1" t="s">
        <v>886</v>
      </c>
      <c r="B194" s="298" t="s">
        <v>693</v>
      </c>
      <c r="C194" s="265"/>
      <c r="D194" s="299"/>
      <c r="E194" s="300"/>
      <c r="F194" s="300"/>
      <c r="G194" s="300"/>
      <c r="H194" s="300"/>
      <c r="I194" s="300"/>
      <c r="J194" s="300"/>
      <c r="K194" s="300"/>
      <c r="L194" s="300"/>
      <c r="M194" s="300"/>
      <c r="N194" s="300"/>
      <c r="O194" s="300"/>
      <c r="P194" s="300"/>
      <c r="Q194" s="300"/>
      <c r="R194" s="300"/>
      <c r="S194" s="300"/>
      <c r="T194" s="300"/>
      <c r="U194" s="300"/>
      <c r="V194" s="300"/>
      <c r="W194" s="301"/>
      <c r="X194" s="1"/>
      <c r="Y194" s="203"/>
      <c r="Z194" s="1"/>
    </row>
    <row r="195" spans="1:26" ht="14.25" customHeight="1" x14ac:dyDescent="0.25">
      <c r="A195" s="1" t="s">
        <v>887</v>
      </c>
      <c r="B195" s="298" t="s">
        <v>695</v>
      </c>
      <c r="C195" s="303"/>
      <c r="D195" s="299"/>
      <c r="E195" s="300"/>
      <c r="F195" s="300"/>
      <c r="G195" s="300"/>
      <c r="H195" s="300"/>
      <c r="I195" s="300"/>
      <c r="J195" s="300"/>
      <c r="K195" s="300"/>
      <c r="L195" s="300"/>
      <c r="M195" s="300"/>
      <c r="N195" s="300"/>
      <c r="O195" s="300"/>
      <c r="P195" s="300"/>
      <c r="Q195" s="300"/>
      <c r="R195" s="300"/>
      <c r="S195" s="300"/>
      <c r="T195" s="300"/>
      <c r="U195" s="300"/>
      <c r="V195" s="300"/>
      <c r="W195" s="301"/>
      <c r="X195" s="1"/>
      <c r="Y195" s="203"/>
      <c r="Z195" s="1"/>
    </row>
    <row r="196" spans="1:26" ht="14.25" customHeight="1" x14ac:dyDescent="0.25">
      <c r="A196" s="1" t="s">
        <v>888</v>
      </c>
      <c r="B196" s="298" t="s">
        <v>697</v>
      </c>
      <c r="C196" s="304"/>
      <c r="D196" s="299"/>
      <c r="E196" s="300"/>
      <c r="F196" s="300"/>
      <c r="G196" s="300"/>
      <c r="H196" s="300"/>
      <c r="I196" s="300"/>
      <c r="J196" s="300"/>
      <c r="K196" s="300"/>
      <c r="L196" s="300"/>
      <c r="M196" s="300"/>
      <c r="N196" s="300"/>
      <c r="O196" s="300"/>
      <c r="P196" s="300"/>
      <c r="Q196" s="300"/>
      <c r="R196" s="300"/>
      <c r="S196" s="300"/>
      <c r="T196" s="300"/>
      <c r="U196" s="300"/>
      <c r="V196" s="300"/>
      <c r="W196" s="301"/>
      <c r="X196" s="1"/>
      <c r="Y196" s="203"/>
      <c r="Z196" s="1"/>
    </row>
    <row r="197" spans="1:26" ht="14.25" customHeight="1" x14ac:dyDescent="0.25">
      <c r="A197" s="1" t="s">
        <v>889</v>
      </c>
      <c r="B197" s="293" t="s">
        <v>676</v>
      </c>
      <c r="C197" s="280">
        <f>SUM(C189:C194)</f>
        <v>0</v>
      </c>
      <c r="D197" s="299"/>
      <c r="E197" s="300"/>
      <c r="F197" s="300"/>
      <c r="G197" s="300"/>
      <c r="H197" s="300"/>
      <c r="I197" s="300"/>
      <c r="J197" s="300"/>
      <c r="K197" s="300"/>
      <c r="L197" s="300"/>
      <c r="M197" s="300"/>
      <c r="N197" s="300"/>
      <c r="O197" s="300"/>
      <c r="P197" s="300"/>
      <c r="Q197" s="300"/>
      <c r="R197" s="300"/>
      <c r="S197" s="300"/>
      <c r="T197" s="300"/>
      <c r="U197" s="300"/>
      <c r="V197" s="300"/>
      <c r="W197" s="301"/>
      <c r="X197" s="1"/>
      <c r="Y197" s="203"/>
      <c r="Z197" s="1"/>
    </row>
    <row r="198" spans="1:26" ht="14.25" customHeight="1" x14ac:dyDescent="0.25">
      <c r="A198" s="1" t="s">
        <v>890</v>
      </c>
      <c r="B198" s="110" t="s">
        <v>620</v>
      </c>
      <c r="C198" s="11" t="str">
        <f>IF(C187=C197,"Gerai","Klaida")</f>
        <v>Gerai</v>
      </c>
      <c r="D198" s="305"/>
      <c r="E198" s="306"/>
      <c r="F198" s="306"/>
      <c r="G198" s="306"/>
      <c r="H198" s="306"/>
      <c r="I198" s="306"/>
      <c r="J198" s="306"/>
      <c r="K198" s="306"/>
      <c r="L198" s="306"/>
      <c r="M198" s="306"/>
      <c r="N198" s="306"/>
      <c r="O198" s="306"/>
      <c r="P198" s="306"/>
      <c r="Q198" s="306"/>
      <c r="R198" s="306"/>
      <c r="S198" s="306"/>
      <c r="T198" s="306"/>
      <c r="U198" s="306"/>
      <c r="V198" s="306"/>
      <c r="W198" s="307"/>
      <c r="X198" s="1"/>
      <c r="Y198" s="203"/>
      <c r="Z198" s="1"/>
    </row>
    <row r="199" spans="1:26" ht="14.25" customHeight="1" x14ac:dyDescent="0.25">
      <c r="A199" s="1" t="s">
        <v>891</v>
      </c>
      <c r="B199" s="1"/>
      <c r="C199" s="3"/>
      <c r="D199" s="1"/>
      <c r="E199" s="1"/>
      <c r="F199" s="1"/>
      <c r="G199" s="1"/>
      <c r="H199" s="1"/>
      <c r="I199" s="1"/>
      <c r="J199" s="1"/>
      <c r="K199" s="1"/>
      <c r="L199" s="1"/>
      <c r="M199" s="1"/>
      <c r="N199" s="1"/>
      <c r="O199" s="1"/>
      <c r="P199" s="1"/>
      <c r="Q199" s="1"/>
      <c r="R199" s="1"/>
      <c r="S199" s="1"/>
      <c r="T199" s="1"/>
      <c r="U199" s="1"/>
      <c r="V199" s="1"/>
      <c r="W199" s="1"/>
      <c r="X199" s="1"/>
      <c r="Y199" s="203"/>
      <c r="Z199" s="1"/>
    </row>
    <row r="200" spans="1:26" ht="14.25" customHeight="1" x14ac:dyDescent="0.25">
      <c r="A200" s="1" t="s">
        <v>892</v>
      </c>
      <c r="B200" s="282" t="s">
        <v>893</v>
      </c>
      <c r="C200" s="283" t="str">
        <f>'6'!B42</f>
        <v>ROKI-P.8</v>
      </c>
      <c r="D200" s="284" t="s">
        <v>541</v>
      </c>
      <c r="E200" s="284" t="s">
        <v>546</v>
      </c>
      <c r="F200" s="284" t="s">
        <v>551</v>
      </c>
      <c r="G200" s="284" t="s">
        <v>556</v>
      </c>
      <c r="H200" s="284" t="s">
        <v>559</v>
      </c>
      <c r="I200" s="284" t="s">
        <v>562</v>
      </c>
      <c r="J200" s="284" t="s">
        <v>565</v>
      </c>
      <c r="K200" s="284" t="s">
        <v>568</v>
      </c>
      <c r="L200" s="284" t="s">
        <v>571</v>
      </c>
      <c r="M200" s="284" t="s">
        <v>574</v>
      </c>
      <c r="N200" s="284" t="s">
        <v>576</v>
      </c>
      <c r="O200" s="284" t="s">
        <v>578</v>
      </c>
      <c r="P200" s="284" t="s">
        <v>580</v>
      </c>
      <c r="Q200" s="284" t="s">
        <v>582</v>
      </c>
      <c r="R200" s="284" t="s">
        <v>584</v>
      </c>
      <c r="S200" s="284" t="s">
        <v>586</v>
      </c>
      <c r="T200" s="284" t="s">
        <v>588</v>
      </c>
      <c r="U200" s="284" t="s">
        <v>590</v>
      </c>
      <c r="V200" s="284" t="s">
        <v>592</v>
      </c>
      <c r="W200" s="285" t="s">
        <v>594</v>
      </c>
      <c r="X200" s="1"/>
      <c r="Y200" s="203"/>
      <c r="Z200" s="1"/>
    </row>
    <row r="201" spans="1:26" ht="14.25" customHeight="1" x14ac:dyDescent="0.25">
      <c r="A201" s="1" t="s">
        <v>894</v>
      </c>
      <c r="B201" s="286"/>
      <c r="C201" s="287" t="s">
        <v>676</v>
      </c>
      <c r="D201" s="288"/>
      <c r="E201" s="288"/>
      <c r="F201" s="288"/>
      <c r="G201" s="288"/>
      <c r="H201" s="288"/>
      <c r="I201" s="288"/>
      <c r="J201" s="288"/>
      <c r="K201" s="288"/>
      <c r="L201" s="288"/>
      <c r="M201" s="288"/>
      <c r="N201" s="288"/>
      <c r="O201" s="288"/>
      <c r="P201" s="288"/>
      <c r="Q201" s="288"/>
      <c r="R201" s="288"/>
      <c r="S201" s="288"/>
      <c r="T201" s="288"/>
      <c r="U201" s="288"/>
      <c r="V201" s="288"/>
      <c r="W201" s="289"/>
      <c r="X201" s="1"/>
      <c r="Y201" s="203"/>
      <c r="Z201" s="1"/>
    </row>
    <row r="202" spans="1:26" ht="14.25" customHeight="1" x14ac:dyDescent="0.25">
      <c r="A202" s="1" t="s">
        <v>895</v>
      </c>
      <c r="B202" s="290" t="str">
        <f>$B$8</f>
        <v>Ar rodiklis taikomas VPS priemonei?</v>
      </c>
      <c r="C202" s="29">
        <f>COUNTIFS(D202:W202,"taip")</f>
        <v>0</v>
      </c>
      <c r="D202" s="250" t="str">
        <f>HLOOKUP(D$6,'10'!D$6:D$70,$Y202,FALSE)</f>
        <v>Ne</v>
      </c>
      <c r="E202" s="250" t="str">
        <f>HLOOKUP(E$6,'10'!E$6:E$70,$Y202,FALSE)</f>
        <v>Ne</v>
      </c>
      <c r="F202" s="250" t="str">
        <f>HLOOKUP(F$6,'10'!F$6:F$70,$Y202,FALSE)</f>
        <v>Ne</v>
      </c>
      <c r="G202" s="250" t="str">
        <f>HLOOKUP(G$6,'10'!G$6:G$70,$Y202,FALSE)</f>
        <v>Ne</v>
      </c>
      <c r="H202" s="250" t="str">
        <f>HLOOKUP(H$6,'10'!H$6:H$70,$Y202,FALSE)</f>
        <v>Ne</v>
      </c>
      <c r="I202" s="250" t="str">
        <f>HLOOKUP(I$6,'10'!I$6:I$70,$Y202,FALSE)</f>
        <v>Ne</v>
      </c>
      <c r="J202" s="250" t="str">
        <f>HLOOKUP(J$6,'10'!J$6:J$70,$Y202,FALSE)</f>
        <v>Ne</v>
      </c>
      <c r="K202" s="250" t="str">
        <f>HLOOKUP(K$6,'10'!K$6:K$70,$Y202,FALSE)</f>
        <v>Ne</v>
      </c>
      <c r="L202" s="250" t="str">
        <f>HLOOKUP(L$6,'10'!L$6:L$70,$Y202,FALSE)</f>
        <v>Ne</v>
      </c>
      <c r="M202" s="250" t="str">
        <f>HLOOKUP(M$6,'10'!M$6:M$70,$Y202,FALSE)</f>
        <v>Ne</v>
      </c>
      <c r="N202" s="250" t="str">
        <f>HLOOKUP(N$6,'10'!N$6:N$70,$Y202,FALSE)</f>
        <v>Ne</v>
      </c>
      <c r="O202" s="250" t="str">
        <f>HLOOKUP(O$6,'10'!O$6:O$70,$Y202,FALSE)</f>
        <v>Ne</v>
      </c>
      <c r="P202" s="250" t="str">
        <f>HLOOKUP(P$6,'10'!P$6:P$70,$Y202,FALSE)</f>
        <v>Ne</v>
      </c>
      <c r="Q202" s="250" t="str">
        <f>HLOOKUP(Q$6,'10'!Q$6:Q$70,$Y202,FALSE)</f>
        <v>Ne</v>
      </c>
      <c r="R202" s="250" t="str">
        <f>HLOOKUP(R$6,'10'!R$6:R$70,$Y202,FALSE)</f>
        <v>Ne</v>
      </c>
      <c r="S202" s="250" t="str">
        <f>HLOOKUP(S$6,'10'!S$6:S$70,$Y202,FALSE)</f>
        <v>Ne</v>
      </c>
      <c r="T202" s="250" t="str">
        <f>HLOOKUP(T$6,'10'!T$6:T$70,$Y202,FALSE)</f>
        <v>Ne</v>
      </c>
      <c r="U202" s="250" t="str">
        <f>HLOOKUP(U$6,'10'!U$6:U$70,$Y202,FALSE)</f>
        <v>Ne</v>
      </c>
      <c r="V202" s="250" t="str">
        <f>HLOOKUP(V$6,'10'!V$6:V$70,$Y202,FALSE)</f>
        <v>Ne</v>
      </c>
      <c r="W202" s="251" t="str">
        <f>HLOOKUP(W$6,'10'!W$6:W$70,$Y202,FALSE)</f>
        <v>Ne</v>
      </c>
      <c r="X202" s="1"/>
      <c r="Y202" s="203">
        <v>63</v>
      </c>
      <c r="Z202" s="1"/>
    </row>
    <row r="203" spans="1:26" ht="14.25" customHeight="1" x14ac:dyDescent="0.25">
      <c r="A203" s="1" t="s">
        <v>896</v>
      </c>
      <c r="B203" s="292" t="str">
        <f>$B$9</f>
        <v>Kiekybinis tikslas iki 2029 m.</v>
      </c>
      <c r="C203" s="253">
        <f>SUM(D203:W203)</f>
        <v>0</v>
      </c>
      <c r="D203" s="281"/>
      <c r="E203" s="275"/>
      <c r="F203" s="275"/>
      <c r="G203" s="275"/>
      <c r="H203" s="275"/>
      <c r="I203" s="275"/>
      <c r="J203" s="275"/>
      <c r="K203" s="275"/>
      <c r="L203" s="275"/>
      <c r="M203" s="275"/>
      <c r="N203" s="275"/>
      <c r="O203" s="275"/>
      <c r="P203" s="275"/>
      <c r="Q203" s="275"/>
      <c r="R203" s="275"/>
      <c r="S203" s="275"/>
      <c r="T203" s="275"/>
      <c r="U203" s="275"/>
      <c r="V203" s="275"/>
      <c r="W203" s="276"/>
      <c r="X203" s="1"/>
      <c r="Y203" s="203"/>
      <c r="Z203" s="1"/>
    </row>
    <row r="204" spans="1:26" ht="14.25" customHeight="1" x14ac:dyDescent="0.25">
      <c r="A204" s="1" t="s">
        <v>897</v>
      </c>
      <c r="B204" s="293" t="s">
        <v>681</v>
      </c>
      <c r="C204" s="294"/>
      <c r="D204" s="295"/>
      <c r="E204" s="296"/>
      <c r="F204" s="296"/>
      <c r="G204" s="296"/>
      <c r="H204" s="296"/>
      <c r="I204" s="296"/>
      <c r="J204" s="296"/>
      <c r="K204" s="296"/>
      <c r="L204" s="296"/>
      <c r="M204" s="296"/>
      <c r="N204" s="296"/>
      <c r="O204" s="296"/>
      <c r="P204" s="296"/>
      <c r="Q204" s="296"/>
      <c r="R204" s="296"/>
      <c r="S204" s="296"/>
      <c r="T204" s="296"/>
      <c r="U204" s="296"/>
      <c r="V204" s="296"/>
      <c r="W204" s="297"/>
      <c r="X204" s="1"/>
      <c r="Y204" s="203"/>
      <c r="Z204" s="1"/>
    </row>
    <row r="205" spans="1:26" ht="14.25" customHeight="1" x14ac:dyDescent="0.25">
      <c r="A205" s="1" t="s">
        <v>898</v>
      </c>
      <c r="B205" s="298" t="s">
        <v>683</v>
      </c>
      <c r="C205" s="265"/>
      <c r="D205" s="299"/>
      <c r="E205" s="300"/>
      <c r="F205" s="300"/>
      <c r="G205" s="300"/>
      <c r="H205" s="300"/>
      <c r="I205" s="300"/>
      <c r="J205" s="300"/>
      <c r="K205" s="300"/>
      <c r="L205" s="300"/>
      <c r="M205" s="300"/>
      <c r="N205" s="300"/>
      <c r="O205" s="300"/>
      <c r="P205" s="300"/>
      <c r="Q205" s="300"/>
      <c r="R205" s="300"/>
      <c r="S205" s="300"/>
      <c r="T205" s="300"/>
      <c r="U205" s="300"/>
      <c r="V205" s="300"/>
      <c r="W205" s="301"/>
      <c r="X205" s="1"/>
      <c r="Y205" s="203"/>
      <c r="Z205" s="1"/>
    </row>
    <row r="206" spans="1:26" ht="14.25" customHeight="1" x14ac:dyDescent="0.25">
      <c r="A206" s="1" t="s">
        <v>899</v>
      </c>
      <c r="B206" s="298" t="s">
        <v>685</v>
      </c>
      <c r="C206" s="265"/>
      <c r="D206" s="299"/>
      <c r="E206" s="300"/>
      <c r="F206" s="300"/>
      <c r="G206" s="300"/>
      <c r="H206" s="300"/>
      <c r="I206" s="300"/>
      <c r="J206" s="300"/>
      <c r="K206" s="300"/>
      <c r="L206" s="300"/>
      <c r="M206" s="300"/>
      <c r="N206" s="300"/>
      <c r="O206" s="300"/>
      <c r="P206" s="300"/>
      <c r="Q206" s="300"/>
      <c r="R206" s="300"/>
      <c r="S206" s="300"/>
      <c r="T206" s="300"/>
      <c r="U206" s="300"/>
      <c r="V206" s="300"/>
      <c r="W206" s="301"/>
      <c r="X206" s="1"/>
      <c r="Y206" s="203"/>
      <c r="Z206" s="1"/>
    </row>
    <row r="207" spans="1:26" ht="14.25" customHeight="1" x14ac:dyDescent="0.25">
      <c r="A207" s="1" t="s">
        <v>900</v>
      </c>
      <c r="B207" s="298" t="s">
        <v>687</v>
      </c>
      <c r="C207" s="265"/>
      <c r="D207" s="299"/>
      <c r="E207" s="300"/>
      <c r="F207" s="300"/>
      <c r="G207" s="300"/>
      <c r="H207" s="300"/>
      <c r="I207" s="300"/>
      <c r="J207" s="300"/>
      <c r="K207" s="300"/>
      <c r="L207" s="300"/>
      <c r="M207" s="300"/>
      <c r="N207" s="300"/>
      <c r="O207" s="300"/>
      <c r="P207" s="300"/>
      <c r="Q207" s="300"/>
      <c r="R207" s="300"/>
      <c r="S207" s="300"/>
      <c r="T207" s="300"/>
      <c r="U207" s="300"/>
      <c r="V207" s="300"/>
      <c r="W207" s="301"/>
      <c r="X207" s="1"/>
      <c r="Y207" s="203"/>
      <c r="Z207" s="1"/>
    </row>
    <row r="208" spans="1:26" ht="14.25" customHeight="1" x14ac:dyDescent="0.25">
      <c r="A208" s="1" t="s">
        <v>901</v>
      </c>
      <c r="B208" s="298" t="s">
        <v>689</v>
      </c>
      <c r="C208" s="265"/>
      <c r="D208" s="299"/>
      <c r="E208" s="300"/>
      <c r="F208" s="300"/>
      <c r="G208" s="300"/>
      <c r="H208" s="300"/>
      <c r="I208" s="300"/>
      <c r="J208" s="300"/>
      <c r="K208" s="300"/>
      <c r="L208" s="300"/>
      <c r="M208" s="300"/>
      <c r="N208" s="300"/>
      <c r="O208" s="300"/>
      <c r="P208" s="300"/>
      <c r="Q208" s="300"/>
      <c r="R208" s="300"/>
      <c r="S208" s="300"/>
      <c r="T208" s="300"/>
      <c r="U208" s="300"/>
      <c r="V208" s="300"/>
      <c r="W208" s="301"/>
      <c r="X208" s="1"/>
      <c r="Y208" s="203"/>
      <c r="Z208" s="1"/>
    </row>
    <row r="209" spans="1:26" ht="14.25" customHeight="1" x14ac:dyDescent="0.25">
      <c r="A209" s="1" t="s">
        <v>902</v>
      </c>
      <c r="B209" s="298" t="s">
        <v>691</v>
      </c>
      <c r="C209" s="265"/>
      <c r="D209" s="299"/>
      <c r="E209" s="300"/>
      <c r="F209" s="300"/>
      <c r="G209" s="300"/>
      <c r="H209" s="300"/>
      <c r="I209" s="300"/>
      <c r="J209" s="300"/>
      <c r="K209" s="300"/>
      <c r="L209" s="300"/>
      <c r="M209" s="300"/>
      <c r="N209" s="300"/>
      <c r="O209" s="300"/>
      <c r="P209" s="300"/>
      <c r="Q209" s="300"/>
      <c r="R209" s="300"/>
      <c r="S209" s="300"/>
      <c r="T209" s="300"/>
      <c r="U209" s="300"/>
      <c r="V209" s="300"/>
      <c r="W209" s="301"/>
      <c r="X209" s="1"/>
      <c r="Y209" s="203"/>
      <c r="Z209" s="1"/>
    </row>
    <row r="210" spans="1:26" ht="14.25" customHeight="1" x14ac:dyDescent="0.25">
      <c r="A210" s="1" t="s">
        <v>903</v>
      </c>
      <c r="B210" s="298" t="s">
        <v>693</v>
      </c>
      <c r="C210" s="265"/>
      <c r="D210" s="299"/>
      <c r="E210" s="300"/>
      <c r="F210" s="300"/>
      <c r="G210" s="300"/>
      <c r="H210" s="300"/>
      <c r="I210" s="300"/>
      <c r="J210" s="300"/>
      <c r="K210" s="300"/>
      <c r="L210" s="300"/>
      <c r="M210" s="300"/>
      <c r="N210" s="300"/>
      <c r="O210" s="300"/>
      <c r="P210" s="300"/>
      <c r="Q210" s="300"/>
      <c r="R210" s="300"/>
      <c r="S210" s="300"/>
      <c r="T210" s="300"/>
      <c r="U210" s="300"/>
      <c r="V210" s="300"/>
      <c r="W210" s="301"/>
      <c r="X210" s="1"/>
      <c r="Y210" s="203"/>
      <c r="Z210" s="1"/>
    </row>
    <row r="211" spans="1:26" ht="14.25" customHeight="1" x14ac:dyDescent="0.25">
      <c r="A211" s="1" t="s">
        <v>904</v>
      </c>
      <c r="B211" s="302" t="s">
        <v>695</v>
      </c>
      <c r="C211" s="303"/>
      <c r="D211" s="299"/>
      <c r="E211" s="300"/>
      <c r="F211" s="300"/>
      <c r="G211" s="300"/>
      <c r="H211" s="300"/>
      <c r="I211" s="300"/>
      <c r="J211" s="300"/>
      <c r="K211" s="300"/>
      <c r="L211" s="300"/>
      <c r="M211" s="300"/>
      <c r="N211" s="300"/>
      <c r="O211" s="300"/>
      <c r="P211" s="300"/>
      <c r="Q211" s="300"/>
      <c r="R211" s="300"/>
      <c r="S211" s="300"/>
      <c r="T211" s="300"/>
      <c r="U211" s="300"/>
      <c r="V211" s="300"/>
      <c r="W211" s="301"/>
      <c r="X211" s="1"/>
      <c r="Y211" s="203"/>
      <c r="Z211" s="1"/>
    </row>
    <row r="212" spans="1:26" ht="14.25" customHeight="1" x14ac:dyDescent="0.25">
      <c r="A212" s="1" t="s">
        <v>905</v>
      </c>
      <c r="B212" s="292" t="s">
        <v>697</v>
      </c>
      <c r="C212" s="304"/>
      <c r="D212" s="299"/>
      <c r="E212" s="300"/>
      <c r="F212" s="300"/>
      <c r="G212" s="300"/>
      <c r="H212" s="300"/>
      <c r="I212" s="300"/>
      <c r="J212" s="300"/>
      <c r="K212" s="300"/>
      <c r="L212" s="300"/>
      <c r="M212" s="300"/>
      <c r="N212" s="300"/>
      <c r="O212" s="300"/>
      <c r="P212" s="300"/>
      <c r="Q212" s="300"/>
      <c r="R212" s="300"/>
      <c r="S212" s="300"/>
      <c r="T212" s="300"/>
      <c r="U212" s="300"/>
      <c r="V212" s="300"/>
      <c r="W212" s="301"/>
      <c r="X212" s="1"/>
      <c r="Y212" s="203"/>
      <c r="Z212" s="1"/>
    </row>
    <row r="213" spans="1:26" ht="14.25" customHeight="1" x14ac:dyDescent="0.25">
      <c r="A213" s="1" t="s">
        <v>906</v>
      </c>
      <c r="B213" s="293" t="s">
        <v>676</v>
      </c>
      <c r="C213" s="280">
        <f>SUM(C205:C210)</f>
        <v>0</v>
      </c>
      <c r="D213" s="299"/>
      <c r="E213" s="300"/>
      <c r="F213" s="300"/>
      <c r="G213" s="300"/>
      <c r="H213" s="300"/>
      <c r="I213" s="300"/>
      <c r="J213" s="300"/>
      <c r="K213" s="300"/>
      <c r="L213" s="300"/>
      <c r="M213" s="300"/>
      <c r="N213" s="300"/>
      <c r="O213" s="300"/>
      <c r="P213" s="300"/>
      <c r="Q213" s="300"/>
      <c r="R213" s="300"/>
      <c r="S213" s="300"/>
      <c r="T213" s="300"/>
      <c r="U213" s="300"/>
      <c r="V213" s="300"/>
      <c r="W213" s="301"/>
      <c r="X213" s="1"/>
      <c r="Y213" s="203"/>
      <c r="Z213" s="1"/>
    </row>
    <row r="214" spans="1:26" ht="14.25" customHeight="1" x14ac:dyDescent="0.25">
      <c r="A214" s="1" t="s">
        <v>907</v>
      </c>
      <c r="B214" s="110" t="s">
        <v>620</v>
      </c>
      <c r="C214" s="11" t="str">
        <f>IF(C203=C213,"Gerai","Klaida")</f>
        <v>Gerai</v>
      </c>
      <c r="D214" s="305"/>
      <c r="E214" s="306"/>
      <c r="F214" s="306"/>
      <c r="G214" s="306"/>
      <c r="H214" s="306"/>
      <c r="I214" s="306"/>
      <c r="J214" s="306"/>
      <c r="K214" s="306"/>
      <c r="L214" s="306"/>
      <c r="M214" s="306"/>
      <c r="N214" s="306"/>
      <c r="O214" s="306"/>
      <c r="P214" s="306"/>
      <c r="Q214" s="306"/>
      <c r="R214" s="306"/>
      <c r="S214" s="306"/>
      <c r="T214" s="306"/>
      <c r="U214" s="306"/>
      <c r="V214" s="306"/>
      <c r="W214" s="307"/>
      <c r="X214" s="1"/>
      <c r="Y214" s="203"/>
      <c r="Z214" s="1"/>
    </row>
    <row r="215" spans="1:26" ht="14.25" customHeight="1" x14ac:dyDescent="0.25">
      <c r="A215" s="1" t="s">
        <v>908</v>
      </c>
      <c r="B215" s="1"/>
      <c r="C215" s="3"/>
      <c r="D215" s="1"/>
      <c r="E215" s="1"/>
      <c r="F215" s="1"/>
      <c r="G215" s="1"/>
      <c r="H215" s="1"/>
      <c r="I215" s="1"/>
      <c r="J215" s="1"/>
      <c r="K215" s="1"/>
      <c r="L215" s="1"/>
      <c r="M215" s="1"/>
      <c r="N215" s="1"/>
      <c r="O215" s="1"/>
      <c r="P215" s="1"/>
      <c r="Q215" s="1"/>
      <c r="R215" s="1"/>
      <c r="S215" s="1"/>
      <c r="T215" s="1"/>
      <c r="U215" s="1"/>
      <c r="V215" s="1"/>
      <c r="W215" s="1"/>
      <c r="X215" s="1"/>
      <c r="Y215" s="203"/>
      <c r="Z215" s="1"/>
    </row>
    <row r="216" spans="1:26" ht="14.25" customHeight="1" x14ac:dyDescent="0.25">
      <c r="A216" s="1" t="s">
        <v>909</v>
      </c>
      <c r="B216" s="282" t="s">
        <v>910</v>
      </c>
      <c r="C216" s="283" t="str">
        <f>'6'!B43</f>
        <v>ROKI-P.9</v>
      </c>
      <c r="D216" s="284" t="s">
        <v>541</v>
      </c>
      <c r="E216" s="284" t="s">
        <v>546</v>
      </c>
      <c r="F216" s="284" t="s">
        <v>551</v>
      </c>
      <c r="G216" s="284" t="s">
        <v>556</v>
      </c>
      <c r="H216" s="284" t="s">
        <v>559</v>
      </c>
      <c r="I216" s="284" t="s">
        <v>562</v>
      </c>
      <c r="J216" s="284" t="s">
        <v>565</v>
      </c>
      <c r="K216" s="284" t="s">
        <v>568</v>
      </c>
      <c r="L216" s="284" t="s">
        <v>571</v>
      </c>
      <c r="M216" s="284" t="s">
        <v>574</v>
      </c>
      <c r="N216" s="284" t="s">
        <v>576</v>
      </c>
      <c r="O216" s="284" t="s">
        <v>578</v>
      </c>
      <c r="P216" s="284" t="s">
        <v>580</v>
      </c>
      <c r="Q216" s="284" t="s">
        <v>582</v>
      </c>
      <c r="R216" s="284" t="s">
        <v>584</v>
      </c>
      <c r="S216" s="284" t="s">
        <v>586</v>
      </c>
      <c r="T216" s="284" t="s">
        <v>588</v>
      </c>
      <c r="U216" s="284" t="s">
        <v>590</v>
      </c>
      <c r="V216" s="284" t="s">
        <v>592</v>
      </c>
      <c r="W216" s="285" t="s">
        <v>594</v>
      </c>
      <c r="X216" s="1"/>
      <c r="Y216" s="203"/>
      <c r="Z216" s="1"/>
    </row>
    <row r="217" spans="1:26" ht="14.25" customHeight="1" x14ac:dyDescent="0.25">
      <c r="A217" s="1" t="s">
        <v>911</v>
      </c>
      <c r="B217" s="286"/>
      <c r="C217" s="287" t="s">
        <v>676</v>
      </c>
      <c r="D217" s="288"/>
      <c r="E217" s="288"/>
      <c r="F217" s="288"/>
      <c r="G217" s="288"/>
      <c r="H217" s="288"/>
      <c r="I217" s="288"/>
      <c r="J217" s="288"/>
      <c r="K217" s="288"/>
      <c r="L217" s="288"/>
      <c r="M217" s="288"/>
      <c r="N217" s="288"/>
      <c r="O217" s="288"/>
      <c r="P217" s="288"/>
      <c r="Q217" s="288"/>
      <c r="R217" s="288"/>
      <c r="S217" s="288"/>
      <c r="T217" s="288"/>
      <c r="U217" s="288"/>
      <c r="V217" s="288"/>
      <c r="W217" s="289"/>
      <c r="X217" s="1"/>
      <c r="Y217" s="203"/>
      <c r="Z217" s="1"/>
    </row>
    <row r="218" spans="1:26" ht="14.25" customHeight="1" x14ac:dyDescent="0.25">
      <c r="A218" s="1" t="s">
        <v>912</v>
      </c>
      <c r="B218" s="290" t="str">
        <f>$B$8</f>
        <v>Ar rodiklis taikomas VPS priemonei?</v>
      </c>
      <c r="C218" s="29">
        <f>COUNTIFS(D218:W218,"taip")</f>
        <v>0</v>
      </c>
      <c r="D218" s="250" t="str">
        <f>HLOOKUP(D$6,'10'!D$6:D$70,$Y218,FALSE)</f>
        <v>Ne</v>
      </c>
      <c r="E218" s="250" t="str">
        <f>HLOOKUP(E$6,'10'!E$6:E$70,$Y218,FALSE)</f>
        <v>Ne</v>
      </c>
      <c r="F218" s="250" t="str">
        <f>HLOOKUP(F$6,'10'!F$6:F$70,$Y218,FALSE)</f>
        <v>Ne</v>
      </c>
      <c r="G218" s="250" t="str">
        <f>HLOOKUP(G$6,'10'!G$6:G$70,$Y218,FALSE)</f>
        <v>Ne</v>
      </c>
      <c r="H218" s="250" t="str">
        <f>HLOOKUP(H$6,'10'!H$6:H$70,$Y218,FALSE)</f>
        <v>Ne</v>
      </c>
      <c r="I218" s="250" t="str">
        <f>HLOOKUP(I$6,'10'!I$6:I$70,$Y218,FALSE)</f>
        <v>Ne</v>
      </c>
      <c r="J218" s="250" t="str">
        <f>HLOOKUP(J$6,'10'!J$6:J$70,$Y218,FALSE)</f>
        <v>Ne</v>
      </c>
      <c r="K218" s="250" t="str">
        <f>HLOOKUP(K$6,'10'!K$6:K$70,$Y218,FALSE)</f>
        <v>Ne</v>
      </c>
      <c r="L218" s="250" t="str">
        <f>HLOOKUP(L$6,'10'!L$6:L$70,$Y218,FALSE)</f>
        <v>Ne</v>
      </c>
      <c r="M218" s="250" t="str">
        <f>HLOOKUP(M$6,'10'!M$6:M$70,$Y218,FALSE)</f>
        <v>Ne</v>
      </c>
      <c r="N218" s="250" t="str">
        <f>HLOOKUP(N$6,'10'!N$6:N$70,$Y218,FALSE)</f>
        <v>Ne</v>
      </c>
      <c r="O218" s="250" t="str">
        <f>HLOOKUP(O$6,'10'!O$6:O$70,$Y218,FALSE)</f>
        <v>Ne</v>
      </c>
      <c r="P218" s="250" t="str">
        <f>HLOOKUP(P$6,'10'!P$6:P$70,$Y218,FALSE)</f>
        <v>Ne</v>
      </c>
      <c r="Q218" s="250" t="str">
        <f>HLOOKUP(Q$6,'10'!Q$6:Q$70,$Y218,FALSE)</f>
        <v>Ne</v>
      </c>
      <c r="R218" s="250" t="str">
        <f>HLOOKUP(R$6,'10'!R$6:R$70,$Y218,FALSE)</f>
        <v>Ne</v>
      </c>
      <c r="S218" s="250" t="str">
        <f>HLOOKUP(S$6,'10'!S$6:S$70,$Y218,FALSE)</f>
        <v>Ne</v>
      </c>
      <c r="T218" s="250" t="str">
        <f>HLOOKUP(T$6,'10'!T$6:T$70,$Y218,FALSE)</f>
        <v>Ne</v>
      </c>
      <c r="U218" s="250" t="str">
        <f>HLOOKUP(U$6,'10'!U$6:U$70,$Y218,FALSE)</f>
        <v>Ne</v>
      </c>
      <c r="V218" s="250" t="str">
        <f>HLOOKUP(V$6,'10'!V$6:V$70,$Y218,FALSE)</f>
        <v>Ne</v>
      </c>
      <c r="W218" s="251" t="str">
        <f>HLOOKUP(W$6,'10'!W$6:W$70,$Y218,FALSE)</f>
        <v>Ne</v>
      </c>
      <c r="X218" s="1"/>
      <c r="Y218" s="203">
        <v>64</v>
      </c>
      <c r="Z218" s="1"/>
    </row>
    <row r="219" spans="1:26" ht="14.25" customHeight="1" x14ac:dyDescent="0.25">
      <c r="A219" s="1" t="s">
        <v>913</v>
      </c>
      <c r="B219" s="292" t="str">
        <f>$B$9</f>
        <v>Kiekybinis tikslas iki 2029 m.</v>
      </c>
      <c r="C219" s="253">
        <f>SUM(D219:W219)</f>
        <v>0</v>
      </c>
      <c r="D219" s="281"/>
      <c r="E219" s="275"/>
      <c r="F219" s="275"/>
      <c r="G219" s="275"/>
      <c r="H219" s="275"/>
      <c r="I219" s="275"/>
      <c r="J219" s="275"/>
      <c r="K219" s="275"/>
      <c r="L219" s="275"/>
      <c r="M219" s="275"/>
      <c r="N219" s="275"/>
      <c r="O219" s="275"/>
      <c r="P219" s="275"/>
      <c r="Q219" s="275"/>
      <c r="R219" s="275"/>
      <c r="S219" s="275"/>
      <c r="T219" s="275"/>
      <c r="U219" s="275"/>
      <c r="V219" s="275"/>
      <c r="W219" s="276"/>
      <c r="X219" s="1"/>
      <c r="Y219" s="203"/>
      <c r="Z219" s="1"/>
    </row>
    <row r="220" spans="1:26" ht="14.25" customHeight="1" x14ac:dyDescent="0.25">
      <c r="A220" s="1" t="s">
        <v>914</v>
      </c>
      <c r="B220" s="293" t="s">
        <v>681</v>
      </c>
      <c r="C220" s="294"/>
      <c r="D220" s="295"/>
      <c r="E220" s="296"/>
      <c r="F220" s="296"/>
      <c r="G220" s="296"/>
      <c r="H220" s="296"/>
      <c r="I220" s="296"/>
      <c r="J220" s="296"/>
      <c r="K220" s="296"/>
      <c r="L220" s="296"/>
      <c r="M220" s="296"/>
      <c r="N220" s="296"/>
      <c r="O220" s="296"/>
      <c r="P220" s="296"/>
      <c r="Q220" s="296"/>
      <c r="R220" s="296"/>
      <c r="S220" s="296"/>
      <c r="T220" s="296"/>
      <c r="U220" s="296"/>
      <c r="V220" s="296"/>
      <c r="W220" s="297"/>
      <c r="X220" s="1"/>
      <c r="Y220" s="203"/>
      <c r="Z220" s="1"/>
    </row>
    <row r="221" spans="1:26" ht="14.25" customHeight="1" x14ac:dyDescent="0.25">
      <c r="A221" s="1" t="s">
        <v>915</v>
      </c>
      <c r="B221" s="298" t="s">
        <v>683</v>
      </c>
      <c r="C221" s="265"/>
      <c r="D221" s="299"/>
      <c r="E221" s="300"/>
      <c r="F221" s="300"/>
      <c r="G221" s="300"/>
      <c r="H221" s="300"/>
      <c r="I221" s="300"/>
      <c r="J221" s="300"/>
      <c r="K221" s="300"/>
      <c r="L221" s="300"/>
      <c r="M221" s="300"/>
      <c r="N221" s="300"/>
      <c r="O221" s="300"/>
      <c r="P221" s="300"/>
      <c r="Q221" s="300"/>
      <c r="R221" s="300"/>
      <c r="S221" s="300"/>
      <c r="T221" s="300"/>
      <c r="U221" s="300"/>
      <c r="V221" s="300"/>
      <c r="W221" s="301"/>
      <c r="X221" s="1"/>
      <c r="Y221" s="203"/>
      <c r="Z221" s="1"/>
    </row>
    <row r="222" spans="1:26" ht="14.25" customHeight="1" x14ac:dyDescent="0.25">
      <c r="A222" s="1" t="s">
        <v>916</v>
      </c>
      <c r="B222" s="298" t="s">
        <v>685</v>
      </c>
      <c r="C222" s="265"/>
      <c r="D222" s="299"/>
      <c r="E222" s="300"/>
      <c r="F222" s="300"/>
      <c r="G222" s="300"/>
      <c r="H222" s="300"/>
      <c r="I222" s="300"/>
      <c r="J222" s="300"/>
      <c r="K222" s="300"/>
      <c r="L222" s="300"/>
      <c r="M222" s="300"/>
      <c r="N222" s="300"/>
      <c r="O222" s="300"/>
      <c r="P222" s="300"/>
      <c r="Q222" s="300"/>
      <c r="R222" s="300"/>
      <c r="S222" s="300"/>
      <c r="T222" s="300"/>
      <c r="U222" s="300"/>
      <c r="V222" s="300"/>
      <c r="W222" s="301"/>
      <c r="X222" s="1"/>
      <c r="Y222" s="203"/>
      <c r="Z222" s="1"/>
    </row>
    <row r="223" spans="1:26" ht="14.25" customHeight="1" x14ac:dyDescent="0.25">
      <c r="A223" s="1" t="s">
        <v>917</v>
      </c>
      <c r="B223" s="298" t="s">
        <v>687</v>
      </c>
      <c r="C223" s="265"/>
      <c r="D223" s="299"/>
      <c r="E223" s="300"/>
      <c r="F223" s="300"/>
      <c r="G223" s="300"/>
      <c r="H223" s="300"/>
      <c r="I223" s="300"/>
      <c r="J223" s="300"/>
      <c r="K223" s="300"/>
      <c r="L223" s="300"/>
      <c r="M223" s="300"/>
      <c r="N223" s="300"/>
      <c r="O223" s="300"/>
      <c r="P223" s="300"/>
      <c r="Q223" s="300"/>
      <c r="R223" s="300"/>
      <c r="S223" s="300"/>
      <c r="T223" s="300"/>
      <c r="U223" s="300"/>
      <c r="V223" s="300"/>
      <c r="W223" s="301"/>
      <c r="X223" s="1"/>
      <c r="Y223" s="203"/>
      <c r="Z223" s="1"/>
    </row>
    <row r="224" spans="1:26" ht="14.25" customHeight="1" x14ac:dyDescent="0.25">
      <c r="A224" s="1" t="s">
        <v>918</v>
      </c>
      <c r="B224" s="298" t="s">
        <v>689</v>
      </c>
      <c r="C224" s="265"/>
      <c r="D224" s="299"/>
      <c r="E224" s="300"/>
      <c r="F224" s="300"/>
      <c r="G224" s="300"/>
      <c r="H224" s="300"/>
      <c r="I224" s="300"/>
      <c r="J224" s="300"/>
      <c r="K224" s="300"/>
      <c r="L224" s="300"/>
      <c r="M224" s="300"/>
      <c r="N224" s="300"/>
      <c r="O224" s="300"/>
      <c r="P224" s="300"/>
      <c r="Q224" s="300"/>
      <c r="R224" s="300"/>
      <c r="S224" s="300"/>
      <c r="T224" s="300"/>
      <c r="U224" s="300"/>
      <c r="V224" s="300"/>
      <c r="W224" s="301"/>
      <c r="X224" s="1"/>
      <c r="Y224" s="203"/>
      <c r="Z224" s="1"/>
    </row>
    <row r="225" spans="1:26" ht="14.25" customHeight="1" x14ac:dyDescent="0.25">
      <c r="A225" s="1" t="s">
        <v>919</v>
      </c>
      <c r="B225" s="298" t="s">
        <v>691</v>
      </c>
      <c r="C225" s="265"/>
      <c r="D225" s="299"/>
      <c r="E225" s="300"/>
      <c r="F225" s="300"/>
      <c r="G225" s="300"/>
      <c r="H225" s="300"/>
      <c r="I225" s="300"/>
      <c r="J225" s="300"/>
      <c r="K225" s="300"/>
      <c r="L225" s="300"/>
      <c r="M225" s="300"/>
      <c r="N225" s="300"/>
      <c r="O225" s="300"/>
      <c r="P225" s="300"/>
      <c r="Q225" s="300"/>
      <c r="R225" s="300"/>
      <c r="S225" s="300"/>
      <c r="T225" s="300"/>
      <c r="U225" s="300"/>
      <c r="V225" s="300"/>
      <c r="W225" s="301"/>
      <c r="X225" s="1"/>
      <c r="Y225" s="203"/>
      <c r="Z225" s="1"/>
    </row>
    <row r="226" spans="1:26" ht="14.25" customHeight="1" x14ac:dyDescent="0.25">
      <c r="A226" s="1" t="s">
        <v>920</v>
      </c>
      <c r="B226" s="298" t="s">
        <v>693</v>
      </c>
      <c r="C226" s="265"/>
      <c r="D226" s="299"/>
      <c r="E226" s="300"/>
      <c r="F226" s="300"/>
      <c r="G226" s="300"/>
      <c r="H226" s="300"/>
      <c r="I226" s="300"/>
      <c r="J226" s="300"/>
      <c r="K226" s="300"/>
      <c r="L226" s="300"/>
      <c r="M226" s="300"/>
      <c r="N226" s="300"/>
      <c r="O226" s="300"/>
      <c r="P226" s="300"/>
      <c r="Q226" s="300"/>
      <c r="R226" s="300"/>
      <c r="S226" s="300"/>
      <c r="T226" s="300"/>
      <c r="U226" s="300"/>
      <c r="V226" s="300"/>
      <c r="W226" s="301"/>
      <c r="X226" s="1"/>
      <c r="Y226" s="203"/>
      <c r="Z226" s="1"/>
    </row>
    <row r="227" spans="1:26" ht="14.25" customHeight="1" x14ac:dyDescent="0.25">
      <c r="A227" s="1" t="s">
        <v>921</v>
      </c>
      <c r="B227" s="302" t="s">
        <v>695</v>
      </c>
      <c r="C227" s="303"/>
      <c r="D227" s="299"/>
      <c r="E227" s="300"/>
      <c r="F227" s="300"/>
      <c r="G227" s="300"/>
      <c r="H227" s="300"/>
      <c r="I227" s="300"/>
      <c r="J227" s="300"/>
      <c r="K227" s="300"/>
      <c r="L227" s="300"/>
      <c r="M227" s="300"/>
      <c r="N227" s="300"/>
      <c r="O227" s="300"/>
      <c r="P227" s="300"/>
      <c r="Q227" s="300"/>
      <c r="R227" s="300"/>
      <c r="S227" s="300"/>
      <c r="T227" s="300"/>
      <c r="U227" s="300"/>
      <c r="V227" s="300"/>
      <c r="W227" s="301"/>
      <c r="X227" s="1"/>
      <c r="Y227" s="203"/>
      <c r="Z227" s="1"/>
    </row>
    <row r="228" spans="1:26" ht="14.25" customHeight="1" x14ac:dyDescent="0.25">
      <c r="A228" s="1" t="s">
        <v>922</v>
      </c>
      <c r="B228" s="292" t="s">
        <v>697</v>
      </c>
      <c r="C228" s="304"/>
      <c r="D228" s="299"/>
      <c r="E228" s="300"/>
      <c r="F228" s="300"/>
      <c r="G228" s="300"/>
      <c r="H228" s="300"/>
      <c r="I228" s="300"/>
      <c r="J228" s="300"/>
      <c r="K228" s="300"/>
      <c r="L228" s="300"/>
      <c r="M228" s="300"/>
      <c r="N228" s="300"/>
      <c r="O228" s="300"/>
      <c r="P228" s="300"/>
      <c r="Q228" s="300"/>
      <c r="R228" s="300"/>
      <c r="S228" s="300"/>
      <c r="T228" s="300"/>
      <c r="U228" s="300"/>
      <c r="V228" s="300"/>
      <c r="W228" s="301"/>
      <c r="X228" s="1"/>
      <c r="Y228" s="203"/>
      <c r="Z228" s="1"/>
    </row>
    <row r="229" spans="1:26" ht="14.25" customHeight="1" x14ac:dyDescent="0.25">
      <c r="A229" s="1" t="s">
        <v>923</v>
      </c>
      <c r="B229" s="293" t="s">
        <v>676</v>
      </c>
      <c r="C229" s="280">
        <f>SUM(C221:C226)</f>
        <v>0</v>
      </c>
      <c r="D229" s="299"/>
      <c r="E229" s="300"/>
      <c r="F229" s="300"/>
      <c r="G229" s="300"/>
      <c r="H229" s="300"/>
      <c r="I229" s="300"/>
      <c r="J229" s="300"/>
      <c r="K229" s="300"/>
      <c r="L229" s="300"/>
      <c r="M229" s="300"/>
      <c r="N229" s="300"/>
      <c r="O229" s="300"/>
      <c r="P229" s="300"/>
      <c r="Q229" s="300"/>
      <c r="R229" s="300"/>
      <c r="S229" s="300"/>
      <c r="T229" s="300"/>
      <c r="U229" s="300"/>
      <c r="V229" s="300"/>
      <c r="W229" s="301"/>
      <c r="X229" s="1"/>
      <c r="Y229" s="203"/>
      <c r="Z229" s="1"/>
    </row>
    <row r="230" spans="1:26" ht="14.25" customHeight="1" x14ac:dyDescent="0.25">
      <c r="A230" s="1" t="s">
        <v>924</v>
      </c>
      <c r="B230" s="110" t="s">
        <v>620</v>
      </c>
      <c r="C230" s="11" t="str">
        <f>IF(C219=C229,"Gerai","Klaida")</f>
        <v>Gerai</v>
      </c>
      <c r="D230" s="305"/>
      <c r="E230" s="306"/>
      <c r="F230" s="306"/>
      <c r="G230" s="306"/>
      <c r="H230" s="306"/>
      <c r="I230" s="306"/>
      <c r="J230" s="306"/>
      <c r="K230" s="306"/>
      <c r="L230" s="306"/>
      <c r="M230" s="306"/>
      <c r="N230" s="306"/>
      <c r="O230" s="306"/>
      <c r="P230" s="306"/>
      <c r="Q230" s="306"/>
      <c r="R230" s="306"/>
      <c r="S230" s="306"/>
      <c r="T230" s="306"/>
      <c r="U230" s="306"/>
      <c r="V230" s="306"/>
      <c r="W230" s="307"/>
      <c r="X230" s="1"/>
      <c r="Y230" s="203"/>
      <c r="Z230" s="1"/>
    </row>
    <row r="231" spans="1:26" ht="14.25" customHeight="1" x14ac:dyDescent="0.25">
      <c r="A231" s="1" t="s">
        <v>925</v>
      </c>
      <c r="B231" s="1"/>
      <c r="C231" s="3"/>
      <c r="D231" s="1"/>
      <c r="E231" s="1"/>
      <c r="F231" s="1"/>
      <c r="G231" s="1"/>
      <c r="H231" s="1"/>
      <c r="I231" s="1"/>
      <c r="J231" s="1"/>
      <c r="K231" s="1"/>
      <c r="L231" s="1"/>
      <c r="M231" s="1"/>
      <c r="N231" s="1"/>
      <c r="O231" s="1"/>
      <c r="P231" s="1"/>
      <c r="Q231" s="1"/>
      <c r="R231" s="1"/>
      <c r="S231" s="1"/>
      <c r="T231" s="1"/>
      <c r="U231" s="1"/>
      <c r="V231" s="1"/>
      <c r="W231" s="1"/>
      <c r="X231" s="1"/>
      <c r="Y231" s="203"/>
      <c r="Z231" s="1"/>
    </row>
    <row r="232" spans="1:26" ht="14.25" customHeight="1" x14ac:dyDescent="0.25">
      <c r="A232" s="1" t="s">
        <v>926</v>
      </c>
      <c r="B232" s="282" t="s">
        <v>927</v>
      </c>
      <c r="C232" s="283" t="str">
        <f>'6'!B44</f>
        <v>ROKI-P.10</v>
      </c>
      <c r="D232" s="284" t="s">
        <v>541</v>
      </c>
      <c r="E232" s="284" t="s">
        <v>546</v>
      </c>
      <c r="F232" s="284" t="s">
        <v>551</v>
      </c>
      <c r="G232" s="284" t="s">
        <v>556</v>
      </c>
      <c r="H232" s="284" t="s">
        <v>559</v>
      </c>
      <c r="I232" s="284" t="s">
        <v>562</v>
      </c>
      <c r="J232" s="284" t="s">
        <v>565</v>
      </c>
      <c r="K232" s="284" t="s">
        <v>568</v>
      </c>
      <c r="L232" s="284" t="s">
        <v>571</v>
      </c>
      <c r="M232" s="284" t="s">
        <v>574</v>
      </c>
      <c r="N232" s="284" t="s">
        <v>576</v>
      </c>
      <c r="O232" s="284" t="s">
        <v>578</v>
      </c>
      <c r="P232" s="284" t="s">
        <v>580</v>
      </c>
      <c r="Q232" s="284" t="s">
        <v>582</v>
      </c>
      <c r="R232" s="284" t="s">
        <v>584</v>
      </c>
      <c r="S232" s="284" t="s">
        <v>586</v>
      </c>
      <c r="T232" s="284" t="s">
        <v>588</v>
      </c>
      <c r="U232" s="284" t="s">
        <v>590</v>
      </c>
      <c r="V232" s="284" t="s">
        <v>592</v>
      </c>
      <c r="W232" s="285" t="s">
        <v>594</v>
      </c>
      <c r="X232" s="1"/>
      <c r="Y232" s="203"/>
      <c r="Z232" s="1"/>
    </row>
    <row r="233" spans="1:26" ht="14.25" customHeight="1" x14ac:dyDescent="0.25">
      <c r="A233" s="1" t="s">
        <v>928</v>
      </c>
      <c r="B233" s="286"/>
      <c r="C233" s="287" t="s">
        <v>676</v>
      </c>
      <c r="D233" s="288"/>
      <c r="E233" s="288"/>
      <c r="F233" s="288"/>
      <c r="G233" s="288"/>
      <c r="H233" s="288"/>
      <c r="I233" s="288"/>
      <c r="J233" s="288"/>
      <c r="K233" s="288"/>
      <c r="L233" s="288"/>
      <c r="M233" s="288"/>
      <c r="N233" s="288"/>
      <c r="O233" s="288"/>
      <c r="P233" s="288"/>
      <c r="Q233" s="288"/>
      <c r="R233" s="288"/>
      <c r="S233" s="288"/>
      <c r="T233" s="288"/>
      <c r="U233" s="288"/>
      <c r="V233" s="288"/>
      <c r="W233" s="289"/>
      <c r="X233" s="1"/>
      <c r="Y233" s="203"/>
      <c r="Z233" s="1"/>
    </row>
    <row r="234" spans="1:26" ht="14.25" customHeight="1" x14ac:dyDescent="0.25">
      <c r="A234" s="1" t="s">
        <v>929</v>
      </c>
      <c r="B234" s="290" t="str">
        <f>$B$8</f>
        <v>Ar rodiklis taikomas VPS priemonei?</v>
      </c>
      <c r="C234" s="29">
        <f>COUNTIFS(D234:W234,"taip")</f>
        <v>0</v>
      </c>
      <c r="D234" s="250" t="str">
        <f>HLOOKUP(D$6,'10'!D$6:D$70,$Y234,FALSE)</f>
        <v>Ne</v>
      </c>
      <c r="E234" s="250" t="str">
        <f>HLOOKUP(E$6,'10'!E$6:E$70,$Y234,FALSE)</f>
        <v>Ne</v>
      </c>
      <c r="F234" s="250" t="str">
        <f>HLOOKUP(F$6,'10'!F$6:F$70,$Y234,FALSE)</f>
        <v>Ne</v>
      </c>
      <c r="G234" s="250" t="str">
        <f>HLOOKUP(G$6,'10'!G$6:G$70,$Y234,FALSE)</f>
        <v>Ne</v>
      </c>
      <c r="H234" s="250" t="str">
        <f>HLOOKUP(H$6,'10'!H$6:H$70,$Y234,FALSE)</f>
        <v>Ne</v>
      </c>
      <c r="I234" s="250" t="str">
        <f>HLOOKUP(I$6,'10'!I$6:I$70,$Y234,FALSE)</f>
        <v>Ne</v>
      </c>
      <c r="J234" s="250" t="str">
        <f>HLOOKUP(J$6,'10'!J$6:J$70,$Y234,FALSE)</f>
        <v>Ne</v>
      </c>
      <c r="K234" s="250" t="str">
        <f>HLOOKUP(K$6,'10'!K$6:K$70,$Y234,FALSE)</f>
        <v>Ne</v>
      </c>
      <c r="L234" s="250" t="str">
        <f>HLOOKUP(L$6,'10'!L$6:L$70,$Y234,FALSE)</f>
        <v>Ne</v>
      </c>
      <c r="M234" s="250" t="str">
        <f>HLOOKUP(M$6,'10'!M$6:M$70,$Y234,FALSE)</f>
        <v>Ne</v>
      </c>
      <c r="N234" s="250" t="str">
        <f>HLOOKUP(N$6,'10'!N$6:N$70,$Y234,FALSE)</f>
        <v>Ne</v>
      </c>
      <c r="O234" s="250" t="str">
        <f>HLOOKUP(O$6,'10'!O$6:O$70,$Y234,FALSE)</f>
        <v>Ne</v>
      </c>
      <c r="P234" s="250" t="str">
        <f>HLOOKUP(P$6,'10'!P$6:P$70,$Y234,FALSE)</f>
        <v>Ne</v>
      </c>
      <c r="Q234" s="250" t="str">
        <f>HLOOKUP(Q$6,'10'!Q$6:Q$70,$Y234,FALSE)</f>
        <v>Ne</v>
      </c>
      <c r="R234" s="250" t="str">
        <f>HLOOKUP(R$6,'10'!R$6:R$70,$Y234,FALSE)</f>
        <v>Ne</v>
      </c>
      <c r="S234" s="250" t="str">
        <f>HLOOKUP(S$6,'10'!S$6:S$70,$Y234,FALSE)</f>
        <v>Ne</v>
      </c>
      <c r="T234" s="250" t="str">
        <f>HLOOKUP(T$6,'10'!T$6:T$70,$Y234,FALSE)</f>
        <v>Ne</v>
      </c>
      <c r="U234" s="250" t="str">
        <f>HLOOKUP(U$6,'10'!U$6:U$70,$Y234,FALSE)</f>
        <v>Ne</v>
      </c>
      <c r="V234" s="250" t="str">
        <f>HLOOKUP(V$6,'10'!V$6:V$70,$Y234,FALSE)</f>
        <v>Ne</v>
      </c>
      <c r="W234" s="251" t="str">
        <f>HLOOKUP(W$6,'10'!W$6:W$70,$Y234,FALSE)</f>
        <v>Ne</v>
      </c>
      <c r="X234" s="1"/>
      <c r="Y234" s="203">
        <v>65</v>
      </c>
      <c r="Z234" s="1"/>
    </row>
    <row r="235" spans="1:26" ht="14.25" customHeight="1" x14ac:dyDescent="0.25">
      <c r="A235" s="1" t="s">
        <v>930</v>
      </c>
      <c r="B235" s="292" t="s">
        <v>427</v>
      </c>
      <c r="C235" s="253">
        <f>SUM(D235:W235)</f>
        <v>0</v>
      </c>
      <c r="D235" s="281"/>
      <c r="E235" s="275"/>
      <c r="F235" s="275"/>
      <c r="G235" s="275"/>
      <c r="H235" s="275"/>
      <c r="I235" s="275"/>
      <c r="J235" s="275"/>
      <c r="K235" s="275"/>
      <c r="L235" s="275"/>
      <c r="M235" s="275"/>
      <c r="N235" s="275"/>
      <c r="O235" s="275"/>
      <c r="P235" s="275"/>
      <c r="Q235" s="275"/>
      <c r="R235" s="275"/>
      <c r="S235" s="275"/>
      <c r="T235" s="275"/>
      <c r="U235" s="275"/>
      <c r="V235" s="275"/>
      <c r="W235" s="276"/>
      <c r="X235" s="1"/>
      <c r="Y235" s="203"/>
      <c r="Z235" s="1"/>
    </row>
    <row r="236" spans="1:26" ht="14.25" customHeight="1" x14ac:dyDescent="0.25">
      <c r="A236" s="1" t="s">
        <v>931</v>
      </c>
      <c r="B236" s="293" t="s">
        <v>681</v>
      </c>
      <c r="C236" s="294"/>
      <c r="D236" s="295"/>
      <c r="E236" s="296"/>
      <c r="F236" s="296"/>
      <c r="G236" s="296"/>
      <c r="H236" s="296"/>
      <c r="I236" s="296"/>
      <c r="J236" s="296"/>
      <c r="K236" s="296"/>
      <c r="L236" s="296"/>
      <c r="M236" s="296"/>
      <c r="N236" s="296"/>
      <c r="O236" s="296"/>
      <c r="P236" s="296"/>
      <c r="Q236" s="296"/>
      <c r="R236" s="296"/>
      <c r="S236" s="296"/>
      <c r="T236" s="296"/>
      <c r="U236" s="296"/>
      <c r="V236" s="296"/>
      <c r="W236" s="297"/>
      <c r="X236" s="1"/>
      <c r="Y236" s="203"/>
      <c r="Z236" s="1"/>
    </row>
    <row r="237" spans="1:26" ht="14.25" customHeight="1" x14ac:dyDescent="0.25">
      <c r="A237" s="1" t="s">
        <v>932</v>
      </c>
      <c r="B237" s="298" t="s">
        <v>683</v>
      </c>
      <c r="C237" s="265"/>
      <c r="D237" s="299"/>
      <c r="E237" s="300"/>
      <c r="F237" s="300"/>
      <c r="G237" s="300"/>
      <c r="H237" s="300"/>
      <c r="I237" s="300"/>
      <c r="J237" s="300"/>
      <c r="K237" s="300"/>
      <c r="L237" s="300"/>
      <c r="M237" s="300"/>
      <c r="N237" s="300"/>
      <c r="O237" s="300"/>
      <c r="P237" s="300"/>
      <c r="Q237" s="300"/>
      <c r="R237" s="300"/>
      <c r="S237" s="300"/>
      <c r="T237" s="300"/>
      <c r="U237" s="300"/>
      <c r="V237" s="300"/>
      <c r="W237" s="301"/>
      <c r="X237" s="1"/>
      <c r="Y237" s="203"/>
      <c r="Z237" s="1"/>
    </row>
    <row r="238" spans="1:26" ht="14.25" customHeight="1" x14ac:dyDescent="0.25">
      <c r="A238" s="1" t="s">
        <v>933</v>
      </c>
      <c r="B238" s="298" t="s">
        <v>685</v>
      </c>
      <c r="C238" s="265"/>
      <c r="D238" s="299"/>
      <c r="E238" s="300"/>
      <c r="F238" s="300"/>
      <c r="G238" s="300"/>
      <c r="H238" s="300"/>
      <c r="I238" s="300"/>
      <c r="J238" s="300"/>
      <c r="K238" s="300"/>
      <c r="L238" s="300"/>
      <c r="M238" s="300"/>
      <c r="N238" s="300"/>
      <c r="O238" s="300"/>
      <c r="P238" s="300"/>
      <c r="Q238" s="300"/>
      <c r="R238" s="300"/>
      <c r="S238" s="300"/>
      <c r="T238" s="300"/>
      <c r="U238" s="300"/>
      <c r="V238" s="300"/>
      <c r="W238" s="301"/>
      <c r="X238" s="1"/>
      <c r="Y238" s="203"/>
      <c r="Z238" s="1"/>
    </row>
    <row r="239" spans="1:26" ht="14.25" customHeight="1" x14ac:dyDescent="0.25">
      <c r="A239" s="1" t="s">
        <v>934</v>
      </c>
      <c r="B239" s="298" t="s">
        <v>687</v>
      </c>
      <c r="C239" s="265"/>
      <c r="D239" s="299"/>
      <c r="E239" s="300"/>
      <c r="F239" s="300"/>
      <c r="G239" s="300"/>
      <c r="H239" s="300"/>
      <c r="I239" s="300"/>
      <c r="J239" s="300"/>
      <c r="K239" s="300"/>
      <c r="L239" s="300"/>
      <c r="M239" s="300"/>
      <c r="N239" s="300"/>
      <c r="O239" s="300"/>
      <c r="P239" s="300"/>
      <c r="Q239" s="300"/>
      <c r="R239" s="300"/>
      <c r="S239" s="300"/>
      <c r="T239" s="300"/>
      <c r="U239" s="300"/>
      <c r="V239" s="300"/>
      <c r="W239" s="301"/>
      <c r="X239" s="1"/>
      <c r="Y239" s="203"/>
      <c r="Z239" s="1"/>
    </row>
    <row r="240" spans="1:26" ht="14.25" customHeight="1" x14ac:dyDescent="0.25">
      <c r="A240" s="1" t="s">
        <v>935</v>
      </c>
      <c r="B240" s="298" t="s">
        <v>689</v>
      </c>
      <c r="C240" s="265"/>
      <c r="D240" s="299"/>
      <c r="E240" s="300"/>
      <c r="F240" s="300"/>
      <c r="G240" s="300"/>
      <c r="H240" s="300"/>
      <c r="I240" s="300"/>
      <c r="J240" s="300"/>
      <c r="K240" s="300"/>
      <c r="L240" s="300"/>
      <c r="M240" s="300"/>
      <c r="N240" s="300"/>
      <c r="O240" s="300"/>
      <c r="P240" s="300"/>
      <c r="Q240" s="300"/>
      <c r="R240" s="300"/>
      <c r="S240" s="300"/>
      <c r="T240" s="300"/>
      <c r="U240" s="300"/>
      <c r="V240" s="300"/>
      <c r="W240" s="301"/>
      <c r="X240" s="1"/>
      <c r="Y240" s="203"/>
      <c r="Z240" s="1"/>
    </row>
    <row r="241" spans="1:26" ht="14.25" customHeight="1" x14ac:dyDescent="0.25">
      <c r="A241" s="1" t="s">
        <v>936</v>
      </c>
      <c r="B241" s="298" t="s">
        <v>691</v>
      </c>
      <c r="C241" s="265"/>
      <c r="D241" s="299"/>
      <c r="E241" s="300"/>
      <c r="F241" s="300"/>
      <c r="G241" s="300"/>
      <c r="H241" s="300"/>
      <c r="I241" s="300"/>
      <c r="J241" s="300"/>
      <c r="K241" s="300"/>
      <c r="L241" s="300"/>
      <c r="M241" s="300"/>
      <c r="N241" s="300"/>
      <c r="O241" s="300"/>
      <c r="P241" s="300"/>
      <c r="Q241" s="300"/>
      <c r="R241" s="300"/>
      <c r="S241" s="300"/>
      <c r="T241" s="300"/>
      <c r="U241" s="300"/>
      <c r="V241" s="300"/>
      <c r="W241" s="301"/>
      <c r="X241" s="1"/>
      <c r="Y241" s="203"/>
      <c r="Z241" s="1"/>
    </row>
    <row r="242" spans="1:26" ht="14.25" customHeight="1" x14ac:dyDescent="0.25">
      <c r="A242" s="1" t="s">
        <v>937</v>
      </c>
      <c r="B242" s="298" t="s">
        <v>693</v>
      </c>
      <c r="C242" s="265"/>
      <c r="D242" s="299"/>
      <c r="E242" s="300"/>
      <c r="F242" s="300"/>
      <c r="G242" s="300"/>
      <c r="H242" s="300"/>
      <c r="I242" s="300"/>
      <c r="J242" s="300"/>
      <c r="K242" s="300"/>
      <c r="L242" s="300"/>
      <c r="M242" s="300"/>
      <c r="N242" s="300"/>
      <c r="O242" s="300"/>
      <c r="P242" s="300"/>
      <c r="Q242" s="300"/>
      <c r="R242" s="300"/>
      <c r="S242" s="300"/>
      <c r="T242" s="300"/>
      <c r="U242" s="300"/>
      <c r="V242" s="300"/>
      <c r="W242" s="301"/>
      <c r="X242" s="1"/>
      <c r="Y242" s="203"/>
      <c r="Z242" s="1"/>
    </row>
    <row r="243" spans="1:26" ht="14.25" customHeight="1" x14ac:dyDescent="0.25">
      <c r="A243" s="1" t="s">
        <v>938</v>
      </c>
      <c r="B243" s="302" t="s">
        <v>695</v>
      </c>
      <c r="C243" s="303"/>
      <c r="D243" s="299"/>
      <c r="E243" s="300"/>
      <c r="F243" s="300"/>
      <c r="G243" s="300"/>
      <c r="H243" s="300"/>
      <c r="I243" s="300"/>
      <c r="J243" s="300"/>
      <c r="K243" s="300"/>
      <c r="L243" s="300"/>
      <c r="M243" s="300"/>
      <c r="N243" s="300"/>
      <c r="O243" s="300"/>
      <c r="P243" s="300"/>
      <c r="Q243" s="300"/>
      <c r="R243" s="300"/>
      <c r="S243" s="300"/>
      <c r="T243" s="300"/>
      <c r="U243" s="300"/>
      <c r="V243" s="300"/>
      <c r="W243" s="301"/>
      <c r="X243" s="1"/>
      <c r="Y243" s="203"/>
      <c r="Z243" s="1"/>
    </row>
    <row r="244" spans="1:26" ht="14.25" customHeight="1" x14ac:dyDescent="0.25">
      <c r="A244" s="1" t="s">
        <v>939</v>
      </c>
      <c r="B244" s="292" t="s">
        <v>697</v>
      </c>
      <c r="C244" s="304"/>
      <c r="D244" s="299"/>
      <c r="E244" s="300"/>
      <c r="F244" s="300"/>
      <c r="G244" s="300"/>
      <c r="H244" s="300"/>
      <c r="I244" s="300"/>
      <c r="J244" s="300"/>
      <c r="K244" s="300"/>
      <c r="L244" s="300"/>
      <c r="M244" s="300"/>
      <c r="N244" s="300"/>
      <c r="O244" s="300"/>
      <c r="P244" s="300"/>
      <c r="Q244" s="300"/>
      <c r="R244" s="300"/>
      <c r="S244" s="300"/>
      <c r="T244" s="300"/>
      <c r="U244" s="300"/>
      <c r="V244" s="300"/>
      <c r="W244" s="301"/>
      <c r="X244" s="1"/>
      <c r="Y244" s="203"/>
      <c r="Z244" s="1"/>
    </row>
    <row r="245" spans="1:26" ht="14.25" customHeight="1" x14ac:dyDescent="0.25">
      <c r="A245" s="1" t="s">
        <v>940</v>
      </c>
      <c r="B245" s="293" t="s">
        <v>676</v>
      </c>
      <c r="C245" s="280">
        <f>SUM(C237:C242)</f>
        <v>0</v>
      </c>
      <c r="D245" s="299"/>
      <c r="E245" s="300"/>
      <c r="F245" s="300"/>
      <c r="G245" s="300"/>
      <c r="H245" s="300"/>
      <c r="I245" s="300"/>
      <c r="J245" s="300"/>
      <c r="K245" s="300"/>
      <c r="L245" s="300"/>
      <c r="M245" s="300"/>
      <c r="N245" s="300"/>
      <c r="O245" s="300"/>
      <c r="P245" s="300"/>
      <c r="Q245" s="300"/>
      <c r="R245" s="300"/>
      <c r="S245" s="300"/>
      <c r="T245" s="300"/>
      <c r="U245" s="300"/>
      <c r="V245" s="300"/>
      <c r="W245" s="301"/>
      <c r="X245" s="1"/>
      <c r="Y245" s="203"/>
      <c r="Z245" s="1"/>
    </row>
    <row r="246" spans="1:26" ht="14.25" customHeight="1" x14ac:dyDescent="0.25">
      <c r="A246" s="1" t="s">
        <v>941</v>
      </c>
      <c r="B246" s="110" t="s">
        <v>620</v>
      </c>
      <c r="C246" s="11" t="str">
        <f>IF(C235=C245,"Gerai","Klaida")</f>
        <v>Gerai</v>
      </c>
      <c r="D246" s="305"/>
      <c r="E246" s="306"/>
      <c r="F246" s="306"/>
      <c r="G246" s="306"/>
      <c r="H246" s="306"/>
      <c r="I246" s="306"/>
      <c r="J246" s="306"/>
      <c r="K246" s="306"/>
      <c r="L246" s="306"/>
      <c r="M246" s="306"/>
      <c r="N246" s="306"/>
      <c r="O246" s="306"/>
      <c r="P246" s="306"/>
      <c r="Q246" s="306"/>
      <c r="R246" s="306"/>
      <c r="S246" s="306"/>
      <c r="T246" s="306"/>
      <c r="U246" s="306"/>
      <c r="V246" s="306"/>
      <c r="W246" s="307"/>
      <c r="X246" s="1"/>
      <c r="Y246" s="203"/>
      <c r="Z246" s="1"/>
    </row>
    <row r="247" spans="1:26" ht="14.25" customHeight="1" x14ac:dyDescent="0.25">
      <c r="A247" s="1"/>
      <c r="B247" s="1"/>
      <c r="C247" s="3"/>
      <c r="D247" s="1"/>
      <c r="E247" s="1"/>
      <c r="F247" s="1"/>
      <c r="G247" s="1"/>
      <c r="H247" s="1"/>
      <c r="I247" s="1"/>
      <c r="J247" s="1"/>
      <c r="K247" s="1"/>
      <c r="L247" s="1"/>
      <c r="M247" s="1"/>
      <c r="N247" s="1"/>
      <c r="O247" s="1"/>
      <c r="P247" s="1"/>
      <c r="Q247" s="1"/>
      <c r="R247" s="1"/>
      <c r="S247" s="1"/>
      <c r="T247" s="1"/>
      <c r="U247" s="1"/>
      <c r="V247" s="1"/>
      <c r="W247" s="1"/>
      <c r="X247" s="1"/>
      <c r="Y247" s="3"/>
      <c r="Z247" s="1"/>
    </row>
    <row r="248" spans="1:26" ht="14.25" customHeight="1" x14ac:dyDescent="0.25">
      <c r="A248" s="1"/>
      <c r="B248" s="1"/>
      <c r="C248" s="3"/>
      <c r="D248" s="1"/>
      <c r="E248" s="1"/>
      <c r="F248" s="1"/>
      <c r="G248" s="1"/>
      <c r="H248" s="1"/>
      <c r="I248" s="1"/>
      <c r="J248" s="1"/>
      <c r="K248" s="1"/>
      <c r="L248" s="1"/>
      <c r="M248" s="1"/>
      <c r="N248" s="1"/>
      <c r="O248" s="1"/>
      <c r="P248" s="1"/>
      <c r="Q248" s="1"/>
      <c r="R248" s="1"/>
      <c r="S248" s="1"/>
      <c r="T248" s="1"/>
      <c r="U248" s="1"/>
      <c r="V248" s="1"/>
      <c r="W248" s="1"/>
      <c r="X248" s="1"/>
      <c r="Y248" s="3"/>
      <c r="Z248" s="1"/>
    </row>
    <row r="249" spans="1:26" ht="14.25" customHeight="1" x14ac:dyDescent="0.25">
      <c r="A249" s="1"/>
      <c r="B249" s="159" t="s">
        <v>942</v>
      </c>
      <c r="C249" s="3"/>
      <c r="D249" s="1"/>
      <c r="E249" s="1"/>
      <c r="F249" s="1"/>
      <c r="G249" s="1"/>
      <c r="H249" s="1"/>
      <c r="I249" s="1"/>
      <c r="J249" s="1"/>
      <c r="K249" s="1"/>
      <c r="L249" s="1"/>
      <c r="M249" s="1"/>
      <c r="N249" s="1"/>
      <c r="O249" s="1"/>
      <c r="P249" s="1"/>
      <c r="Q249" s="1"/>
      <c r="R249" s="1"/>
      <c r="S249" s="1"/>
      <c r="T249" s="1"/>
      <c r="U249" s="1"/>
      <c r="V249" s="1"/>
      <c r="W249" s="1"/>
      <c r="X249" s="1"/>
      <c r="Y249" s="3"/>
      <c r="Z249" s="1"/>
    </row>
    <row r="250" spans="1:26" ht="14.25" customHeight="1" x14ac:dyDescent="0.25">
      <c r="A250" s="1">
        <v>1</v>
      </c>
      <c r="B250" s="72" t="s">
        <v>943</v>
      </c>
      <c r="C250" s="3"/>
      <c r="D250" s="1"/>
      <c r="E250" s="1"/>
      <c r="F250" s="1"/>
      <c r="G250" s="1"/>
      <c r="H250" s="1"/>
      <c r="I250" s="1"/>
      <c r="J250" s="1"/>
      <c r="K250" s="1"/>
      <c r="L250" s="1"/>
      <c r="M250" s="1"/>
      <c r="N250" s="1"/>
      <c r="O250" s="1"/>
      <c r="P250" s="1"/>
      <c r="Q250" s="1"/>
      <c r="R250" s="1"/>
      <c r="S250" s="1"/>
      <c r="T250" s="1"/>
      <c r="U250" s="1"/>
      <c r="V250" s="1"/>
      <c r="W250" s="1"/>
      <c r="X250" s="1"/>
      <c r="Y250" s="3"/>
      <c r="Z250" s="1"/>
    </row>
    <row r="251" spans="1:26" ht="14.25" customHeight="1" x14ac:dyDescent="0.25">
      <c r="A251" s="1">
        <v>2</v>
      </c>
      <c r="B251" s="72" t="s">
        <v>944</v>
      </c>
      <c r="C251" s="3"/>
      <c r="D251" s="1"/>
      <c r="E251" s="1"/>
      <c r="F251" s="1"/>
      <c r="G251" s="1"/>
      <c r="H251" s="1"/>
      <c r="I251" s="1"/>
      <c r="J251" s="1"/>
      <c r="K251" s="1"/>
      <c r="L251" s="1"/>
      <c r="M251" s="1"/>
      <c r="N251" s="1"/>
      <c r="O251" s="1"/>
      <c r="P251" s="1"/>
      <c r="Q251" s="1"/>
      <c r="R251" s="1"/>
      <c r="S251" s="1"/>
      <c r="T251" s="1"/>
      <c r="U251" s="1"/>
      <c r="V251" s="1"/>
      <c r="W251" s="1"/>
      <c r="X251" s="1"/>
      <c r="Y251" s="3"/>
      <c r="Z251" s="1"/>
    </row>
    <row r="252" spans="1:26" ht="14.25" customHeight="1" x14ac:dyDescent="0.25">
      <c r="A252" s="1">
        <v>3</v>
      </c>
      <c r="B252" s="72" t="s">
        <v>945</v>
      </c>
      <c r="C252" s="3"/>
      <c r="D252" s="1"/>
      <c r="E252" s="1"/>
      <c r="F252" s="1"/>
      <c r="G252" s="1"/>
      <c r="H252" s="1"/>
      <c r="I252" s="1"/>
      <c r="J252" s="1"/>
      <c r="K252" s="1"/>
      <c r="L252" s="1"/>
      <c r="M252" s="1"/>
      <c r="N252" s="1"/>
      <c r="O252" s="1"/>
      <c r="P252" s="1"/>
      <c r="Q252" s="1"/>
      <c r="R252" s="1"/>
      <c r="S252" s="1"/>
      <c r="T252" s="1"/>
      <c r="U252" s="1"/>
      <c r="V252" s="1"/>
      <c r="W252" s="1"/>
      <c r="X252" s="1"/>
      <c r="Y252" s="3"/>
      <c r="Z252" s="1"/>
    </row>
    <row r="253" spans="1:26" ht="14.25" customHeight="1" x14ac:dyDescent="0.25">
      <c r="A253" s="1">
        <v>4</v>
      </c>
      <c r="B253" s="72" t="s">
        <v>946</v>
      </c>
      <c r="C253" s="3"/>
      <c r="D253" s="1"/>
      <c r="E253" s="1"/>
      <c r="F253" s="1"/>
      <c r="G253" s="1"/>
      <c r="H253" s="1"/>
      <c r="I253" s="1"/>
      <c r="J253" s="1"/>
      <c r="K253" s="1"/>
      <c r="L253" s="1"/>
      <c r="M253" s="1"/>
      <c r="N253" s="1"/>
      <c r="O253" s="1"/>
      <c r="P253" s="1"/>
      <c r="Q253" s="1"/>
      <c r="R253" s="1"/>
      <c r="S253" s="1"/>
      <c r="T253" s="1"/>
      <c r="U253" s="1"/>
      <c r="V253" s="1"/>
      <c r="W253" s="1"/>
      <c r="X253" s="1"/>
      <c r="Y253" s="3"/>
      <c r="Z253" s="1"/>
    </row>
    <row r="254" spans="1:26" ht="14.25" customHeight="1" x14ac:dyDescent="0.25">
      <c r="A254" s="1">
        <v>5</v>
      </c>
      <c r="B254" s="72" t="s">
        <v>947</v>
      </c>
      <c r="C254" s="3"/>
      <c r="D254" s="1"/>
      <c r="E254" s="1"/>
      <c r="F254" s="1"/>
      <c r="G254" s="1"/>
      <c r="H254" s="1"/>
      <c r="I254" s="1"/>
      <c r="J254" s="1"/>
      <c r="K254" s="1"/>
      <c r="L254" s="1"/>
      <c r="M254" s="1"/>
      <c r="N254" s="1"/>
      <c r="O254" s="1"/>
      <c r="P254" s="1"/>
      <c r="Q254" s="1"/>
      <c r="R254" s="1"/>
      <c r="S254" s="1"/>
      <c r="T254" s="1"/>
      <c r="U254" s="1"/>
      <c r="V254" s="1"/>
      <c r="W254" s="1"/>
      <c r="X254" s="1"/>
      <c r="Y254" s="3"/>
      <c r="Z254" s="1"/>
    </row>
    <row r="255" spans="1:26" ht="14.25" customHeight="1" x14ac:dyDescent="0.25">
      <c r="A255" s="1">
        <v>6</v>
      </c>
      <c r="B255" s="72" t="s">
        <v>948</v>
      </c>
      <c r="C255" s="3"/>
      <c r="D255" s="1"/>
      <c r="E255" s="1"/>
      <c r="F255" s="1"/>
      <c r="G255" s="1"/>
      <c r="H255" s="1"/>
      <c r="I255" s="1"/>
      <c r="J255" s="1"/>
      <c r="K255" s="1"/>
      <c r="L255" s="1"/>
      <c r="M255" s="1"/>
      <c r="N255" s="1"/>
      <c r="O255" s="1"/>
      <c r="P255" s="1"/>
      <c r="Q255" s="1"/>
      <c r="R255" s="1"/>
      <c r="S255" s="1"/>
      <c r="T255" s="1"/>
      <c r="U255" s="1"/>
      <c r="V255" s="1"/>
      <c r="W255" s="1"/>
      <c r="X255" s="1"/>
      <c r="Y255" s="3"/>
      <c r="Z255" s="1"/>
    </row>
    <row r="256" spans="1:26" ht="14.25" customHeight="1" x14ac:dyDescent="0.25">
      <c r="A256" s="1">
        <v>7</v>
      </c>
      <c r="B256" s="72" t="s">
        <v>949</v>
      </c>
      <c r="C256" s="3"/>
      <c r="D256" s="1"/>
      <c r="E256" s="1"/>
      <c r="F256" s="1"/>
      <c r="G256" s="1"/>
      <c r="H256" s="1"/>
      <c r="I256" s="1"/>
      <c r="J256" s="1"/>
      <c r="K256" s="1"/>
      <c r="L256" s="1"/>
      <c r="M256" s="1"/>
      <c r="N256" s="1"/>
      <c r="O256" s="1"/>
      <c r="P256" s="1"/>
      <c r="Q256" s="1"/>
      <c r="R256" s="1"/>
      <c r="S256" s="1"/>
      <c r="T256" s="1"/>
      <c r="U256" s="1"/>
      <c r="V256" s="1"/>
      <c r="W256" s="1"/>
      <c r="X256" s="1"/>
      <c r="Y256" s="3"/>
      <c r="Z256" s="1"/>
    </row>
    <row r="257" spans="1:26" ht="14.25" customHeight="1" x14ac:dyDescent="0.25">
      <c r="A257" s="1">
        <v>8</v>
      </c>
      <c r="B257" s="72" t="s">
        <v>950</v>
      </c>
      <c r="C257" s="3"/>
      <c r="D257" s="1"/>
      <c r="E257" s="1"/>
      <c r="F257" s="1"/>
      <c r="G257" s="1"/>
      <c r="H257" s="1"/>
      <c r="I257" s="1"/>
      <c r="J257" s="1"/>
      <c r="K257" s="1"/>
      <c r="L257" s="1"/>
      <c r="M257" s="1"/>
      <c r="N257" s="1"/>
      <c r="O257" s="1"/>
      <c r="P257" s="1"/>
      <c r="Q257" s="1"/>
      <c r="R257" s="1"/>
      <c r="S257" s="1"/>
      <c r="T257" s="1"/>
      <c r="U257" s="1"/>
      <c r="V257" s="1"/>
      <c r="W257" s="1"/>
      <c r="X257" s="1"/>
      <c r="Y257" s="3"/>
      <c r="Z257" s="1"/>
    </row>
    <row r="258" spans="1:26" ht="14.25" customHeight="1" x14ac:dyDescent="0.25">
      <c r="A258" s="1">
        <v>9</v>
      </c>
      <c r="B258" s="72" t="s">
        <v>951</v>
      </c>
      <c r="C258" s="3"/>
      <c r="D258" s="1"/>
      <c r="E258" s="1"/>
      <c r="F258" s="1"/>
      <c r="G258" s="1"/>
      <c r="H258" s="1"/>
      <c r="I258" s="1"/>
      <c r="J258" s="1"/>
      <c r="K258" s="1"/>
      <c r="L258" s="1"/>
      <c r="M258" s="1"/>
      <c r="N258" s="1"/>
      <c r="O258" s="1"/>
      <c r="P258" s="1"/>
      <c r="Q258" s="1"/>
      <c r="R258" s="1"/>
      <c r="S258" s="1"/>
      <c r="T258" s="1"/>
      <c r="U258" s="1"/>
      <c r="V258" s="1"/>
      <c r="W258" s="1"/>
      <c r="X258" s="1"/>
      <c r="Y258" s="3"/>
      <c r="Z258" s="1"/>
    </row>
    <row r="259" spans="1:26" ht="14.25" customHeight="1" x14ac:dyDescent="0.25">
      <c r="A259" s="1">
        <v>10</v>
      </c>
      <c r="B259" s="159" t="s">
        <v>952</v>
      </c>
      <c r="C259" s="3"/>
      <c r="D259" s="1"/>
      <c r="E259" s="1"/>
      <c r="F259" s="1"/>
      <c r="G259" s="1"/>
      <c r="H259" s="1"/>
      <c r="I259" s="1"/>
      <c r="J259" s="1"/>
      <c r="K259" s="1"/>
      <c r="L259" s="1"/>
      <c r="M259" s="1"/>
      <c r="N259" s="1"/>
      <c r="O259" s="1"/>
      <c r="P259" s="1"/>
      <c r="Q259" s="1"/>
      <c r="R259" s="1"/>
      <c r="S259" s="1"/>
      <c r="T259" s="1"/>
      <c r="U259" s="1"/>
      <c r="V259" s="1"/>
      <c r="W259" s="1"/>
      <c r="X259" s="1"/>
      <c r="Y259" s="3"/>
      <c r="Z259" s="1"/>
    </row>
    <row r="260" spans="1:26" ht="14.25" customHeight="1" x14ac:dyDescent="0.25">
      <c r="A260" s="1">
        <v>11</v>
      </c>
      <c r="B260" s="72" t="s">
        <v>953</v>
      </c>
      <c r="C260" s="3"/>
      <c r="D260" s="1"/>
      <c r="E260" s="1"/>
      <c r="F260" s="1"/>
      <c r="G260" s="1"/>
      <c r="H260" s="1"/>
      <c r="I260" s="1"/>
      <c r="J260" s="1"/>
      <c r="K260" s="1"/>
      <c r="L260" s="1"/>
      <c r="M260" s="1"/>
      <c r="N260" s="1"/>
      <c r="O260" s="1"/>
      <c r="P260" s="1"/>
      <c r="Q260" s="1"/>
      <c r="R260" s="1"/>
      <c r="S260" s="1"/>
      <c r="T260" s="1"/>
      <c r="U260" s="1"/>
      <c r="V260" s="1"/>
      <c r="W260" s="1"/>
      <c r="X260" s="1"/>
      <c r="Y260" s="3"/>
      <c r="Z260" s="1"/>
    </row>
    <row r="261" spans="1:26" ht="14.25" customHeight="1" x14ac:dyDescent="0.25">
      <c r="A261" s="1">
        <v>12</v>
      </c>
      <c r="B261" s="72" t="s">
        <v>954</v>
      </c>
      <c r="C261" s="3"/>
      <c r="D261" s="1"/>
      <c r="E261" s="1"/>
      <c r="F261" s="1"/>
      <c r="G261" s="1"/>
      <c r="H261" s="1"/>
      <c r="I261" s="1"/>
      <c r="J261" s="1"/>
      <c r="K261" s="1"/>
      <c r="L261" s="1"/>
      <c r="M261" s="1"/>
      <c r="N261" s="1"/>
      <c r="O261" s="1"/>
      <c r="P261" s="1"/>
      <c r="Q261" s="1"/>
      <c r="R261" s="1"/>
      <c r="S261" s="1"/>
      <c r="T261" s="1"/>
      <c r="U261" s="1"/>
      <c r="V261" s="1"/>
      <c r="W261" s="1"/>
      <c r="X261" s="1"/>
      <c r="Y261" s="3"/>
      <c r="Z261" s="1"/>
    </row>
    <row r="262" spans="1:26" ht="14.25" customHeight="1" x14ac:dyDescent="0.25">
      <c r="A262" s="1">
        <v>13</v>
      </c>
      <c r="B262" s="72" t="s">
        <v>955</v>
      </c>
      <c r="C262" s="3"/>
      <c r="D262" s="1"/>
      <c r="E262" s="1"/>
      <c r="F262" s="1"/>
      <c r="G262" s="1"/>
      <c r="H262" s="1"/>
      <c r="I262" s="1"/>
      <c r="J262" s="1"/>
      <c r="K262" s="1"/>
      <c r="L262" s="1"/>
      <c r="M262" s="1"/>
      <c r="N262" s="1"/>
      <c r="O262" s="1"/>
      <c r="P262" s="1"/>
      <c r="Q262" s="1"/>
      <c r="R262" s="1"/>
      <c r="S262" s="1"/>
      <c r="T262" s="1"/>
      <c r="U262" s="1"/>
      <c r="V262" s="1"/>
      <c r="W262" s="1"/>
      <c r="X262" s="1"/>
      <c r="Y262" s="3"/>
      <c r="Z262" s="1"/>
    </row>
    <row r="263" spans="1:26" ht="14.25" customHeight="1" x14ac:dyDescent="0.25">
      <c r="A263" s="1">
        <v>14</v>
      </c>
      <c r="B263" s="72" t="s">
        <v>956</v>
      </c>
      <c r="C263" s="3"/>
      <c r="D263" s="1"/>
      <c r="E263" s="1"/>
      <c r="F263" s="1"/>
      <c r="G263" s="1"/>
      <c r="H263" s="1"/>
      <c r="I263" s="1"/>
      <c r="J263" s="1"/>
      <c r="K263" s="1"/>
      <c r="L263" s="1"/>
      <c r="M263" s="1"/>
      <c r="N263" s="1"/>
      <c r="O263" s="1"/>
      <c r="P263" s="1"/>
      <c r="Q263" s="1"/>
      <c r="R263" s="1"/>
      <c r="S263" s="1"/>
      <c r="T263" s="1"/>
      <c r="U263" s="1"/>
      <c r="V263" s="1"/>
      <c r="W263" s="1"/>
      <c r="X263" s="1"/>
      <c r="Y263" s="3"/>
      <c r="Z263" s="1"/>
    </row>
    <row r="264" spans="1:26" ht="14.25" customHeight="1" x14ac:dyDescent="0.25">
      <c r="A264" s="1">
        <v>15</v>
      </c>
      <c r="B264" s="72" t="s">
        <v>957</v>
      </c>
      <c r="C264" s="3"/>
      <c r="D264" s="1"/>
      <c r="E264" s="1"/>
      <c r="F264" s="1"/>
      <c r="G264" s="1"/>
      <c r="H264" s="1"/>
      <c r="I264" s="1"/>
      <c r="J264" s="1"/>
      <c r="K264" s="1"/>
      <c r="L264" s="1"/>
      <c r="M264" s="1"/>
      <c r="N264" s="1"/>
      <c r="O264" s="1"/>
      <c r="P264" s="1"/>
      <c r="Q264" s="1"/>
      <c r="R264" s="1"/>
      <c r="S264" s="1"/>
      <c r="T264" s="1"/>
      <c r="U264" s="1"/>
      <c r="V264" s="1"/>
      <c r="W264" s="1"/>
      <c r="X264" s="1"/>
      <c r="Y264" s="3"/>
      <c r="Z264" s="1"/>
    </row>
    <row r="265" spans="1:26" ht="14.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3"/>
      <c r="Y265" s="1"/>
      <c r="Z265" s="1"/>
    </row>
    <row r="266" spans="1:26" ht="14.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3"/>
      <c r="Y266" s="1"/>
      <c r="Z266" s="1"/>
    </row>
    <row r="267" spans="1:26" ht="14.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3"/>
      <c r="Y267" s="1"/>
      <c r="Z267" s="1"/>
    </row>
    <row r="268" spans="1:26" ht="14.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3"/>
      <c r="Y268" s="1"/>
      <c r="Z268" s="1"/>
    </row>
    <row r="269" spans="1:26" ht="14.25" customHeight="1" x14ac:dyDescent="0.25">
      <c r="A269" s="1"/>
      <c r="B269" s="1"/>
      <c r="C269" s="3"/>
      <c r="D269" s="1"/>
      <c r="E269" s="1"/>
      <c r="F269" s="1"/>
      <c r="G269" s="1"/>
      <c r="H269" s="1"/>
      <c r="I269" s="1"/>
      <c r="J269" s="1"/>
      <c r="K269" s="1"/>
      <c r="L269" s="1"/>
      <c r="M269" s="1"/>
      <c r="N269" s="1"/>
      <c r="O269" s="1"/>
      <c r="P269" s="1"/>
      <c r="Q269" s="1"/>
      <c r="R269" s="1"/>
      <c r="S269" s="1"/>
      <c r="T269" s="1"/>
      <c r="U269" s="1"/>
      <c r="V269" s="1"/>
      <c r="W269" s="1"/>
      <c r="X269" s="1"/>
      <c r="Y269" s="3"/>
      <c r="Z269" s="1"/>
    </row>
    <row r="270" spans="1:26" ht="14.25" customHeight="1" x14ac:dyDescent="0.25">
      <c r="A270" s="1"/>
      <c r="B270" s="1"/>
      <c r="C270" s="3"/>
      <c r="D270" s="1"/>
      <c r="E270" s="1"/>
      <c r="F270" s="1"/>
      <c r="G270" s="1"/>
      <c r="H270" s="1"/>
      <c r="I270" s="1"/>
      <c r="J270" s="1"/>
      <c r="K270" s="1"/>
      <c r="L270" s="1"/>
      <c r="M270" s="1"/>
      <c r="N270" s="1"/>
      <c r="O270" s="1"/>
      <c r="P270" s="1"/>
      <c r="Q270" s="1"/>
      <c r="R270" s="1"/>
      <c r="S270" s="1"/>
      <c r="T270" s="1"/>
      <c r="U270" s="1"/>
      <c r="V270" s="1"/>
      <c r="W270" s="1"/>
      <c r="X270" s="1"/>
      <c r="Y270" s="3"/>
      <c r="Z270" s="1"/>
    </row>
    <row r="271" spans="1:26" ht="14.25" customHeight="1" x14ac:dyDescent="0.25">
      <c r="A271" s="1"/>
      <c r="B271" s="1"/>
      <c r="C271" s="3"/>
      <c r="D271" s="1"/>
      <c r="E271" s="1"/>
      <c r="F271" s="1"/>
      <c r="G271" s="1"/>
      <c r="H271" s="1"/>
      <c r="I271" s="1"/>
      <c r="J271" s="1"/>
      <c r="K271" s="1"/>
      <c r="L271" s="1"/>
      <c r="M271" s="1"/>
      <c r="N271" s="1"/>
      <c r="O271" s="1"/>
      <c r="P271" s="1"/>
      <c r="Q271" s="1"/>
      <c r="R271" s="1"/>
      <c r="S271" s="1"/>
      <c r="T271" s="1"/>
      <c r="U271" s="1"/>
      <c r="V271" s="1"/>
      <c r="W271" s="1"/>
      <c r="X271" s="1"/>
      <c r="Y271" s="3"/>
      <c r="Z271" s="1"/>
    </row>
    <row r="272" spans="1:26" ht="14.25" customHeight="1" x14ac:dyDescent="0.25">
      <c r="A272" s="1"/>
      <c r="B272" s="1"/>
      <c r="C272" s="3"/>
      <c r="D272" s="1"/>
      <c r="E272" s="1"/>
      <c r="F272" s="1"/>
      <c r="G272" s="1"/>
      <c r="H272" s="1"/>
      <c r="I272" s="1"/>
      <c r="J272" s="1"/>
      <c r="K272" s="1"/>
      <c r="L272" s="1"/>
      <c r="M272" s="1"/>
      <c r="N272" s="1"/>
      <c r="O272" s="1"/>
      <c r="P272" s="1"/>
      <c r="Q272" s="1"/>
      <c r="R272" s="1"/>
      <c r="S272" s="1"/>
      <c r="T272" s="1"/>
      <c r="U272" s="1"/>
      <c r="V272" s="1"/>
      <c r="W272" s="1"/>
      <c r="X272" s="1"/>
      <c r="Y272" s="3"/>
      <c r="Z272" s="1"/>
    </row>
    <row r="273" spans="1:26" ht="14.25" customHeight="1" x14ac:dyDescent="0.25">
      <c r="A273" s="1"/>
      <c r="B273" s="1"/>
      <c r="C273" s="3"/>
      <c r="D273" s="1"/>
      <c r="E273" s="1"/>
      <c r="F273" s="1"/>
      <c r="G273" s="1"/>
      <c r="H273" s="1"/>
      <c r="I273" s="1"/>
      <c r="J273" s="1"/>
      <c r="K273" s="1"/>
      <c r="L273" s="1"/>
      <c r="M273" s="1"/>
      <c r="N273" s="1"/>
      <c r="O273" s="1"/>
      <c r="P273" s="1"/>
      <c r="Q273" s="1"/>
      <c r="R273" s="1"/>
      <c r="S273" s="1"/>
      <c r="T273" s="1"/>
      <c r="U273" s="1"/>
      <c r="V273" s="1"/>
      <c r="W273" s="1"/>
      <c r="X273" s="1"/>
      <c r="Y273" s="3"/>
      <c r="Z273" s="1"/>
    </row>
    <row r="274" spans="1:26" ht="14.25" customHeight="1" x14ac:dyDescent="0.25">
      <c r="A274" s="1"/>
      <c r="B274" s="1"/>
      <c r="C274" s="3"/>
      <c r="D274" s="1"/>
      <c r="E274" s="1"/>
      <c r="F274" s="1"/>
      <c r="G274" s="1"/>
      <c r="H274" s="1"/>
      <c r="I274" s="1"/>
      <c r="J274" s="1"/>
      <c r="K274" s="1"/>
      <c r="L274" s="1"/>
      <c r="M274" s="1"/>
      <c r="N274" s="1"/>
      <c r="O274" s="1"/>
      <c r="P274" s="1"/>
      <c r="Q274" s="1"/>
      <c r="R274" s="1"/>
      <c r="S274" s="1"/>
      <c r="T274" s="1"/>
      <c r="U274" s="1"/>
      <c r="V274" s="1"/>
      <c r="W274" s="1"/>
      <c r="X274" s="1"/>
      <c r="Y274" s="3"/>
      <c r="Z274" s="1"/>
    </row>
    <row r="275" spans="1:26" ht="14.25" customHeight="1" x14ac:dyDescent="0.25">
      <c r="A275" s="1"/>
      <c r="B275" s="1"/>
      <c r="C275" s="3"/>
      <c r="D275" s="1"/>
      <c r="E275" s="1"/>
      <c r="F275" s="1"/>
      <c r="G275" s="1"/>
      <c r="H275" s="1"/>
      <c r="I275" s="1"/>
      <c r="J275" s="1"/>
      <c r="K275" s="1"/>
      <c r="L275" s="1"/>
      <c r="M275" s="1"/>
      <c r="N275" s="1"/>
      <c r="O275" s="1"/>
      <c r="P275" s="1"/>
      <c r="Q275" s="1"/>
      <c r="R275" s="1"/>
      <c r="S275" s="1"/>
      <c r="T275" s="1"/>
      <c r="U275" s="1"/>
      <c r="V275" s="1"/>
      <c r="W275" s="1"/>
      <c r="X275" s="1"/>
      <c r="Y275" s="3"/>
      <c r="Z275" s="1"/>
    </row>
    <row r="276" spans="1:26" ht="14.25" customHeight="1" x14ac:dyDescent="0.25">
      <c r="A276" s="1"/>
      <c r="B276" s="1"/>
      <c r="C276" s="3"/>
      <c r="D276" s="1"/>
      <c r="E276" s="1"/>
      <c r="F276" s="1"/>
      <c r="G276" s="1"/>
      <c r="H276" s="1"/>
      <c r="I276" s="1"/>
      <c r="J276" s="1"/>
      <c r="K276" s="1"/>
      <c r="L276" s="1"/>
      <c r="M276" s="1"/>
      <c r="N276" s="1"/>
      <c r="O276" s="1"/>
      <c r="P276" s="1"/>
      <c r="Q276" s="1"/>
      <c r="R276" s="1"/>
      <c r="S276" s="1"/>
      <c r="T276" s="1"/>
      <c r="U276" s="1"/>
      <c r="V276" s="1"/>
      <c r="W276" s="1"/>
      <c r="X276" s="1"/>
      <c r="Y276" s="3"/>
      <c r="Z276" s="1"/>
    </row>
    <row r="277" spans="1:26" ht="14.25" customHeight="1" x14ac:dyDescent="0.25">
      <c r="A277" s="1"/>
      <c r="B277" s="1"/>
      <c r="C277" s="3"/>
      <c r="D277" s="1"/>
      <c r="E277" s="1"/>
      <c r="F277" s="1"/>
      <c r="G277" s="1"/>
      <c r="H277" s="1"/>
      <c r="I277" s="1"/>
      <c r="J277" s="1"/>
      <c r="K277" s="1"/>
      <c r="L277" s="1"/>
      <c r="M277" s="1"/>
      <c r="N277" s="1"/>
      <c r="O277" s="1"/>
      <c r="P277" s="1"/>
      <c r="Q277" s="1"/>
      <c r="R277" s="1"/>
      <c r="S277" s="1"/>
      <c r="T277" s="1"/>
      <c r="U277" s="1"/>
      <c r="V277" s="1"/>
      <c r="W277" s="1"/>
      <c r="X277" s="1"/>
      <c r="Y277" s="3"/>
      <c r="Z277" s="1"/>
    </row>
    <row r="278" spans="1:26" ht="14.25" customHeight="1" x14ac:dyDescent="0.25">
      <c r="A278" s="1"/>
      <c r="B278" s="1"/>
      <c r="C278" s="3"/>
      <c r="D278" s="1"/>
      <c r="E278" s="1"/>
      <c r="F278" s="1"/>
      <c r="G278" s="1"/>
      <c r="H278" s="1"/>
      <c r="I278" s="1"/>
      <c r="J278" s="1"/>
      <c r="K278" s="1"/>
      <c r="L278" s="1"/>
      <c r="M278" s="1"/>
      <c r="N278" s="1"/>
      <c r="O278" s="1"/>
      <c r="P278" s="1"/>
      <c r="Q278" s="1"/>
      <c r="R278" s="1"/>
      <c r="S278" s="1"/>
      <c r="T278" s="1"/>
      <c r="U278" s="1"/>
      <c r="V278" s="1"/>
      <c r="W278" s="1"/>
      <c r="X278" s="1"/>
      <c r="Y278" s="3"/>
      <c r="Z278" s="1"/>
    </row>
    <row r="279" spans="1:26" ht="14.25" customHeight="1" x14ac:dyDescent="0.25">
      <c r="A279" s="1"/>
      <c r="B279" s="1"/>
      <c r="C279" s="3"/>
      <c r="D279" s="1"/>
      <c r="E279" s="1"/>
      <c r="F279" s="1"/>
      <c r="G279" s="1"/>
      <c r="H279" s="1"/>
      <c r="I279" s="1"/>
      <c r="J279" s="1"/>
      <c r="K279" s="1"/>
      <c r="L279" s="1"/>
      <c r="M279" s="1"/>
      <c r="N279" s="1"/>
      <c r="O279" s="1"/>
      <c r="P279" s="1"/>
      <c r="Q279" s="1"/>
      <c r="R279" s="1"/>
      <c r="S279" s="1"/>
      <c r="T279" s="1"/>
      <c r="U279" s="1"/>
      <c r="V279" s="1"/>
      <c r="W279" s="1"/>
      <c r="X279" s="1"/>
      <c r="Y279" s="3"/>
      <c r="Z279" s="1"/>
    </row>
    <row r="280" spans="1:26" ht="14.25" customHeight="1" x14ac:dyDescent="0.25">
      <c r="A280" s="1"/>
      <c r="B280" s="1"/>
      <c r="C280" s="3"/>
      <c r="D280" s="1"/>
      <c r="E280" s="1"/>
      <c r="F280" s="1"/>
      <c r="G280" s="1"/>
      <c r="H280" s="1"/>
      <c r="I280" s="1"/>
      <c r="J280" s="1"/>
      <c r="K280" s="1"/>
      <c r="L280" s="1"/>
      <c r="M280" s="1"/>
      <c r="N280" s="1"/>
      <c r="O280" s="1"/>
      <c r="P280" s="1"/>
      <c r="Q280" s="1"/>
      <c r="R280" s="1"/>
      <c r="S280" s="1"/>
      <c r="T280" s="1"/>
      <c r="U280" s="1"/>
      <c r="V280" s="1"/>
      <c r="W280" s="1"/>
      <c r="X280" s="1"/>
      <c r="Y280" s="3"/>
      <c r="Z280" s="1"/>
    </row>
    <row r="281" spans="1:26" ht="14.25" customHeight="1" x14ac:dyDescent="0.25">
      <c r="A281" s="1"/>
      <c r="B281" s="1"/>
      <c r="C281" s="3"/>
      <c r="D281" s="1"/>
      <c r="E281" s="1"/>
      <c r="F281" s="1"/>
      <c r="G281" s="1"/>
      <c r="H281" s="1"/>
      <c r="I281" s="1"/>
      <c r="J281" s="1"/>
      <c r="K281" s="1"/>
      <c r="L281" s="1"/>
      <c r="M281" s="1"/>
      <c r="N281" s="1"/>
      <c r="O281" s="1"/>
      <c r="P281" s="1"/>
      <c r="Q281" s="1"/>
      <c r="R281" s="1"/>
      <c r="S281" s="1"/>
      <c r="T281" s="1"/>
      <c r="U281" s="1"/>
      <c r="V281" s="1"/>
      <c r="W281" s="1"/>
      <c r="X281" s="1"/>
      <c r="Y281" s="3"/>
      <c r="Z281" s="1"/>
    </row>
    <row r="282" spans="1:26" ht="14.25" customHeight="1" x14ac:dyDescent="0.25">
      <c r="A282" s="1"/>
      <c r="B282" s="1"/>
      <c r="C282" s="3"/>
      <c r="D282" s="1"/>
      <c r="E282" s="1"/>
      <c r="F282" s="1"/>
      <c r="G282" s="1"/>
      <c r="H282" s="1"/>
      <c r="I282" s="1"/>
      <c r="J282" s="1"/>
      <c r="K282" s="1"/>
      <c r="L282" s="1"/>
      <c r="M282" s="1"/>
      <c r="N282" s="1"/>
      <c r="O282" s="1"/>
      <c r="P282" s="1"/>
      <c r="Q282" s="1"/>
      <c r="R282" s="1"/>
      <c r="S282" s="1"/>
      <c r="T282" s="1"/>
      <c r="U282" s="1"/>
      <c r="V282" s="1"/>
      <c r="W282" s="1"/>
      <c r="X282" s="1"/>
      <c r="Y282" s="3"/>
      <c r="Z282" s="1"/>
    </row>
    <row r="283" spans="1:26" ht="14.25" customHeight="1" x14ac:dyDescent="0.25">
      <c r="A283" s="1"/>
      <c r="B283" s="1"/>
      <c r="C283" s="3"/>
      <c r="D283" s="1"/>
      <c r="E283" s="1"/>
      <c r="F283" s="1"/>
      <c r="G283" s="1"/>
      <c r="H283" s="1"/>
      <c r="I283" s="1"/>
      <c r="J283" s="1"/>
      <c r="K283" s="1"/>
      <c r="L283" s="1"/>
      <c r="M283" s="1"/>
      <c r="N283" s="1"/>
      <c r="O283" s="1"/>
      <c r="P283" s="1"/>
      <c r="Q283" s="1"/>
      <c r="R283" s="1"/>
      <c r="S283" s="1"/>
      <c r="T283" s="1"/>
      <c r="U283" s="1"/>
      <c r="V283" s="1"/>
      <c r="W283" s="1"/>
      <c r="X283" s="1"/>
      <c r="Y283" s="3"/>
      <c r="Z283" s="1"/>
    </row>
    <row r="284" spans="1:26" ht="14.25" customHeight="1" x14ac:dyDescent="0.25">
      <c r="A284" s="1"/>
      <c r="B284" s="1"/>
      <c r="C284" s="3"/>
      <c r="D284" s="1"/>
      <c r="E284" s="1"/>
      <c r="F284" s="1"/>
      <c r="G284" s="1"/>
      <c r="H284" s="1"/>
      <c r="I284" s="1"/>
      <c r="J284" s="1"/>
      <c r="K284" s="1"/>
      <c r="L284" s="1"/>
      <c r="M284" s="1"/>
      <c r="N284" s="1"/>
      <c r="O284" s="1"/>
      <c r="P284" s="1"/>
      <c r="Q284" s="1"/>
      <c r="R284" s="1"/>
      <c r="S284" s="1"/>
      <c r="T284" s="1"/>
      <c r="U284" s="1"/>
      <c r="V284" s="1"/>
      <c r="W284" s="1"/>
      <c r="X284" s="1"/>
      <c r="Y284" s="3"/>
      <c r="Z284" s="1"/>
    </row>
    <row r="285" spans="1:26" ht="14.25" customHeight="1" x14ac:dyDescent="0.25">
      <c r="A285" s="1"/>
      <c r="B285" s="1"/>
      <c r="C285" s="3"/>
      <c r="D285" s="1"/>
      <c r="E285" s="1"/>
      <c r="F285" s="1"/>
      <c r="G285" s="1"/>
      <c r="H285" s="1"/>
      <c r="I285" s="1"/>
      <c r="J285" s="1"/>
      <c r="K285" s="1"/>
      <c r="L285" s="1"/>
      <c r="M285" s="1"/>
      <c r="N285" s="1"/>
      <c r="O285" s="1"/>
      <c r="P285" s="1"/>
      <c r="Q285" s="1"/>
      <c r="R285" s="1"/>
      <c r="S285" s="1"/>
      <c r="T285" s="1"/>
      <c r="U285" s="1"/>
      <c r="V285" s="1"/>
      <c r="W285" s="1"/>
      <c r="X285" s="1"/>
      <c r="Y285" s="3"/>
      <c r="Z285" s="1"/>
    </row>
    <row r="286" spans="1:26" ht="14.25" customHeight="1" x14ac:dyDescent="0.25">
      <c r="A286" s="1"/>
      <c r="B286" s="1"/>
      <c r="C286" s="3"/>
      <c r="D286" s="1"/>
      <c r="E286" s="1"/>
      <c r="F286" s="1"/>
      <c r="G286" s="1"/>
      <c r="H286" s="1"/>
      <c r="I286" s="1"/>
      <c r="J286" s="1"/>
      <c r="K286" s="1"/>
      <c r="L286" s="1"/>
      <c r="M286" s="1"/>
      <c r="N286" s="1"/>
      <c r="O286" s="1"/>
      <c r="P286" s="1"/>
      <c r="Q286" s="1"/>
      <c r="R286" s="1"/>
      <c r="S286" s="1"/>
      <c r="T286" s="1"/>
      <c r="U286" s="1"/>
      <c r="V286" s="1"/>
      <c r="W286" s="1"/>
      <c r="X286" s="1"/>
      <c r="Y286" s="3"/>
      <c r="Z286" s="1"/>
    </row>
    <row r="287" spans="1:26" ht="14.25" customHeight="1" x14ac:dyDescent="0.25">
      <c r="A287" s="1"/>
      <c r="B287" s="1"/>
      <c r="C287" s="3"/>
      <c r="D287" s="1"/>
      <c r="E287" s="1"/>
      <c r="F287" s="1"/>
      <c r="G287" s="1"/>
      <c r="H287" s="1"/>
      <c r="I287" s="1"/>
      <c r="J287" s="1"/>
      <c r="K287" s="1"/>
      <c r="L287" s="1"/>
      <c r="M287" s="1"/>
      <c r="N287" s="1"/>
      <c r="O287" s="1"/>
      <c r="P287" s="1"/>
      <c r="Q287" s="1"/>
      <c r="R287" s="1"/>
      <c r="S287" s="1"/>
      <c r="T287" s="1"/>
      <c r="U287" s="1"/>
      <c r="V287" s="1"/>
      <c r="W287" s="1"/>
      <c r="X287" s="1"/>
      <c r="Y287" s="3"/>
      <c r="Z287" s="1"/>
    </row>
    <row r="288" spans="1:26" ht="14.25" customHeight="1" x14ac:dyDescent="0.25">
      <c r="A288" s="1"/>
      <c r="B288" s="1"/>
      <c r="C288" s="3"/>
      <c r="D288" s="1"/>
      <c r="E288" s="1"/>
      <c r="F288" s="1"/>
      <c r="G288" s="1"/>
      <c r="H288" s="1"/>
      <c r="I288" s="1"/>
      <c r="J288" s="1"/>
      <c r="K288" s="1"/>
      <c r="L288" s="1"/>
      <c r="M288" s="1"/>
      <c r="N288" s="1"/>
      <c r="O288" s="1"/>
      <c r="P288" s="1"/>
      <c r="Q288" s="1"/>
      <c r="R288" s="1"/>
      <c r="S288" s="1"/>
      <c r="T288" s="1"/>
      <c r="U288" s="1"/>
      <c r="V288" s="1"/>
      <c r="W288" s="1"/>
      <c r="X288" s="1"/>
      <c r="Y288" s="3"/>
      <c r="Z288" s="1"/>
    </row>
    <row r="289" spans="1:26" ht="14.25" customHeight="1" x14ac:dyDescent="0.25">
      <c r="A289" s="1"/>
      <c r="B289" s="1"/>
      <c r="C289" s="3"/>
      <c r="D289" s="1"/>
      <c r="E289" s="1"/>
      <c r="F289" s="1"/>
      <c r="G289" s="1"/>
      <c r="H289" s="1"/>
      <c r="I289" s="1"/>
      <c r="J289" s="1"/>
      <c r="K289" s="1"/>
      <c r="L289" s="1"/>
      <c r="M289" s="1"/>
      <c r="N289" s="1"/>
      <c r="O289" s="1"/>
      <c r="P289" s="1"/>
      <c r="Q289" s="1"/>
      <c r="R289" s="1"/>
      <c r="S289" s="1"/>
      <c r="T289" s="1"/>
      <c r="U289" s="1"/>
      <c r="V289" s="1"/>
      <c r="W289" s="1"/>
      <c r="X289" s="1"/>
      <c r="Y289" s="3"/>
      <c r="Z289" s="1"/>
    </row>
    <row r="290" spans="1:26" ht="14.25" customHeight="1" x14ac:dyDescent="0.25">
      <c r="A290" s="1"/>
      <c r="B290" s="1"/>
      <c r="C290" s="3"/>
      <c r="D290" s="1"/>
      <c r="E290" s="1"/>
      <c r="F290" s="1"/>
      <c r="G290" s="1"/>
      <c r="H290" s="1"/>
      <c r="I290" s="1"/>
      <c r="J290" s="1"/>
      <c r="K290" s="1"/>
      <c r="L290" s="1"/>
      <c r="M290" s="1"/>
      <c r="N290" s="1"/>
      <c r="O290" s="1"/>
      <c r="P290" s="1"/>
      <c r="Q290" s="1"/>
      <c r="R290" s="1"/>
      <c r="S290" s="1"/>
      <c r="T290" s="1"/>
      <c r="U290" s="1"/>
      <c r="V290" s="1"/>
      <c r="W290" s="1"/>
      <c r="X290" s="1"/>
      <c r="Y290" s="3"/>
      <c r="Z290" s="1"/>
    </row>
    <row r="291" spans="1:26" ht="14.25" customHeight="1" x14ac:dyDescent="0.25">
      <c r="A291" s="1"/>
      <c r="B291" s="1"/>
      <c r="C291" s="3"/>
      <c r="D291" s="1"/>
      <c r="E291" s="1"/>
      <c r="F291" s="1"/>
      <c r="G291" s="1"/>
      <c r="H291" s="1"/>
      <c r="I291" s="1"/>
      <c r="J291" s="1"/>
      <c r="K291" s="1"/>
      <c r="L291" s="1"/>
      <c r="M291" s="1"/>
      <c r="N291" s="1"/>
      <c r="O291" s="1"/>
      <c r="P291" s="1"/>
      <c r="Q291" s="1"/>
      <c r="R291" s="1"/>
      <c r="S291" s="1"/>
      <c r="T291" s="1"/>
      <c r="U291" s="1"/>
      <c r="V291" s="1"/>
      <c r="W291" s="1"/>
      <c r="X291" s="1"/>
      <c r="Y291" s="3"/>
      <c r="Z291" s="1"/>
    </row>
    <row r="292" spans="1:26" ht="14.25" customHeight="1" x14ac:dyDescent="0.25">
      <c r="A292" s="1"/>
      <c r="B292" s="1"/>
      <c r="C292" s="3"/>
      <c r="D292" s="1"/>
      <c r="E292" s="1"/>
      <c r="F292" s="1"/>
      <c r="G292" s="1"/>
      <c r="H292" s="1"/>
      <c r="I292" s="1"/>
      <c r="J292" s="1"/>
      <c r="K292" s="1"/>
      <c r="L292" s="1"/>
      <c r="M292" s="1"/>
      <c r="N292" s="1"/>
      <c r="O292" s="1"/>
      <c r="P292" s="1"/>
      <c r="Q292" s="1"/>
      <c r="R292" s="1"/>
      <c r="S292" s="1"/>
      <c r="T292" s="1"/>
      <c r="U292" s="1"/>
      <c r="V292" s="1"/>
      <c r="W292" s="1"/>
      <c r="X292" s="1"/>
      <c r="Y292" s="3"/>
      <c r="Z292" s="1"/>
    </row>
    <row r="293" spans="1:26" ht="14.25" customHeight="1" x14ac:dyDescent="0.25">
      <c r="A293" s="1"/>
      <c r="B293" s="1"/>
      <c r="C293" s="3"/>
      <c r="D293" s="1"/>
      <c r="E293" s="1"/>
      <c r="F293" s="1"/>
      <c r="G293" s="1"/>
      <c r="H293" s="1"/>
      <c r="I293" s="1"/>
      <c r="J293" s="1"/>
      <c r="K293" s="1"/>
      <c r="L293" s="1"/>
      <c r="M293" s="1"/>
      <c r="N293" s="1"/>
      <c r="O293" s="1"/>
      <c r="P293" s="1"/>
      <c r="Q293" s="1"/>
      <c r="R293" s="1"/>
      <c r="S293" s="1"/>
      <c r="T293" s="1"/>
      <c r="U293" s="1"/>
      <c r="V293" s="1"/>
      <c r="W293" s="1"/>
      <c r="X293" s="1"/>
      <c r="Y293" s="3"/>
      <c r="Z293" s="1"/>
    </row>
    <row r="294" spans="1:26" ht="14.25" customHeight="1" x14ac:dyDescent="0.25">
      <c r="A294" s="1"/>
      <c r="B294" s="1"/>
      <c r="C294" s="3"/>
      <c r="D294" s="1"/>
      <c r="E294" s="1"/>
      <c r="F294" s="1"/>
      <c r="G294" s="1"/>
      <c r="H294" s="1"/>
      <c r="I294" s="1"/>
      <c r="J294" s="1"/>
      <c r="K294" s="1"/>
      <c r="L294" s="1"/>
      <c r="M294" s="1"/>
      <c r="N294" s="1"/>
      <c r="O294" s="1"/>
      <c r="P294" s="1"/>
      <c r="Q294" s="1"/>
      <c r="R294" s="1"/>
      <c r="S294" s="1"/>
      <c r="T294" s="1"/>
      <c r="U294" s="1"/>
      <c r="V294" s="1"/>
      <c r="W294" s="1"/>
      <c r="X294" s="1"/>
      <c r="Y294" s="3"/>
      <c r="Z294" s="1"/>
    </row>
    <row r="295" spans="1:26" ht="14.25" customHeight="1" x14ac:dyDescent="0.25">
      <c r="A295" s="1"/>
      <c r="B295" s="1"/>
      <c r="C295" s="3"/>
      <c r="D295" s="1"/>
      <c r="E295" s="1"/>
      <c r="F295" s="1"/>
      <c r="G295" s="1"/>
      <c r="H295" s="1"/>
      <c r="I295" s="1"/>
      <c r="J295" s="1"/>
      <c r="K295" s="1"/>
      <c r="L295" s="1"/>
      <c r="M295" s="1"/>
      <c r="N295" s="1"/>
      <c r="O295" s="1"/>
      <c r="P295" s="1"/>
      <c r="Q295" s="1"/>
      <c r="R295" s="1"/>
      <c r="S295" s="1"/>
      <c r="T295" s="1"/>
      <c r="U295" s="1"/>
      <c r="V295" s="1"/>
      <c r="W295" s="1"/>
      <c r="X295" s="1"/>
      <c r="Y295" s="3"/>
      <c r="Z295" s="1"/>
    </row>
    <row r="296" spans="1:26" ht="14.25" customHeight="1" x14ac:dyDescent="0.25">
      <c r="A296" s="1"/>
      <c r="B296" s="1"/>
      <c r="C296" s="3"/>
      <c r="D296" s="1"/>
      <c r="E296" s="1"/>
      <c r="F296" s="1"/>
      <c r="G296" s="1"/>
      <c r="H296" s="1"/>
      <c r="I296" s="1"/>
      <c r="J296" s="1"/>
      <c r="K296" s="1"/>
      <c r="L296" s="1"/>
      <c r="M296" s="1"/>
      <c r="N296" s="1"/>
      <c r="O296" s="1"/>
      <c r="P296" s="1"/>
      <c r="Q296" s="1"/>
      <c r="R296" s="1"/>
      <c r="S296" s="1"/>
      <c r="T296" s="1"/>
      <c r="U296" s="1"/>
      <c r="V296" s="1"/>
      <c r="W296" s="1"/>
      <c r="X296" s="1"/>
      <c r="Y296" s="3"/>
      <c r="Z296" s="1"/>
    </row>
    <row r="297" spans="1:26" ht="14.25" customHeight="1" x14ac:dyDescent="0.25">
      <c r="A297" s="1"/>
      <c r="B297" s="1"/>
      <c r="C297" s="3"/>
      <c r="D297" s="1"/>
      <c r="E297" s="1"/>
      <c r="F297" s="1"/>
      <c r="G297" s="1"/>
      <c r="H297" s="1"/>
      <c r="I297" s="1"/>
      <c r="J297" s="1"/>
      <c r="K297" s="1"/>
      <c r="L297" s="1"/>
      <c r="M297" s="1"/>
      <c r="N297" s="1"/>
      <c r="O297" s="1"/>
      <c r="P297" s="1"/>
      <c r="Q297" s="1"/>
      <c r="R297" s="1"/>
      <c r="S297" s="1"/>
      <c r="T297" s="1"/>
      <c r="U297" s="1"/>
      <c r="V297" s="1"/>
      <c r="W297" s="1"/>
      <c r="X297" s="1"/>
      <c r="Y297" s="3"/>
      <c r="Z297" s="1"/>
    </row>
    <row r="298" spans="1:26" ht="14.25" customHeight="1" x14ac:dyDescent="0.25">
      <c r="A298" s="1"/>
      <c r="B298" s="1"/>
      <c r="C298" s="3"/>
      <c r="D298" s="1"/>
      <c r="E298" s="1"/>
      <c r="F298" s="1"/>
      <c r="G298" s="1"/>
      <c r="H298" s="1"/>
      <c r="I298" s="1"/>
      <c r="J298" s="1"/>
      <c r="K298" s="1"/>
      <c r="L298" s="1"/>
      <c r="M298" s="1"/>
      <c r="N298" s="1"/>
      <c r="O298" s="1"/>
      <c r="P298" s="1"/>
      <c r="Q298" s="1"/>
      <c r="R298" s="1"/>
      <c r="S298" s="1"/>
      <c r="T298" s="1"/>
      <c r="U298" s="1"/>
      <c r="V298" s="1"/>
      <c r="W298" s="1"/>
      <c r="X298" s="1"/>
      <c r="Y298" s="3"/>
      <c r="Z298" s="1"/>
    </row>
    <row r="299" spans="1:26" ht="14.25" customHeight="1" x14ac:dyDescent="0.25">
      <c r="A299" s="1"/>
      <c r="B299" s="1"/>
      <c r="C299" s="3"/>
      <c r="D299" s="1"/>
      <c r="E299" s="1"/>
      <c r="F299" s="1"/>
      <c r="G299" s="1"/>
      <c r="H299" s="1"/>
      <c r="I299" s="1"/>
      <c r="J299" s="1"/>
      <c r="K299" s="1"/>
      <c r="L299" s="1"/>
      <c r="M299" s="1"/>
      <c r="N299" s="1"/>
      <c r="O299" s="1"/>
      <c r="P299" s="1"/>
      <c r="Q299" s="1"/>
      <c r="R299" s="1"/>
      <c r="S299" s="1"/>
      <c r="T299" s="1"/>
      <c r="U299" s="1"/>
      <c r="V299" s="1"/>
      <c r="W299" s="1"/>
      <c r="X299" s="1"/>
      <c r="Y299" s="3"/>
      <c r="Z299" s="1"/>
    </row>
    <row r="300" spans="1:26" ht="14.25" customHeight="1" x14ac:dyDescent="0.25">
      <c r="A300" s="1"/>
      <c r="B300" s="1"/>
      <c r="C300" s="3"/>
      <c r="D300" s="1"/>
      <c r="E300" s="1"/>
      <c r="F300" s="1"/>
      <c r="G300" s="1"/>
      <c r="H300" s="1"/>
      <c r="I300" s="1"/>
      <c r="J300" s="1"/>
      <c r="K300" s="1"/>
      <c r="L300" s="1"/>
      <c r="M300" s="1"/>
      <c r="N300" s="1"/>
      <c r="O300" s="1"/>
      <c r="P300" s="1"/>
      <c r="Q300" s="1"/>
      <c r="R300" s="1"/>
      <c r="S300" s="1"/>
      <c r="T300" s="1"/>
      <c r="U300" s="1"/>
      <c r="V300" s="1"/>
      <c r="W300" s="1"/>
      <c r="X300" s="1"/>
      <c r="Y300" s="3"/>
      <c r="Z300" s="1"/>
    </row>
    <row r="301" spans="1:26" ht="14.25" customHeight="1" x14ac:dyDescent="0.25">
      <c r="A301" s="1"/>
      <c r="B301" s="1"/>
      <c r="C301" s="3"/>
      <c r="D301" s="1"/>
      <c r="E301" s="1"/>
      <c r="F301" s="1"/>
      <c r="G301" s="1"/>
      <c r="H301" s="1"/>
      <c r="I301" s="1"/>
      <c r="J301" s="1"/>
      <c r="K301" s="1"/>
      <c r="L301" s="1"/>
      <c r="M301" s="1"/>
      <c r="N301" s="1"/>
      <c r="O301" s="1"/>
      <c r="P301" s="1"/>
      <c r="Q301" s="1"/>
      <c r="R301" s="1"/>
      <c r="S301" s="1"/>
      <c r="T301" s="1"/>
      <c r="U301" s="1"/>
      <c r="V301" s="1"/>
      <c r="W301" s="1"/>
      <c r="X301" s="1"/>
      <c r="Y301" s="3"/>
      <c r="Z301" s="1"/>
    </row>
    <row r="302" spans="1:26" ht="14.25" customHeight="1" x14ac:dyDescent="0.25">
      <c r="A302" s="1"/>
      <c r="B302" s="1"/>
      <c r="C302" s="3"/>
      <c r="D302" s="1"/>
      <c r="E302" s="1"/>
      <c r="F302" s="1"/>
      <c r="G302" s="1"/>
      <c r="H302" s="1"/>
      <c r="I302" s="1"/>
      <c r="J302" s="1"/>
      <c r="K302" s="1"/>
      <c r="L302" s="1"/>
      <c r="M302" s="1"/>
      <c r="N302" s="1"/>
      <c r="O302" s="1"/>
      <c r="P302" s="1"/>
      <c r="Q302" s="1"/>
      <c r="R302" s="1"/>
      <c r="S302" s="1"/>
      <c r="T302" s="1"/>
      <c r="U302" s="1"/>
      <c r="V302" s="1"/>
      <c r="W302" s="1"/>
      <c r="X302" s="1"/>
      <c r="Y302" s="3"/>
      <c r="Z302" s="1"/>
    </row>
    <row r="303" spans="1:26" ht="14.25" customHeight="1" x14ac:dyDescent="0.25">
      <c r="A303" s="1"/>
      <c r="B303" s="1"/>
      <c r="C303" s="3"/>
      <c r="D303" s="1"/>
      <c r="E303" s="1"/>
      <c r="F303" s="1"/>
      <c r="G303" s="1"/>
      <c r="H303" s="1"/>
      <c r="I303" s="1"/>
      <c r="J303" s="1"/>
      <c r="K303" s="1"/>
      <c r="L303" s="1"/>
      <c r="M303" s="1"/>
      <c r="N303" s="1"/>
      <c r="O303" s="1"/>
      <c r="P303" s="1"/>
      <c r="Q303" s="1"/>
      <c r="R303" s="1"/>
      <c r="S303" s="1"/>
      <c r="T303" s="1"/>
      <c r="U303" s="1"/>
      <c r="V303" s="1"/>
      <c r="W303" s="1"/>
      <c r="X303" s="1"/>
      <c r="Y303" s="3"/>
      <c r="Z303" s="1"/>
    </row>
    <row r="304" spans="1:26" ht="14.25" customHeight="1" x14ac:dyDescent="0.25">
      <c r="A304" s="1"/>
      <c r="B304" s="1"/>
      <c r="C304" s="3"/>
      <c r="D304" s="1"/>
      <c r="E304" s="1"/>
      <c r="F304" s="1"/>
      <c r="G304" s="1"/>
      <c r="H304" s="1"/>
      <c r="I304" s="1"/>
      <c r="J304" s="1"/>
      <c r="K304" s="1"/>
      <c r="L304" s="1"/>
      <c r="M304" s="1"/>
      <c r="N304" s="1"/>
      <c r="O304" s="1"/>
      <c r="P304" s="1"/>
      <c r="Q304" s="1"/>
      <c r="R304" s="1"/>
      <c r="S304" s="1"/>
      <c r="T304" s="1"/>
      <c r="U304" s="1"/>
      <c r="V304" s="1"/>
      <c r="W304" s="1"/>
      <c r="X304" s="1"/>
      <c r="Y304" s="3"/>
      <c r="Z304" s="1"/>
    </row>
    <row r="305" spans="1:26" ht="14.25" customHeight="1" x14ac:dyDescent="0.25">
      <c r="A305" s="1"/>
      <c r="B305" s="1"/>
      <c r="C305" s="3"/>
      <c r="D305" s="1"/>
      <c r="E305" s="1"/>
      <c r="F305" s="1"/>
      <c r="G305" s="1"/>
      <c r="H305" s="1"/>
      <c r="I305" s="1"/>
      <c r="J305" s="1"/>
      <c r="K305" s="1"/>
      <c r="L305" s="1"/>
      <c r="M305" s="1"/>
      <c r="N305" s="1"/>
      <c r="O305" s="1"/>
      <c r="P305" s="1"/>
      <c r="Q305" s="1"/>
      <c r="R305" s="1"/>
      <c r="S305" s="1"/>
      <c r="T305" s="1"/>
      <c r="U305" s="1"/>
      <c r="V305" s="1"/>
      <c r="W305" s="1"/>
      <c r="X305" s="1"/>
      <c r="Y305" s="3"/>
      <c r="Z305" s="1"/>
    </row>
    <row r="306" spans="1:26" ht="14.25" customHeight="1" x14ac:dyDescent="0.25">
      <c r="A306" s="1"/>
      <c r="B306" s="1"/>
      <c r="C306" s="3"/>
      <c r="D306" s="1"/>
      <c r="E306" s="1"/>
      <c r="F306" s="1"/>
      <c r="G306" s="1"/>
      <c r="H306" s="1"/>
      <c r="I306" s="1"/>
      <c r="J306" s="1"/>
      <c r="K306" s="1"/>
      <c r="L306" s="1"/>
      <c r="M306" s="1"/>
      <c r="N306" s="1"/>
      <c r="O306" s="1"/>
      <c r="P306" s="1"/>
      <c r="Q306" s="1"/>
      <c r="R306" s="1"/>
      <c r="S306" s="1"/>
      <c r="T306" s="1"/>
      <c r="U306" s="1"/>
      <c r="V306" s="1"/>
      <c r="W306" s="1"/>
      <c r="X306" s="1"/>
      <c r="Y306" s="3"/>
      <c r="Z306" s="1"/>
    </row>
    <row r="307" spans="1:26" ht="14.25" customHeight="1" x14ac:dyDescent="0.25">
      <c r="A307" s="1"/>
      <c r="B307" s="1"/>
      <c r="C307" s="3"/>
      <c r="D307" s="1"/>
      <c r="E307" s="1"/>
      <c r="F307" s="1"/>
      <c r="G307" s="1"/>
      <c r="H307" s="1"/>
      <c r="I307" s="1"/>
      <c r="J307" s="1"/>
      <c r="K307" s="1"/>
      <c r="L307" s="1"/>
      <c r="M307" s="1"/>
      <c r="N307" s="1"/>
      <c r="O307" s="1"/>
      <c r="P307" s="1"/>
      <c r="Q307" s="1"/>
      <c r="R307" s="1"/>
      <c r="S307" s="1"/>
      <c r="T307" s="1"/>
      <c r="U307" s="1"/>
      <c r="V307" s="1"/>
      <c r="W307" s="1"/>
      <c r="X307" s="1"/>
      <c r="Y307" s="3"/>
      <c r="Z307" s="1"/>
    </row>
    <row r="308" spans="1:26" ht="14.25" customHeight="1" x14ac:dyDescent="0.25">
      <c r="A308" s="1"/>
      <c r="B308" s="1"/>
      <c r="C308" s="3"/>
      <c r="D308" s="1"/>
      <c r="E308" s="1"/>
      <c r="F308" s="1"/>
      <c r="G308" s="1"/>
      <c r="H308" s="1"/>
      <c r="I308" s="1"/>
      <c r="J308" s="1"/>
      <c r="K308" s="1"/>
      <c r="L308" s="1"/>
      <c r="M308" s="1"/>
      <c r="N308" s="1"/>
      <c r="O308" s="1"/>
      <c r="P308" s="1"/>
      <c r="Q308" s="1"/>
      <c r="R308" s="1"/>
      <c r="S308" s="1"/>
      <c r="T308" s="1"/>
      <c r="U308" s="1"/>
      <c r="V308" s="1"/>
      <c r="W308" s="1"/>
      <c r="X308" s="1"/>
      <c r="Y308" s="3"/>
      <c r="Z308" s="1"/>
    </row>
    <row r="309" spans="1:26" ht="14.25" customHeight="1" x14ac:dyDescent="0.25">
      <c r="A309" s="1"/>
      <c r="B309" s="1"/>
      <c r="C309" s="3"/>
      <c r="D309" s="1"/>
      <c r="E309" s="1"/>
      <c r="F309" s="1"/>
      <c r="G309" s="1"/>
      <c r="H309" s="1"/>
      <c r="I309" s="1"/>
      <c r="J309" s="1"/>
      <c r="K309" s="1"/>
      <c r="L309" s="1"/>
      <c r="M309" s="1"/>
      <c r="N309" s="1"/>
      <c r="O309" s="1"/>
      <c r="P309" s="1"/>
      <c r="Q309" s="1"/>
      <c r="R309" s="1"/>
      <c r="S309" s="1"/>
      <c r="T309" s="1"/>
      <c r="U309" s="1"/>
      <c r="V309" s="1"/>
      <c r="W309" s="1"/>
      <c r="X309" s="1"/>
      <c r="Y309" s="3"/>
      <c r="Z309" s="1"/>
    </row>
    <row r="310" spans="1:26" ht="14.25" customHeight="1" x14ac:dyDescent="0.25">
      <c r="A310" s="1"/>
      <c r="B310" s="1"/>
      <c r="C310" s="3"/>
      <c r="D310" s="1"/>
      <c r="E310" s="1"/>
      <c r="F310" s="1"/>
      <c r="G310" s="1"/>
      <c r="H310" s="1"/>
      <c r="I310" s="1"/>
      <c r="J310" s="1"/>
      <c r="K310" s="1"/>
      <c r="L310" s="1"/>
      <c r="M310" s="1"/>
      <c r="N310" s="1"/>
      <c r="O310" s="1"/>
      <c r="P310" s="1"/>
      <c r="Q310" s="1"/>
      <c r="R310" s="1"/>
      <c r="S310" s="1"/>
      <c r="T310" s="1"/>
      <c r="U310" s="1"/>
      <c r="V310" s="1"/>
      <c r="W310" s="1"/>
      <c r="X310" s="1"/>
      <c r="Y310" s="3"/>
      <c r="Z310" s="1"/>
    </row>
    <row r="311" spans="1:26" ht="14.25" customHeight="1" x14ac:dyDescent="0.25">
      <c r="A311" s="1"/>
      <c r="B311" s="1"/>
      <c r="C311" s="3"/>
      <c r="D311" s="1"/>
      <c r="E311" s="1"/>
      <c r="F311" s="1"/>
      <c r="G311" s="1"/>
      <c r="H311" s="1"/>
      <c r="I311" s="1"/>
      <c r="J311" s="1"/>
      <c r="K311" s="1"/>
      <c r="L311" s="1"/>
      <c r="M311" s="1"/>
      <c r="N311" s="1"/>
      <c r="O311" s="1"/>
      <c r="P311" s="1"/>
      <c r="Q311" s="1"/>
      <c r="R311" s="1"/>
      <c r="S311" s="1"/>
      <c r="T311" s="1"/>
      <c r="U311" s="1"/>
      <c r="V311" s="1"/>
      <c r="W311" s="1"/>
      <c r="X311" s="1"/>
      <c r="Y311" s="3"/>
      <c r="Z311" s="1"/>
    </row>
    <row r="312" spans="1:26" ht="14.25" customHeight="1" x14ac:dyDescent="0.25">
      <c r="A312" s="1"/>
      <c r="B312" s="1"/>
      <c r="C312" s="3"/>
      <c r="D312" s="1"/>
      <c r="E312" s="1"/>
      <c r="F312" s="1"/>
      <c r="G312" s="1"/>
      <c r="H312" s="1"/>
      <c r="I312" s="1"/>
      <c r="J312" s="1"/>
      <c r="K312" s="1"/>
      <c r="L312" s="1"/>
      <c r="M312" s="1"/>
      <c r="N312" s="1"/>
      <c r="O312" s="1"/>
      <c r="P312" s="1"/>
      <c r="Q312" s="1"/>
      <c r="R312" s="1"/>
      <c r="S312" s="1"/>
      <c r="T312" s="1"/>
      <c r="U312" s="1"/>
      <c r="V312" s="1"/>
      <c r="W312" s="1"/>
      <c r="X312" s="1"/>
      <c r="Y312" s="3"/>
      <c r="Z312" s="1"/>
    </row>
    <row r="313" spans="1:26" ht="14.25" customHeight="1" x14ac:dyDescent="0.25">
      <c r="A313" s="1"/>
      <c r="B313" s="1"/>
      <c r="C313" s="3"/>
      <c r="D313" s="1"/>
      <c r="E313" s="1"/>
      <c r="F313" s="1"/>
      <c r="G313" s="1"/>
      <c r="H313" s="1"/>
      <c r="I313" s="1"/>
      <c r="J313" s="1"/>
      <c r="K313" s="1"/>
      <c r="L313" s="1"/>
      <c r="M313" s="1"/>
      <c r="N313" s="1"/>
      <c r="O313" s="1"/>
      <c r="P313" s="1"/>
      <c r="Q313" s="1"/>
      <c r="R313" s="1"/>
      <c r="S313" s="1"/>
      <c r="T313" s="1"/>
      <c r="U313" s="1"/>
      <c r="V313" s="1"/>
      <c r="W313" s="1"/>
      <c r="X313" s="1"/>
      <c r="Y313" s="3"/>
      <c r="Z313" s="1"/>
    </row>
    <row r="314" spans="1:26" ht="14.25" customHeight="1" x14ac:dyDescent="0.25">
      <c r="A314" s="1"/>
      <c r="B314" s="1"/>
      <c r="C314" s="3"/>
      <c r="D314" s="1"/>
      <c r="E314" s="1"/>
      <c r="F314" s="1"/>
      <c r="G314" s="1"/>
      <c r="H314" s="1"/>
      <c r="I314" s="1"/>
      <c r="J314" s="1"/>
      <c r="K314" s="1"/>
      <c r="L314" s="1"/>
      <c r="M314" s="1"/>
      <c r="N314" s="1"/>
      <c r="O314" s="1"/>
      <c r="P314" s="1"/>
      <c r="Q314" s="1"/>
      <c r="R314" s="1"/>
      <c r="S314" s="1"/>
      <c r="T314" s="1"/>
      <c r="U314" s="1"/>
      <c r="V314" s="1"/>
      <c r="W314" s="1"/>
      <c r="X314" s="1"/>
      <c r="Y314" s="3"/>
      <c r="Z314" s="1"/>
    </row>
    <row r="315" spans="1:26" ht="14.25" customHeight="1" x14ac:dyDescent="0.25">
      <c r="A315" s="1"/>
      <c r="B315" s="1"/>
      <c r="C315" s="3"/>
      <c r="D315" s="1"/>
      <c r="E315" s="1"/>
      <c r="F315" s="1"/>
      <c r="G315" s="1"/>
      <c r="H315" s="1"/>
      <c r="I315" s="1"/>
      <c r="J315" s="1"/>
      <c r="K315" s="1"/>
      <c r="L315" s="1"/>
      <c r="M315" s="1"/>
      <c r="N315" s="1"/>
      <c r="O315" s="1"/>
      <c r="P315" s="1"/>
      <c r="Q315" s="1"/>
      <c r="R315" s="1"/>
      <c r="S315" s="1"/>
      <c r="T315" s="1"/>
      <c r="U315" s="1"/>
      <c r="V315" s="1"/>
      <c r="W315" s="1"/>
      <c r="X315" s="1"/>
      <c r="Y315" s="3"/>
      <c r="Z315" s="1"/>
    </row>
    <row r="316" spans="1:26" ht="14.25" customHeight="1" x14ac:dyDescent="0.25">
      <c r="A316" s="1"/>
      <c r="B316" s="1"/>
      <c r="C316" s="3"/>
      <c r="D316" s="1"/>
      <c r="E316" s="1"/>
      <c r="F316" s="1"/>
      <c r="G316" s="1"/>
      <c r="H316" s="1"/>
      <c r="I316" s="1"/>
      <c r="J316" s="1"/>
      <c r="K316" s="1"/>
      <c r="L316" s="1"/>
      <c r="M316" s="1"/>
      <c r="N316" s="1"/>
      <c r="O316" s="1"/>
      <c r="P316" s="1"/>
      <c r="Q316" s="1"/>
      <c r="R316" s="1"/>
      <c r="S316" s="1"/>
      <c r="T316" s="1"/>
      <c r="U316" s="1"/>
      <c r="V316" s="1"/>
      <c r="W316" s="1"/>
      <c r="X316" s="1"/>
      <c r="Y316" s="3"/>
      <c r="Z316" s="1"/>
    </row>
    <row r="317" spans="1:26" ht="14.25" customHeight="1" x14ac:dyDescent="0.25">
      <c r="A317" s="1"/>
      <c r="B317" s="1"/>
      <c r="C317" s="3"/>
      <c r="D317" s="1"/>
      <c r="E317" s="1"/>
      <c r="F317" s="1"/>
      <c r="G317" s="1"/>
      <c r="H317" s="1"/>
      <c r="I317" s="1"/>
      <c r="J317" s="1"/>
      <c r="K317" s="1"/>
      <c r="L317" s="1"/>
      <c r="M317" s="1"/>
      <c r="N317" s="1"/>
      <c r="O317" s="1"/>
      <c r="P317" s="1"/>
      <c r="Q317" s="1"/>
      <c r="R317" s="1"/>
      <c r="S317" s="1"/>
      <c r="T317" s="1"/>
      <c r="U317" s="1"/>
      <c r="V317" s="1"/>
      <c r="W317" s="1"/>
      <c r="X317" s="1"/>
      <c r="Y317" s="3"/>
      <c r="Z317" s="1"/>
    </row>
    <row r="318" spans="1:26" ht="14.25" customHeight="1" x14ac:dyDescent="0.25">
      <c r="A318" s="1"/>
      <c r="B318" s="1"/>
      <c r="C318" s="3"/>
      <c r="D318" s="1"/>
      <c r="E318" s="1"/>
      <c r="F318" s="1"/>
      <c r="G318" s="1"/>
      <c r="H318" s="1"/>
      <c r="I318" s="1"/>
      <c r="J318" s="1"/>
      <c r="K318" s="1"/>
      <c r="L318" s="1"/>
      <c r="M318" s="1"/>
      <c r="N318" s="1"/>
      <c r="O318" s="1"/>
      <c r="P318" s="1"/>
      <c r="Q318" s="1"/>
      <c r="R318" s="1"/>
      <c r="S318" s="1"/>
      <c r="T318" s="1"/>
      <c r="U318" s="1"/>
      <c r="V318" s="1"/>
      <c r="W318" s="1"/>
      <c r="X318" s="1"/>
      <c r="Y318" s="3"/>
      <c r="Z318" s="1"/>
    </row>
    <row r="319" spans="1:26" ht="14.25" customHeight="1" x14ac:dyDescent="0.25">
      <c r="A319" s="1"/>
      <c r="B319" s="1"/>
      <c r="C319" s="3"/>
      <c r="D319" s="1"/>
      <c r="E319" s="1"/>
      <c r="F319" s="1"/>
      <c r="G319" s="1"/>
      <c r="H319" s="1"/>
      <c r="I319" s="1"/>
      <c r="J319" s="1"/>
      <c r="K319" s="1"/>
      <c r="L319" s="1"/>
      <c r="M319" s="1"/>
      <c r="N319" s="1"/>
      <c r="O319" s="1"/>
      <c r="P319" s="1"/>
      <c r="Q319" s="1"/>
      <c r="R319" s="1"/>
      <c r="S319" s="1"/>
      <c r="T319" s="1"/>
      <c r="U319" s="1"/>
      <c r="V319" s="1"/>
      <c r="W319" s="1"/>
      <c r="X319" s="1"/>
      <c r="Y319" s="3"/>
      <c r="Z319" s="1"/>
    </row>
    <row r="320" spans="1:26" ht="14.25" customHeight="1" x14ac:dyDescent="0.25">
      <c r="A320" s="1"/>
      <c r="B320" s="1"/>
      <c r="C320" s="3"/>
      <c r="D320" s="1"/>
      <c r="E320" s="1"/>
      <c r="F320" s="1"/>
      <c r="G320" s="1"/>
      <c r="H320" s="1"/>
      <c r="I320" s="1"/>
      <c r="J320" s="1"/>
      <c r="K320" s="1"/>
      <c r="L320" s="1"/>
      <c r="M320" s="1"/>
      <c r="N320" s="1"/>
      <c r="O320" s="1"/>
      <c r="P320" s="1"/>
      <c r="Q320" s="1"/>
      <c r="R320" s="1"/>
      <c r="S320" s="1"/>
      <c r="T320" s="1"/>
      <c r="U320" s="1"/>
      <c r="V320" s="1"/>
      <c r="W320" s="1"/>
      <c r="X320" s="1"/>
      <c r="Y320" s="3"/>
      <c r="Z320" s="1"/>
    </row>
    <row r="321" spans="1:26" ht="14.25" customHeight="1" x14ac:dyDescent="0.25">
      <c r="A321" s="1"/>
      <c r="B321" s="1"/>
      <c r="C321" s="3"/>
      <c r="D321" s="1"/>
      <c r="E321" s="1"/>
      <c r="F321" s="1"/>
      <c r="G321" s="1"/>
      <c r="H321" s="1"/>
      <c r="I321" s="1"/>
      <c r="J321" s="1"/>
      <c r="K321" s="1"/>
      <c r="L321" s="1"/>
      <c r="M321" s="1"/>
      <c r="N321" s="1"/>
      <c r="O321" s="1"/>
      <c r="P321" s="1"/>
      <c r="Q321" s="1"/>
      <c r="R321" s="1"/>
      <c r="S321" s="1"/>
      <c r="T321" s="1"/>
      <c r="U321" s="1"/>
      <c r="V321" s="1"/>
      <c r="W321" s="1"/>
      <c r="X321" s="1"/>
      <c r="Y321" s="3"/>
      <c r="Z321" s="1"/>
    </row>
    <row r="322" spans="1:26" ht="14.25" customHeight="1" x14ac:dyDescent="0.25">
      <c r="A322" s="1"/>
      <c r="B322" s="1"/>
      <c r="C322" s="3"/>
      <c r="D322" s="1"/>
      <c r="E322" s="1"/>
      <c r="F322" s="1"/>
      <c r="G322" s="1"/>
      <c r="H322" s="1"/>
      <c r="I322" s="1"/>
      <c r="J322" s="1"/>
      <c r="K322" s="1"/>
      <c r="L322" s="1"/>
      <c r="M322" s="1"/>
      <c r="N322" s="1"/>
      <c r="O322" s="1"/>
      <c r="P322" s="1"/>
      <c r="Q322" s="1"/>
      <c r="R322" s="1"/>
      <c r="S322" s="1"/>
      <c r="T322" s="1"/>
      <c r="U322" s="1"/>
      <c r="V322" s="1"/>
      <c r="W322" s="1"/>
      <c r="X322" s="1"/>
      <c r="Y322" s="3"/>
      <c r="Z322" s="1"/>
    </row>
    <row r="323" spans="1:26" ht="14.25" customHeight="1" x14ac:dyDescent="0.25">
      <c r="A323" s="1"/>
      <c r="B323" s="1"/>
      <c r="C323" s="3"/>
      <c r="D323" s="1"/>
      <c r="E323" s="1"/>
      <c r="F323" s="1"/>
      <c r="G323" s="1"/>
      <c r="H323" s="1"/>
      <c r="I323" s="1"/>
      <c r="J323" s="1"/>
      <c r="K323" s="1"/>
      <c r="L323" s="1"/>
      <c r="M323" s="1"/>
      <c r="N323" s="1"/>
      <c r="O323" s="1"/>
      <c r="P323" s="1"/>
      <c r="Q323" s="1"/>
      <c r="R323" s="1"/>
      <c r="S323" s="1"/>
      <c r="T323" s="1"/>
      <c r="U323" s="1"/>
      <c r="V323" s="1"/>
      <c r="W323" s="1"/>
      <c r="X323" s="1"/>
      <c r="Y323" s="3"/>
      <c r="Z323" s="1"/>
    </row>
    <row r="324" spans="1:26" ht="14.25" customHeight="1" x14ac:dyDescent="0.25">
      <c r="A324" s="1"/>
      <c r="B324" s="1"/>
      <c r="C324" s="3"/>
      <c r="D324" s="1"/>
      <c r="E324" s="1"/>
      <c r="F324" s="1"/>
      <c r="G324" s="1"/>
      <c r="H324" s="1"/>
      <c r="I324" s="1"/>
      <c r="J324" s="1"/>
      <c r="K324" s="1"/>
      <c r="L324" s="1"/>
      <c r="M324" s="1"/>
      <c r="N324" s="1"/>
      <c r="O324" s="1"/>
      <c r="P324" s="1"/>
      <c r="Q324" s="1"/>
      <c r="R324" s="1"/>
      <c r="S324" s="1"/>
      <c r="T324" s="1"/>
      <c r="U324" s="1"/>
      <c r="V324" s="1"/>
      <c r="W324" s="1"/>
      <c r="X324" s="1"/>
      <c r="Y324" s="3"/>
      <c r="Z324" s="1"/>
    </row>
    <row r="325" spans="1:26" ht="14.25" customHeight="1" x14ac:dyDescent="0.25">
      <c r="A325" s="1"/>
      <c r="B325" s="1"/>
      <c r="C325" s="3"/>
      <c r="D325" s="1"/>
      <c r="E325" s="1"/>
      <c r="F325" s="1"/>
      <c r="G325" s="1"/>
      <c r="H325" s="1"/>
      <c r="I325" s="1"/>
      <c r="J325" s="1"/>
      <c r="K325" s="1"/>
      <c r="L325" s="1"/>
      <c r="M325" s="1"/>
      <c r="N325" s="1"/>
      <c r="O325" s="1"/>
      <c r="P325" s="1"/>
      <c r="Q325" s="1"/>
      <c r="R325" s="1"/>
      <c r="S325" s="1"/>
      <c r="T325" s="1"/>
      <c r="U325" s="1"/>
      <c r="V325" s="1"/>
      <c r="W325" s="1"/>
      <c r="X325" s="1"/>
      <c r="Y325" s="3"/>
      <c r="Z325" s="1"/>
    </row>
    <row r="326" spans="1:26" ht="14.25" customHeight="1" x14ac:dyDescent="0.25">
      <c r="A326" s="1"/>
      <c r="B326" s="1"/>
      <c r="C326" s="3"/>
      <c r="D326" s="1"/>
      <c r="E326" s="1"/>
      <c r="F326" s="1"/>
      <c r="G326" s="1"/>
      <c r="H326" s="1"/>
      <c r="I326" s="1"/>
      <c r="J326" s="1"/>
      <c r="K326" s="1"/>
      <c r="L326" s="1"/>
      <c r="M326" s="1"/>
      <c r="N326" s="1"/>
      <c r="O326" s="1"/>
      <c r="P326" s="1"/>
      <c r="Q326" s="1"/>
      <c r="R326" s="1"/>
      <c r="S326" s="1"/>
      <c r="T326" s="1"/>
      <c r="U326" s="1"/>
      <c r="V326" s="1"/>
      <c r="W326" s="1"/>
      <c r="X326" s="1"/>
      <c r="Y326" s="3"/>
      <c r="Z326" s="1"/>
    </row>
    <row r="327" spans="1:26" ht="14.25" customHeight="1" x14ac:dyDescent="0.25">
      <c r="A327" s="1"/>
      <c r="B327" s="1"/>
      <c r="C327" s="3"/>
      <c r="D327" s="1"/>
      <c r="E327" s="1"/>
      <c r="F327" s="1"/>
      <c r="G327" s="1"/>
      <c r="H327" s="1"/>
      <c r="I327" s="1"/>
      <c r="J327" s="1"/>
      <c r="K327" s="1"/>
      <c r="L327" s="1"/>
      <c r="M327" s="1"/>
      <c r="N327" s="1"/>
      <c r="O327" s="1"/>
      <c r="P327" s="1"/>
      <c r="Q327" s="1"/>
      <c r="R327" s="1"/>
      <c r="S327" s="1"/>
      <c r="T327" s="1"/>
      <c r="U327" s="1"/>
      <c r="V327" s="1"/>
      <c r="W327" s="1"/>
      <c r="X327" s="1"/>
      <c r="Y327" s="3"/>
      <c r="Z327" s="1"/>
    </row>
    <row r="328" spans="1:26" ht="14.25" customHeight="1" x14ac:dyDescent="0.25">
      <c r="A328" s="1"/>
      <c r="B328" s="1"/>
      <c r="C328" s="3"/>
      <c r="D328" s="1"/>
      <c r="E328" s="1"/>
      <c r="F328" s="1"/>
      <c r="G328" s="1"/>
      <c r="H328" s="1"/>
      <c r="I328" s="1"/>
      <c r="J328" s="1"/>
      <c r="K328" s="1"/>
      <c r="L328" s="1"/>
      <c r="M328" s="1"/>
      <c r="N328" s="1"/>
      <c r="O328" s="1"/>
      <c r="P328" s="1"/>
      <c r="Q328" s="1"/>
      <c r="R328" s="1"/>
      <c r="S328" s="1"/>
      <c r="T328" s="1"/>
      <c r="U328" s="1"/>
      <c r="V328" s="1"/>
      <c r="W328" s="1"/>
      <c r="X328" s="1"/>
      <c r="Y328" s="3"/>
      <c r="Z328" s="1"/>
    </row>
    <row r="329" spans="1:26" ht="14.25" customHeight="1" x14ac:dyDescent="0.25">
      <c r="A329" s="1"/>
      <c r="B329" s="1"/>
      <c r="C329" s="3"/>
      <c r="D329" s="1"/>
      <c r="E329" s="1"/>
      <c r="F329" s="1"/>
      <c r="G329" s="1"/>
      <c r="H329" s="1"/>
      <c r="I329" s="1"/>
      <c r="J329" s="1"/>
      <c r="K329" s="1"/>
      <c r="L329" s="1"/>
      <c r="M329" s="1"/>
      <c r="N329" s="1"/>
      <c r="O329" s="1"/>
      <c r="P329" s="1"/>
      <c r="Q329" s="1"/>
      <c r="R329" s="1"/>
      <c r="S329" s="1"/>
      <c r="T329" s="1"/>
      <c r="U329" s="1"/>
      <c r="V329" s="1"/>
      <c r="W329" s="1"/>
      <c r="X329" s="1"/>
      <c r="Y329" s="3"/>
      <c r="Z329" s="1"/>
    </row>
    <row r="330" spans="1:26" ht="14.25" customHeight="1" x14ac:dyDescent="0.25">
      <c r="A330" s="1"/>
      <c r="B330" s="1"/>
      <c r="C330" s="3"/>
      <c r="D330" s="1"/>
      <c r="E330" s="1"/>
      <c r="F330" s="1"/>
      <c r="G330" s="1"/>
      <c r="H330" s="1"/>
      <c r="I330" s="1"/>
      <c r="J330" s="1"/>
      <c r="K330" s="1"/>
      <c r="L330" s="1"/>
      <c r="M330" s="1"/>
      <c r="N330" s="1"/>
      <c r="O330" s="1"/>
      <c r="P330" s="1"/>
      <c r="Q330" s="1"/>
      <c r="R330" s="1"/>
      <c r="S330" s="1"/>
      <c r="T330" s="1"/>
      <c r="U330" s="1"/>
      <c r="V330" s="1"/>
      <c r="W330" s="1"/>
      <c r="X330" s="1"/>
      <c r="Y330" s="3"/>
      <c r="Z330" s="1"/>
    </row>
    <row r="331" spans="1:26" ht="14.25" customHeight="1" x14ac:dyDescent="0.25">
      <c r="A331" s="1"/>
      <c r="B331" s="1"/>
      <c r="C331" s="3"/>
      <c r="D331" s="1"/>
      <c r="E331" s="1"/>
      <c r="F331" s="1"/>
      <c r="G331" s="1"/>
      <c r="H331" s="1"/>
      <c r="I331" s="1"/>
      <c r="J331" s="1"/>
      <c r="K331" s="1"/>
      <c r="L331" s="1"/>
      <c r="M331" s="1"/>
      <c r="N331" s="1"/>
      <c r="O331" s="1"/>
      <c r="P331" s="1"/>
      <c r="Q331" s="1"/>
      <c r="R331" s="1"/>
      <c r="S331" s="1"/>
      <c r="T331" s="1"/>
      <c r="U331" s="1"/>
      <c r="V331" s="1"/>
      <c r="W331" s="1"/>
      <c r="X331" s="1"/>
      <c r="Y331" s="3"/>
      <c r="Z331" s="1"/>
    </row>
    <row r="332" spans="1:26" ht="14.25" customHeight="1" x14ac:dyDescent="0.25">
      <c r="A332" s="1"/>
      <c r="B332" s="1"/>
      <c r="C332" s="3"/>
      <c r="D332" s="1"/>
      <c r="E332" s="1"/>
      <c r="F332" s="1"/>
      <c r="G332" s="1"/>
      <c r="H332" s="1"/>
      <c r="I332" s="1"/>
      <c r="J332" s="1"/>
      <c r="K332" s="1"/>
      <c r="L332" s="1"/>
      <c r="M332" s="1"/>
      <c r="N332" s="1"/>
      <c r="O332" s="1"/>
      <c r="P332" s="1"/>
      <c r="Q332" s="1"/>
      <c r="R332" s="1"/>
      <c r="S332" s="1"/>
      <c r="T332" s="1"/>
      <c r="U332" s="1"/>
      <c r="V332" s="1"/>
      <c r="W332" s="1"/>
      <c r="X332" s="1"/>
      <c r="Y332" s="3"/>
      <c r="Z332" s="1"/>
    </row>
    <row r="333" spans="1:26" ht="14.25" customHeight="1" x14ac:dyDescent="0.25">
      <c r="A333" s="1"/>
      <c r="B333" s="1"/>
      <c r="C333" s="3"/>
      <c r="D333" s="1"/>
      <c r="E333" s="1"/>
      <c r="F333" s="1"/>
      <c r="G333" s="1"/>
      <c r="H333" s="1"/>
      <c r="I333" s="1"/>
      <c r="J333" s="1"/>
      <c r="K333" s="1"/>
      <c r="L333" s="1"/>
      <c r="M333" s="1"/>
      <c r="N333" s="1"/>
      <c r="O333" s="1"/>
      <c r="P333" s="1"/>
      <c r="Q333" s="1"/>
      <c r="R333" s="1"/>
      <c r="S333" s="1"/>
      <c r="T333" s="1"/>
      <c r="U333" s="1"/>
      <c r="V333" s="1"/>
      <c r="W333" s="1"/>
      <c r="X333" s="1"/>
      <c r="Y333" s="3"/>
      <c r="Z333" s="1"/>
    </row>
    <row r="334" spans="1:26" ht="14.25" customHeight="1" x14ac:dyDescent="0.25">
      <c r="A334" s="1"/>
      <c r="B334" s="1"/>
      <c r="C334" s="3"/>
      <c r="D334" s="1"/>
      <c r="E334" s="1"/>
      <c r="F334" s="1"/>
      <c r="G334" s="1"/>
      <c r="H334" s="1"/>
      <c r="I334" s="1"/>
      <c r="J334" s="1"/>
      <c r="K334" s="1"/>
      <c r="L334" s="1"/>
      <c r="M334" s="1"/>
      <c r="N334" s="1"/>
      <c r="O334" s="1"/>
      <c r="P334" s="1"/>
      <c r="Q334" s="1"/>
      <c r="R334" s="1"/>
      <c r="S334" s="1"/>
      <c r="T334" s="1"/>
      <c r="U334" s="1"/>
      <c r="V334" s="1"/>
      <c r="W334" s="1"/>
      <c r="X334" s="1"/>
      <c r="Y334" s="3"/>
      <c r="Z334" s="1"/>
    </row>
    <row r="335" spans="1:26" ht="14.25" customHeight="1" x14ac:dyDescent="0.25">
      <c r="A335" s="1"/>
      <c r="B335" s="1"/>
      <c r="C335" s="3"/>
      <c r="D335" s="1"/>
      <c r="E335" s="1"/>
      <c r="F335" s="1"/>
      <c r="G335" s="1"/>
      <c r="H335" s="1"/>
      <c r="I335" s="1"/>
      <c r="J335" s="1"/>
      <c r="K335" s="1"/>
      <c r="L335" s="1"/>
      <c r="M335" s="1"/>
      <c r="N335" s="1"/>
      <c r="O335" s="1"/>
      <c r="P335" s="1"/>
      <c r="Q335" s="1"/>
      <c r="R335" s="1"/>
      <c r="S335" s="1"/>
      <c r="T335" s="1"/>
      <c r="U335" s="1"/>
      <c r="V335" s="1"/>
      <c r="W335" s="1"/>
      <c r="X335" s="1"/>
      <c r="Y335" s="3"/>
      <c r="Z335" s="1"/>
    </row>
    <row r="336" spans="1:26" ht="14.25" customHeight="1" x14ac:dyDescent="0.25">
      <c r="A336" s="1"/>
      <c r="B336" s="1"/>
      <c r="C336" s="3"/>
      <c r="D336" s="1"/>
      <c r="E336" s="1"/>
      <c r="F336" s="1"/>
      <c r="G336" s="1"/>
      <c r="H336" s="1"/>
      <c r="I336" s="1"/>
      <c r="J336" s="1"/>
      <c r="K336" s="1"/>
      <c r="L336" s="1"/>
      <c r="M336" s="1"/>
      <c r="N336" s="1"/>
      <c r="O336" s="1"/>
      <c r="P336" s="1"/>
      <c r="Q336" s="1"/>
      <c r="R336" s="1"/>
      <c r="S336" s="1"/>
      <c r="T336" s="1"/>
      <c r="U336" s="1"/>
      <c r="V336" s="1"/>
      <c r="W336" s="1"/>
      <c r="X336" s="1"/>
      <c r="Y336" s="3"/>
      <c r="Z336" s="1"/>
    </row>
    <row r="337" spans="1:26" ht="14.25" customHeight="1" x14ac:dyDescent="0.25">
      <c r="A337" s="1"/>
      <c r="B337" s="1"/>
      <c r="C337" s="3"/>
      <c r="D337" s="1"/>
      <c r="E337" s="1"/>
      <c r="F337" s="1"/>
      <c r="G337" s="1"/>
      <c r="H337" s="1"/>
      <c r="I337" s="1"/>
      <c r="J337" s="1"/>
      <c r="K337" s="1"/>
      <c r="L337" s="1"/>
      <c r="M337" s="1"/>
      <c r="N337" s="1"/>
      <c r="O337" s="1"/>
      <c r="P337" s="1"/>
      <c r="Q337" s="1"/>
      <c r="R337" s="1"/>
      <c r="S337" s="1"/>
      <c r="T337" s="1"/>
      <c r="U337" s="1"/>
      <c r="V337" s="1"/>
      <c r="W337" s="1"/>
      <c r="X337" s="1"/>
      <c r="Y337" s="3"/>
      <c r="Z337" s="1"/>
    </row>
    <row r="338" spans="1:26" ht="14.25" customHeight="1" x14ac:dyDescent="0.25">
      <c r="A338" s="1"/>
      <c r="B338" s="1"/>
      <c r="C338" s="3"/>
      <c r="D338" s="1"/>
      <c r="E338" s="1"/>
      <c r="F338" s="1"/>
      <c r="G338" s="1"/>
      <c r="H338" s="1"/>
      <c r="I338" s="1"/>
      <c r="J338" s="1"/>
      <c r="K338" s="1"/>
      <c r="L338" s="1"/>
      <c r="M338" s="1"/>
      <c r="N338" s="1"/>
      <c r="O338" s="1"/>
      <c r="P338" s="1"/>
      <c r="Q338" s="1"/>
      <c r="R338" s="1"/>
      <c r="S338" s="1"/>
      <c r="T338" s="1"/>
      <c r="U338" s="1"/>
      <c r="V338" s="1"/>
      <c r="W338" s="1"/>
      <c r="X338" s="1"/>
      <c r="Y338" s="3"/>
      <c r="Z338" s="1"/>
    </row>
    <row r="339" spans="1:26" ht="14.25" customHeight="1" x14ac:dyDescent="0.25">
      <c r="A339" s="1"/>
      <c r="B339" s="1"/>
      <c r="C339" s="3"/>
      <c r="D339" s="1"/>
      <c r="E339" s="1"/>
      <c r="F339" s="1"/>
      <c r="G339" s="1"/>
      <c r="H339" s="1"/>
      <c r="I339" s="1"/>
      <c r="J339" s="1"/>
      <c r="K339" s="1"/>
      <c r="L339" s="1"/>
      <c r="M339" s="1"/>
      <c r="N339" s="1"/>
      <c r="O339" s="1"/>
      <c r="P339" s="1"/>
      <c r="Q339" s="1"/>
      <c r="R339" s="1"/>
      <c r="S339" s="1"/>
      <c r="T339" s="1"/>
      <c r="U339" s="1"/>
      <c r="V339" s="1"/>
      <c r="W339" s="1"/>
      <c r="X339" s="1"/>
      <c r="Y339" s="3"/>
      <c r="Z339" s="1"/>
    </row>
    <row r="340" spans="1:26" ht="14.25" customHeight="1" x14ac:dyDescent="0.25">
      <c r="A340" s="1"/>
      <c r="B340" s="1"/>
      <c r="C340" s="3"/>
      <c r="D340" s="1"/>
      <c r="E340" s="1"/>
      <c r="F340" s="1"/>
      <c r="G340" s="1"/>
      <c r="H340" s="1"/>
      <c r="I340" s="1"/>
      <c r="J340" s="1"/>
      <c r="K340" s="1"/>
      <c r="L340" s="1"/>
      <c r="M340" s="1"/>
      <c r="N340" s="1"/>
      <c r="O340" s="1"/>
      <c r="P340" s="1"/>
      <c r="Q340" s="1"/>
      <c r="R340" s="1"/>
      <c r="S340" s="1"/>
      <c r="T340" s="1"/>
      <c r="U340" s="1"/>
      <c r="V340" s="1"/>
      <c r="W340" s="1"/>
      <c r="X340" s="1"/>
      <c r="Y340" s="3"/>
      <c r="Z340" s="1"/>
    </row>
    <row r="341" spans="1:26" ht="14.25" customHeight="1" x14ac:dyDescent="0.25">
      <c r="A341" s="1"/>
      <c r="B341" s="1"/>
      <c r="C341" s="3"/>
      <c r="D341" s="1"/>
      <c r="E341" s="1"/>
      <c r="F341" s="1"/>
      <c r="G341" s="1"/>
      <c r="H341" s="1"/>
      <c r="I341" s="1"/>
      <c r="J341" s="1"/>
      <c r="K341" s="1"/>
      <c r="L341" s="1"/>
      <c r="M341" s="1"/>
      <c r="N341" s="1"/>
      <c r="O341" s="1"/>
      <c r="P341" s="1"/>
      <c r="Q341" s="1"/>
      <c r="R341" s="1"/>
      <c r="S341" s="1"/>
      <c r="T341" s="1"/>
      <c r="U341" s="1"/>
      <c r="V341" s="1"/>
      <c r="W341" s="1"/>
      <c r="X341" s="1"/>
      <c r="Y341" s="3"/>
      <c r="Z341" s="1"/>
    </row>
    <row r="342" spans="1:26" ht="14.25" customHeight="1" x14ac:dyDescent="0.25">
      <c r="A342" s="1"/>
      <c r="B342" s="1"/>
      <c r="C342" s="3"/>
      <c r="D342" s="1"/>
      <c r="E342" s="1"/>
      <c r="F342" s="1"/>
      <c r="G342" s="1"/>
      <c r="H342" s="1"/>
      <c r="I342" s="1"/>
      <c r="J342" s="1"/>
      <c r="K342" s="1"/>
      <c r="L342" s="1"/>
      <c r="M342" s="1"/>
      <c r="N342" s="1"/>
      <c r="O342" s="1"/>
      <c r="P342" s="1"/>
      <c r="Q342" s="1"/>
      <c r="R342" s="1"/>
      <c r="S342" s="1"/>
      <c r="T342" s="1"/>
      <c r="U342" s="1"/>
      <c r="V342" s="1"/>
      <c r="W342" s="1"/>
      <c r="X342" s="1"/>
      <c r="Y342" s="3"/>
      <c r="Z342" s="1"/>
    </row>
    <row r="343" spans="1:26" ht="14.25" customHeight="1" x14ac:dyDescent="0.25">
      <c r="A343" s="1"/>
      <c r="B343" s="1"/>
      <c r="C343" s="3"/>
      <c r="D343" s="1"/>
      <c r="E343" s="1"/>
      <c r="F343" s="1"/>
      <c r="G343" s="1"/>
      <c r="H343" s="1"/>
      <c r="I343" s="1"/>
      <c r="J343" s="1"/>
      <c r="K343" s="1"/>
      <c r="L343" s="1"/>
      <c r="M343" s="1"/>
      <c r="N343" s="1"/>
      <c r="O343" s="1"/>
      <c r="P343" s="1"/>
      <c r="Q343" s="1"/>
      <c r="R343" s="1"/>
      <c r="S343" s="1"/>
      <c r="T343" s="1"/>
      <c r="U343" s="1"/>
      <c r="V343" s="1"/>
      <c r="W343" s="1"/>
      <c r="X343" s="1"/>
      <c r="Y343" s="3"/>
      <c r="Z343" s="1"/>
    </row>
    <row r="344" spans="1:26" ht="14.25" customHeight="1" x14ac:dyDescent="0.25">
      <c r="A344" s="1"/>
      <c r="B344" s="1"/>
      <c r="C344" s="3"/>
      <c r="D344" s="1"/>
      <c r="E344" s="1"/>
      <c r="F344" s="1"/>
      <c r="G344" s="1"/>
      <c r="H344" s="1"/>
      <c r="I344" s="1"/>
      <c r="J344" s="1"/>
      <c r="K344" s="1"/>
      <c r="L344" s="1"/>
      <c r="M344" s="1"/>
      <c r="N344" s="1"/>
      <c r="O344" s="1"/>
      <c r="P344" s="1"/>
      <c r="Q344" s="1"/>
      <c r="R344" s="1"/>
      <c r="S344" s="1"/>
      <c r="T344" s="1"/>
      <c r="U344" s="1"/>
      <c r="V344" s="1"/>
      <c r="W344" s="1"/>
      <c r="X344" s="1"/>
      <c r="Y344" s="3"/>
      <c r="Z344" s="1"/>
    </row>
    <row r="345" spans="1:26" ht="14.25" customHeight="1" x14ac:dyDescent="0.25">
      <c r="A345" s="1"/>
      <c r="B345" s="1"/>
      <c r="C345" s="3"/>
      <c r="D345" s="1"/>
      <c r="E345" s="1"/>
      <c r="F345" s="1"/>
      <c r="G345" s="1"/>
      <c r="H345" s="1"/>
      <c r="I345" s="1"/>
      <c r="J345" s="1"/>
      <c r="K345" s="1"/>
      <c r="L345" s="1"/>
      <c r="M345" s="1"/>
      <c r="N345" s="1"/>
      <c r="O345" s="1"/>
      <c r="P345" s="1"/>
      <c r="Q345" s="1"/>
      <c r="R345" s="1"/>
      <c r="S345" s="1"/>
      <c r="T345" s="1"/>
      <c r="U345" s="1"/>
      <c r="V345" s="1"/>
      <c r="W345" s="1"/>
      <c r="X345" s="1"/>
      <c r="Y345" s="3"/>
      <c r="Z345" s="1"/>
    </row>
    <row r="346" spans="1:26" ht="14.25" customHeight="1" x14ac:dyDescent="0.25">
      <c r="A346" s="1"/>
      <c r="B346" s="1"/>
      <c r="C346" s="3"/>
      <c r="D346" s="1"/>
      <c r="E346" s="1"/>
      <c r="F346" s="1"/>
      <c r="G346" s="1"/>
      <c r="H346" s="1"/>
      <c r="I346" s="1"/>
      <c r="J346" s="1"/>
      <c r="K346" s="1"/>
      <c r="L346" s="1"/>
      <c r="M346" s="1"/>
      <c r="N346" s="1"/>
      <c r="O346" s="1"/>
      <c r="P346" s="1"/>
      <c r="Q346" s="1"/>
      <c r="R346" s="1"/>
      <c r="S346" s="1"/>
      <c r="T346" s="1"/>
      <c r="U346" s="1"/>
      <c r="V346" s="1"/>
      <c r="W346" s="1"/>
      <c r="X346" s="1"/>
      <c r="Y346" s="3"/>
      <c r="Z346" s="1"/>
    </row>
    <row r="347" spans="1:26" ht="14.25" customHeight="1" x14ac:dyDescent="0.25">
      <c r="A347" s="1"/>
      <c r="B347" s="1"/>
      <c r="C347" s="3"/>
      <c r="D347" s="1"/>
      <c r="E347" s="1"/>
      <c r="F347" s="1"/>
      <c r="G347" s="1"/>
      <c r="H347" s="1"/>
      <c r="I347" s="1"/>
      <c r="J347" s="1"/>
      <c r="K347" s="1"/>
      <c r="L347" s="1"/>
      <c r="M347" s="1"/>
      <c r="N347" s="1"/>
      <c r="O347" s="1"/>
      <c r="P347" s="1"/>
      <c r="Q347" s="1"/>
      <c r="R347" s="1"/>
      <c r="S347" s="1"/>
      <c r="T347" s="1"/>
      <c r="U347" s="1"/>
      <c r="V347" s="1"/>
      <c r="W347" s="1"/>
      <c r="X347" s="1"/>
      <c r="Y347" s="3"/>
      <c r="Z347" s="1"/>
    </row>
    <row r="348" spans="1:26" ht="14.25" customHeight="1" x14ac:dyDescent="0.25">
      <c r="A348" s="1"/>
      <c r="B348" s="1"/>
      <c r="C348" s="3"/>
      <c r="D348" s="1"/>
      <c r="E348" s="1"/>
      <c r="F348" s="1"/>
      <c r="G348" s="1"/>
      <c r="H348" s="1"/>
      <c r="I348" s="1"/>
      <c r="J348" s="1"/>
      <c r="K348" s="1"/>
      <c r="L348" s="1"/>
      <c r="M348" s="1"/>
      <c r="N348" s="1"/>
      <c r="O348" s="1"/>
      <c r="P348" s="1"/>
      <c r="Q348" s="1"/>
      <c r="R348" s="1"/>
      <c r="S348" s="1"/>
      <c r="T348" s="1"/>
      <c r="U348" s="1"/>
      <c r="V348" s="1"/>
      <c r="W348" s="1"/>
      <c r="X348" s="1"/>
      <c r="Y348" s="3"/>
      <c r="Z348" s="1"/>
    </row>
    <row r="349" spans="1:26" ht="14.25" customHeight="1" x14ac:dyDescent="0.25">
      <c r="A349" s="1"/>
      <c r="B349" s="1"/>
      <c r="C349" s="3"/>
      <c r="D349" s="1"/>
      <c r="E349" s="1"/>
      <c r="F349" s="1"/>
      <c r="G349" s="1"/>
      <c r="H349" s="1"/>
      <c r="I349" s="1"/>
      <c r="J349" s="1"/>
      <c r="K349" s="1"/>
      <c r="L349" s="1"/>
      <c r="M349" s="1"/>
      <c r="N349" s="1"/>
      <c r="O349" s="1"/>
      <c r="P349" s="1"/>
      <c r="Q349" s="1"/>
      <c r="R349" s="1"/>
      <c r="S349" s="1"/>
      <c r="T349" s="1"/>
      <c r="U349" s="1"/>
      <c r="V349" s="1"/>
      <c r="W349" s="1"/>
      <c r="X349" s="1"/>
      <c r="Y349" s="3"/>
      <c r="Z349" s="1"/>
    </row>
    <row r="350" spans="1:26" ht="14.25" customHeight="1" x14ac:dyDescent="0.25">
      <c r="A350" s="1"/>
      <c r="B350" s="1"/>
      <c r="C350" s="3"/>
      <c r="D350" s="1"/>
      <c r="E350" s="1"/>
      <c r="F350" s="1"/>
      <c r="G350" s="1"/>
      <c r="H350" s="1"/>
      <c r="I350" s="1"/>
      <c r="J350" s="1"/>
      <c r="K350" s="1"/>
      <c r="L350" s="1"/>
      <c r="M350" s="1"/>
      <c r="N350" s="1"/>
      <c r="O350" s="1"/>
      <c r="P350" s="1"/>
      <c r="Q350" s="1"/>
      <c r="R350" s="1"/>
      <c r="S350" s="1"/>
      <c r="T350" s="1"/>
      <c r="U350" s="1"/>
      <c r="V350" s="1"/>
      <c r="W350" s="1"/>
      <c r="X350" s="1"/>
      <c r="Y350" s="3"/>
      <c r="Z350" s="1"/>
    </row>
    <row r="351" spans="1:26" ht="14.25" customHeight="1" x14ac:dyDescent="0.25">
      <c r="A351" s="1"/>
      <c r="B351" s="1"/>
      <c r="C351" s="3"/>
      <c r="D351" s="1"/>
      <c r="E351" s="1"/>
      <c r="F351" s="1"/>
      <c r="G351" s="1"/>
      <c r="H351" s="1"/>
      <c r="I351" s="1"/>
      <c r="J351" s="1"/>
      <c r="K351" s="1"/>
      <c r="L351" s="1"/>
      <c r="M351" s="1"/>
      <c r="N351" s="1"/>
      <c r="O351" s="1"/>
      <c r="P351" s="1"/>
      <c r="Q351" s="1"/>
      <c r="R351" s="1"/>
      <c r="S351" s="1"/>
      <c r="T351" s="1"/>
      <c r="U351" s="1"/>
      <c r="V351" s="1"/>
      <c r="W351" s="1"/>
      <c r="X351" s="1"/>
      <c r="Y351" s="3"/>
      <c r="Z351" s="1"/>
    </row>
    <row r="352" spans="1:26" ht="14.25" customHeight="1" x14ac:dyDescent="0.25">
      <c r="A352" s="1"/>
      <c r="B352" s="1"/>
      <c r="C352" s="3"/>
      <c r="D352" s="1"/>
      <c r="E352" s="1"/>
      <c r="F352" s="1"/>
      <c r="G352" s="1"/>
      <c r="H352" s="1"/>
      <c r="I352" s="1"/>
      <c r="J352" s="1"/>
      <c r="K352" s="1"/>
      <c r="L352" s="1"/>
      <c r="M352" s="1"/>
      <c r="N352" s="1"/>
      <c r="O352" s="1"/>
      <c r="P352" s="1"/>
      <c r="Q352" s="1"/>
      <c r="R352" s="1"/>
      <c r="S352" s="1"/>
      <c r="T352" s="1"/>
      <c r="U352" s="1"/>
      <c r="V352" s="1"/>
      <c r="W352" s="1"/>
      <c r="X352" s="1"/>
      <c r="Y352" s="3"/>
      <c r="Z352" s="1"/>
    </row>
    <row r="353" spans="1:26" ht="14.25" customHeight="1" x14ac:dyDescent="0.25">
      <c r="A353" s="1"/>
      <c r="B353" s="1"/>
      <c r="C353" s="3"/>
      <c r="D353" s="1"/>
      <c r="E353" s="1"/>
      <c r="F353" s="1"/>
      <c r="G353" s="1"/>
      <c r="H353" s="1"/>
      <c r="I353" s="1"/>
      <c r="J353" s="1"/>
      <c r="K353" s="1"/>
      <c r="L353" s="1"/>
      <c r="M353" s="1"/>
      <c r="N353" s="1"/>
      <c r="O353" s="1"/>
      <c r="P353" s="1"/>
      <c r="Q353" s="1"/>
      <c r="R353" s="1"/>
      <c r="S353" s="1"/>
      <c r="T353" s="1"/>
      <c r="U353" s="1"/>
      <c r="V353" s="1"/>
      <c r="W353" s="1"/>
      <c r="X353" s="1"/>
      <c r="Y353" s="3"/>
      <c r="Z353" s="1"/>
    </row>
    <row r="354" spans="1:26" ht="14.25" customHeight="1" x14ac:dyDescent="0.25">
      <c r="A354" s="1"/>
      <c r="B354" s="1"/>
      <c r="C354" s="3"/>
      <c r="D354" s="1"/>
      <c r="E354" s="1"/>
      <c r="F354" s="1"/>
      <c r="G354" s="1"/>
      <c r="H354" s="1"/>
      <c r="I354" s="1"/>
      <c r="J354" s="1"/>
      <c r="K354" s="1"/>
      <c r="L354" s="1"/>
      <c r="M354" s="1"/>
      <c r="N354" s="1"/>
      <c r="O354" s="1"/>
      <c r="P354" s="1"/>
      <c r="Q354" s="1"/>
      <c r="R354" s="1"/>
      <c r="S354" s="1"/>
      <c r="T354" s="1"/>
      <c r="U354" s="1"/>
      <c r="V354" s="1"/>
      <c r="W354" s="1"/>
      <c r="X354" s="1"/>
      <c r="Y354" s="3"/>
      <c r="Z354" s="1"/>
    </row>
    <row r="355" spans="1:26" ht="14.25" customHeight="1" x14ac:dyDescent="0.25">
      <c r="A355" s="1"/>
      <c r="B355" s="1"/>
      <c r="C355" s="3"/>
      <c r="D355" s="1"/>
      <c r="E355" s="1"/>
      <c r="F355" s="1"/>
      <c r="G355" s="1"/>
      <c r="H355" s="1"/>
      <c r="I355" s="1"/>
      <c r="J355" s="1"/>
      <c r="K355" s="1"/>
      <c r="L355" s="1"/>
      <c r="M355" s="1"/>
      <c r="N355" s="1"/>
      <c r="O355" s="1"/>
      <c r="P355" s="1"/>
      <c r="Q355" s="1"/>
      <c r="R355" s="1"/>
      <c r="S355" s="1"/>
      <c r="T355" s="1"/>
      <c r="U355" s="1"/>
      <c r="V355" s="1"/>
      <c r="W355" s="1"/>
      <c r="X355" s="1"/>
      <c r="Y355" s="3"/>
      <c r="Z355" s="1"/>
    </row>
    <row r="356" spans="1:26" ht="14.25" customHeight="1" x14ac:dyDescent="0.25">
      <c r="A356" s="1"/>
      <c r="B356" s="1"/>
      <c r="C356" s="3"/>
      <c r="D356" s="1"/>
      <c r="E356" s="1"/>
      <c r="F356" s="1"/>
      <c r="G356" s="1"/>
      <c r="H356" s="1"/>
      <c r="I356" s="1"/>
      <c r="J356" s="1"/>
      <c r="K356" s="1"/>
      <c r="L356" s="1"/>
      <c r="M356" s="1"/>
      <c r="N356" s="1"/>
      <c r="O356" s="1"/>
      <c r="P356" s="1"/>
      <c r="Q356" s="1"/>
      <c r="R356" s="1"/>
      <c r="S356" s="1"/>
      <c r="T356" s="1"/>
      <c r="U356" s="1"/>
      <c r="V356" s="1"/>
      <c r="W356" s="1"/>
      <c r="X356" s="1"/>
      <c r="Y356" s="3"/>
      <c r="Z356" s="1"/>
    </row>
    <row r="357" spans="1:26" ht="14.25" customHeight="1" x14ac:dyDescent="0.25">
      <c r="A357" s="1"/>
      <c r="B357" s="1"/>
      <c r="C357" s="3"/>
      <c r="D357" s="1"/>
      <c r="E357" s="1"/>
      <c r="F357" s="1"/>
      <c r="G357" s="1"/>
      <c r="H357" s="1"/>
      <c r="I357" s="1"/>
      <c r="J357" s="1"/>
      <c r="K357" s="1"/>
      <c r="L357" s="1"/>
      <c r="M357" s="1"/>
      <c r="N357" s="1"/>
      <c r="O357" s="1"/>
      <c r="P357" s="1"/>
      <c r="Q357" s="1"/>
      <c r="R357" s="1"/>
      <c r="S357" s="1"/>
      <c r="T357" s="1"/>
      <c r="U357" s="1"/>
      <c r="V357" s="1"/>
      <c r="W357" s="1"/>
      <c r="X357" s="1"/>
      <c r="Y357" s="3"/>
      <c r="Z357" s="1"/>
    </row>
    <row r="358" spans="1:26" ht="14.25" customHeight="1" x14ac:dyDescent="0.25">
      <c r="A358" s="1"/>
      <c r="B358" s="1"/>
      <c r="C358" s="3"/>
      <c r="D358" s="1"/>
      <c r="E358" s="1"/>
      <c r="F358" s="1"/>
      <c r="G358" s="1"/>
      <c r="H358" s="1"/>
      <c r="I358" s="1"/>
      <c r="J358" s="1"/>
      <c r="K358" s="1"/>
      <c r="L358" s="1"/>
      <c r="M358" s="1"/>
      <c r="N358" s="1"/>
      <c r="O358" s="1"/>
      <c r="P358" s="1"/>
      <c r="Q358" s="1"/>
      <c r="R358" s="1"/>
      <c r="S358" s="1"/>
      <c r="T358" s="1"/>
      <c r="U358" s="1"/>
      <c r="V358" s="1"/>
      <c r="W358" s="1"/>
      <c r="X358" s="1"/>
      <c r="Y358" s="3"/>
      <c r="Z358" s="1"/>
    </row>
    <row r="359" spans="1:26" ht="14.25" customHeight="1" x14ac:dyDescent="0.25">
      <c r="A359" s="1"/>
      <c r="B359" s="1"/>
      <c r="C359" s="3"/>
      <c r="D359" s="1"/>
      <c r="E359" s="1"/>
      <c r="F359" s="1"/>
      <c r="G359" s="1"/>
      <c r="H359" s="1"/>
      <c r="I359" s="1"/>
      <c r="J359" s="1"/>
      <c r="K359" s="1"/>
      <c r="L359" s="1"/>
      <c r="M359" s="1"/>
      <c r="N359" s="1"/>
      <c r="O359" s="1"/>
      <c r="P359" s="1"/>
      <c r="Q359" s="1"/>
      <c r="R359" s="1"/>
      <c r="S359" s="1"/>
      <c r="T359" s="1"/>
      <c r="U359" s="1"/>
      <c r="V359" s="1"/>
      <c r="W359" s="1"/>
      <c r="X359" s="1"/>
      <c r="Y359" s="3"/>
      <c r="Z359" s="1"/>
    </row>
    <row r="360" spans="1:26" ht="14.25" customHeight="1" x14ac:dyDescent="0.25">
      <c r="A360" s="1"/>
      <c r="B360" s="1"/>
      <c r="C360" s="3"/>
      <c r="D360" s="1"/>
      <c r="E360" s="1"/>
      <c r="F360" s="1"/>
      <c r="G360" s="1"/>
      <c r="H360" s="1"/>
      <c r="I360" s="1"/>
      <c r="J360" s="1"/>
      <c r="K360" s="1"/>
      <c r="L360" s="1"/>
      <c r="M360" s="1"/>
      <c r="N360" s="1"/>
      <c r="O360" s="1"/>
      <c r="P360" s="1"/>
      <c r="Q360" s="1"/>
      <c r="R360" s="1"/>
      <c r="S360" s="1"/>
      <c r="T360" s="1"/>
      <c r="U360" s="1"/>
      <c r="V360" s="1"/>
      <c r="W360" s="1"/>
      <c r="X360" s="1"/>
      <c r="Y360" s="3"/>
      <c r="Z360" s="1"/>
    </row>
    <row r="361" spans="1:26" ht="14.25" customHeight="1" x14ac:dyDescent="0.25">
      <c r="A361" s="1"/>
      <c r="B361" s="1"/>
      <c r="C361" s="3"/>
      <c r="D361" s="1"/>
      <c r="E361" s="1"/>
      <c r="F361" s="1"/>
      <c r="G361" s="1"/>
      <c r="H361" s="1"/>
      <c r="I361" s="1"/>
      <c r="J361" s="1"/>
      <c r="K361" s="1"/>
      <c r="L361" s="1"/>
      <c r="M361" s="1"/>
      <c r="N361" s="1"/>
      <c r="O361" s="1"/>
      <c r="P361" s="1"/>
      <c r="Q361" s="1"/>
      <c r="R361" s="1"/>
      <c r="S361" s="1"/>
      <c r="T361" s="1"/>
      <c r="U361" s="1"/>
      <c r="V361" s="1"/>
      <c r="W361" s="1"/>
      <c r="X361" s="1"/>
      <c r="Y361" s="3"/>
      <c r="Z361" s="1"/>
    </row>
    <row r="362" spans="1:26" ht="14.25" customHeight="1" x14ac:dyDescent="0.25">
      <c r="A362" s="1"/>
      <c r="B362" s="1"/>
      <c r="C362" s="3"/>
      <c r="D362" s="1"/>
      <c r="E362" s="1"/>
      <c r="F362" s="1"/>
      <c r="G362" s="1"/>
      <c r="H362" s="1"/>
      <c r="I362" s="1"/>
      <c r="J362" s="1"/>
      <c r="K362" s="1"/>
      <c r="L362" s="1"/>
      <c r="M362" s="1"/>
      <c r="N362" s="1"/>
      <c r="O362" s="1"/>
      <c r="P362" s="1"/>
      <c r="Q362" s="1"/>
      <c r="R362" s="1"/>
      <c r="S362" s="1"/>
      <c r="T362" s="1"/>
      <c r="U362" s="1"/>
      <c r="V362" s="1"/>
      <c r="W362" s="1"/>
      <c r="X362" s="1"/>
      <c r="Y362" s="3"/>
      <c r="Z362" s="1"/>
    </row>
    <row r="363" spans="1:26" ht="14.25" customHeight="1" x14ac:dyDescent="0.25">
      <c r="A363" s="1"/>
      <c r="B363" s="1"/>
      <c r="C363" s="3"/>
      <c r="D363" s="1"/>
      <c r="E363" s="1"/>
      <c r="F363" s="1"/>
      <c r="G363" s="1"/>
      <c r="H363" s="1"/>
      <c r="I363" s="1"/>
      <c r="J363" s="1"/>
      <c r="K363" s="1"/>
      <c r="L363" s="1"/>
      <c r="M363" s="1"/>
      <c r="N363" s="1"/>
      <c r="O363" s="1"/>
      <c r="P363" s="1"/>
      <c r="Q363" s="1"/>
      <c r="R363" s="1"/>
      <c r="S363" s="1"/>
      <c r="T363" s="1"/>
      <c r="U363" s="1"/>
      <c r="V363" s="1"/>
      <c r="W363" s="1"/>
      <c r="X363" s="1"/>
      <c r="Y363" s="3"/>
      <c r="Z363" s="1"/>
    </row>
    <row r="364" spans="1:26" ht="14.25" customHeight="1" x14ac:dyDescent="0.25">
      <c r="A364" s="1"/>
      <c r="B364" s="1"/>
      <c r="C364" s="3"/>
      <c r="D364" s="1"/>
      <c r="E364" s="1"/>
      <c r="F364" s="1"/>
      <c r="G364" s="1"/>
      <c r="H364" s="1"/>
      <c r="I364" s="1"/>
      <c r="J364" s="1"/>
      <c r="K364" s="1"/>
      <c r="L364" s="1"/>
      <c r="M364" s="1"/>
      <c r="N364" s="1"/>
      <c r="O364" s="1"/>
      <c r="P364" s="1"/>
      <c r="Q364" s="1"/>
      <c r="R364" s="1"/>
      <c r="S364" s="1"/>
      <c r="T364" s="1"/>
      <c r="U364" s="1"/>
      <c r="V364" s="1"/>
      <c r="W364" s="1"/>
      <c r="X364" s="1"/>
      <c r="Y364" s="3"/>
      <c r="Z364" s="1"/>
    </row>
    <row r="365" spans="1:26" ht="14.25" customHeight="1" x14ac:dyDescent="0.25">
      <c r="A365" s="1"/>
      <c r="B365" s="1"/>
      <c r="C365" s="3"/>
      <c r="D365" s="1"/>
      <c r="E365" s="1"/>
      <c r="F365" s="1"/>
      <c r="G365" s="1"/>
      <c r="H365" s="1"/>
      <c r="I365" s="1"/>
      <c r="J365" s="1"/>
      <c r="K365" s="1"/>
      <c r="L365" s="1"/>
      <c r="M365" s="1"/>
      <c r="N365" s="1"/>
      <c r="O365" s="1"/>
      <c r="P365" s="1"/>
      <c r="Q365" s="1"/>
      <c r="R365" s="1"/>
      <c r="S365" s="1"/>
      <c r="T365" s="1"/>
      <c r="U365" s="1"/>
      <c r="V365" s="1"/>
      <c r="W365" s="1"/>
      <c r="X365" s="1"/>
      <c r="Y365" s="3"/>
      <c r="Z365" s="1"/>
    </row>
    <row r="366" spans="1:26" ht="14.25" customHeight="1" x14ac:dyDescent="0.25">
      <c r="A366" s="1"/>
      <c r="B366" s="1"/>
      <c r="C366" s="3"/>
      <c r="D366" s="1"/>
      <c r="E366" s="1"/>
      <c r="F366" s="1"/>
      <c r="G366" s="1"/>
      <c r="H366" s="1"/>
      <c r="I366" s="1"/>
      <c r="J366" s="1"/>
      <c r="K366" s="1"/>
      <c r="L366" s="1"/>
      <c r="M366" s="1"/>
      <c r="N366" s="1"/>
      <c r="O366" s="1"/>
      <c r="P366" s="1"/>
      <c r="Q366" s="1"/>
      <c r="R366" s="1"/>
      <c r="S366" s="1"/>
      <c r="T366" s="1"/>
      <c r="U366" s="1"/>
      <c r="V366" s="1"/>
      <c r="W366" s="1"/>
      <c r="X366" s="1"/>
      <c r="Y366" s="3"/>
      <c r="Z366" s="1"/>
    </row>
    <row r="367" spans="1:26" ht="14.25" customHeight="1" x14ac:dyDescent="0.25">
      <c r="A367" s="1"/>
      <c r="B367" s="1"/>
      <c r="C367" s="3"/>
      <c r="D367" s="1"/>
      <c r="E367" s="1"/>
      <c r="F367" s="1"/>
      <c r="G367" s="1"/>
      <c r="H367" s="1"/>
      <c r="I367" s="1"/>
      <c r="J367" s="1"/>
      <c r="K367" s="1"/>
      <c r="L367" s="1"/>
      <c r="M367" s="1"/>
      <c r="N367" s="1"/>
      <c r="O367" s="1"/>
      <c r="P367" s="1"/>
      <c r="Q367" s="1"/>
      <c r="R367" s="1"/>
      <c r="S367" s="1"/>
      <c r="T367" s="1"/>
      <c r="U367" s="1"/>
      <c r="V367" s="1"/>
      <c r="W367" s="1"/>
      <c r="X367" s="1"/>
      <c r="Y367" s="3"/>
      <c r="Z367" s="1"/>
    </row>
    <row r="368" spans="1:26" ht="14.25" customHeight="1" x14ac:dyDescent="0.25">
      <c r="A368" s="1"/>
      <c r="B368" s="1"/>
      <c r="C368" s="3"/>
      <c r="D368" s="1"/>
      <c r="E368" s="1"/>
      <c r="F368" s="1"/>
      <c r="G368" s="1"/>
      <c r="H368" s="1"/>
      <c r="I368" s="1"/>
      <c r="J368" s="1"/>
      <c r="K368" s="1"/>
      <c r="L368" s="1"/>
      <c r="M368" s="1"/>
      <c r="N368" s="1"/>
      <c r="O368" s="1"/>
      <c r="P368" s="1"/>
      <c r="Q368" s="1"/>
      <c r="R368" s="1"/>
      <c r="S368" s="1"/>
      <c r="T368" s="1"/>
      <c r="U368" s="1"/>
      <c r="V368" s="1"/>
      <c r="W368" s="1"/>
      <c r="X368" s="1"/>
      <c r="Y368" s="3"/>
      <c r="Z368" s="1"/>
    </row>
    <row r="369" spans="1:26" ht="14.25" customHeight="1" x14ac:dyDescent="0.25">
      <c r="A369" s="1"/>
      <c r="B369" s="1"/>
      <c r="C369" s="3"/>
      <c r="D369" s="1"/>
      <c r="E369" s="1"/>
      <c r="F369" s="1"/>
      <c r="G369" s="1"/>
      <c r="H369" s="1"/>
      <c r="I369" s="1"/>
      <c r="J369" s="1"/>
      <c r="K369" s="1"/>
      <c r="L369" s="1"/>
      <c r="M369" s="1"/>
      <c r="N369" s="1"/>
      <c r="O369" s="1"/>
      <c r="P369" s="1"/>
      <c r="Q369" s="1"/>
      <c r="R369" s="1"/>
      <c r="S369" s="1"/>
      <c r="T369" s="1"/>
      <c r="U369" s="1"/>
      <c r="V369" s="1"/>
      <c r="W369" s="1"/>
      <c r="X369" s="1"/>
      <c r="Y369" s="3"/>
      <c r="Z369" s="1"/>
    </row>
    <row r="370" spans="1:26" ht="14.25" customHeight="1" x14ac:dyDescent="0.25">
      <c r="A370" s="1"/>
      <c r="B370" s="1"/>
      <c r="C370" s="3"/>
      <c r="D370" s="1"/>
      <c r="E370" s="1"/>
      <c r="F370" s="1"/>
      <c r="G370" s="1"/>
      <c r="H370" s="1"/>
      <c r="I370" s="1"/>
      <c r="J370" s="1"/>
      <c r="K370" s="1"/>
      <c r="L370" s="1"/>
      <c r="M370" s="1"/>
      <c r="N370" s="1"/>
      <c r="O370" s="1"/>
      <c r="P370" s="1"/>
      <c r="Q370" s="1"/>
      <c r="R370" s="1"/>
      <c r="S370" s="1"/>
      <c r="T370" s="1"/>
      <c r="U370" s="1"/>
      <c r="V370" s="1"/>
      <c r="W370" s="1"/>
      <c r="X370" s="1"/>
      <c r="Y370" s="3"/>
      <c r="Z370" s="1"/>
    </row>
    <row r="371" spans="1:26" ht="14.25" customHeight="1" x14ac:dyDescent="0.25">
      <c r="A371" s="1"/>
      <c r="B371" s="1"/>
      <c r="C371" s="3"/>
      <c r="D371" s="1"/>
      <c r="E371" s="1"/>
      <c r="F371" s="1"/>
      <c r="G371" s="1"/>
      <c r="H371" s="1"/>
      <c r="I371" s="1"/>
      <c r="J371" s="1"/>
      <c r="K371" s="1"/>
      <c r="L371" s="1"/>
      <c r="M371" s="1"/>
      <c r="N371" s="1"/>
      <c r="O371" s="1"/>
      <c r="P371" s="1"/>
      <c r="Q371" s="1"/>
      <c r="R371" s="1"/>
      <c r="S371" s="1"/>
      <c r="T371" s="1"/>
      <c r="U371" s="1"/>
      <c r="V371" s="1"/>
      <c r="W371" s="1"/>
      <c r="X371" s="1"/>
      <c r="Y371" s="3"/>
      <c r="Z371" s="1"/>
    </row>
    <row r="372" spans="1:26" ht="14.25" customHeight="1" x14ac:dyDescent="0.25">
      <c r="A372" s="1"/>
      <c r="B372" s="1"/>
      <c r="C372" s="3"/>
      <c r="D372" s="1"/>
      <c r="E372" s="1"/>
      <c r="F372" s="1"/>
      <c r="G372" s="1"/>
      <c r="H372" s="1"/>
      <c r="I372" s="1"/>
      <c r="J372" s="1"/>
      <c r="K372" s="1"/>
      <c r="L372" s="1"/>
      <c r="M372" s="1"/>
      <c r="N372" s="1"/>
      <c r="O372" s="1"/>
      <c r="P372" s="1"/>
      <c r="Q372" s="1"/>
      <c r="R372" s="1"/>
      <c r="S372" s="1"/>
      <c r="T372" s="1"/>
      <c r="U372" s="1"/>
      <c r="V372" s="1"/>
      <c r="W372" s="1"/>
      <c r="X372" s="1"/>
      <c r="Y372" s="3"/>
      <c r="Z372" s="1"/>
    </row>
    <row r="373" spans="1:26" ht="14.25" customHeight="1" x14ac:dyDescent="0.25">
      <c r="A373" s="1"/>
      <c r="B373" s="1"/>
      <c r="C373" s="3"/>
      <c r="D373" s="1"/>
      <c r="E373" s="1"/>
      <c r="F373" s="1"/>
      <c r="G373" s="1"/>
      <c r="H373" s="1"/>
      <c r="I373" s="1"/>
      <c r="J373" s="1"/>
      <c r="K373" s="1"/>
      <c r="L373" s="1"/>
      <c r="M373" s="1"/>
      <c r="N373" s="1"/>
      <c r="O373" s="1"/>
      <c r="P373" s="1"/>
      <c r="Q373" s="1"/>
      <c r="R373" s="1"/>
      <c r="S373" s="1"/>
      <c r="T373" s="1"/>
      <c r="U373" s="1"/>
      <c r="V373" s="1"/>
      <c r="W373" s="1"/>
      <c r="X373" s="1"/>
      <c r="Y373" s="3"/>
      <c r="Z373" s="1"/>
    </row>
    <row r="374" spans="1:26" ht="14.25" customHeight="1" x14ac:dyDescent="0.25">
      <c r="A374" s="1"/>
      <c r="B374" s="1"/>
      <c r="C374" s="3"/>
      <c r="D374" s="1"/>
      <c r="E374" s="1"/>
      <c r="F374" s="1"/>
      <c r="G374" s="1"/>
      <c r="H374" s="1"/>
      <c r="I374" s="1"/>
      <c r="J374" s="1"/>
      <c r="K374" s="1"/>
      <c r="L374" s="1"/>
      <c r="M374" s="1"/>
      <c r="N374" s="1"/>
      <c r="O374" s="1"/>
      <c r="P374" s="1"/>
      <c r="Q374" s="1"/>
      <c r="R374" s="1"/>
      <c r="S374" s="1"/>
      <c r="T374" s="1"/>
      <c r="U374" s="1"/>
      <c r="V374" s="1"/>
      <c r="W374" s="1"/>
      <c r="X374" s="1"/>
      <c r="Y374" s="3"/>
      <c r="Z374" s="1"/>
    </row>
    <row r="375" spans="1:26" ht="14.25" customHeight="1" x14ac:dyDescent="0.25">
      <c r="A375" s="1"/>
      <c r="B375" s="1"/>
      <c r="C375" s="3"/>
      <c r="D375" s="1"/>
      <c r="E375" s="1"/>
      <c r="F375" s="1"/>
      <c r="G375" s="1"/>
      <c r="H375" s="1"/>
      <c r="I375" s="1"/>
      <c r="J375" s="1"/>
      <c r="K375" s="1"/>
      <c r="L375" s="1"/>
      <c r="M375" s="1"/>
      <c r="N375" s="1"/>
      <c r="O375" s="1"/>
      <c r="P375" s="1"/>
      <c r="Q375" s="1"/>
      <c r="R375" s="1"/>
      <c r="S375" s="1"/>
      <c r="T375" s="1"/>
      <c r="U375" s="1"/>
      <c r="V375" s="1"/>
      <c r="W375" s="1"/>
      <c r="X375" s="1"/>
      <c r="Y375" s="3"/>
      <c r="Z375" s="1"/>
    </row>
    <row r="376" spans="1:26" ht="14.25" customHeight="1" x14ac:dyDescent="0.25">
      <c r="A376" s="1"/>
      <c r="B376" s="1"/>
      <c r="C376" s="3"/>
      <c r="D376" s="1"/>
      <c r="E376" s="1"/>
      <c r="F376" s="1"/>
      <c r="G376" s="1"/>
      <c r="H376" s="1"/>
      <c r="I376" s="1"/>
      <c r="J376" s="1"/>
      <c r="K376" s="1"/>
      <c r="L376" s="1"/>
      <c r="M376" s="1"/>
      <c r="N376" s="1"/>
      <c r="O376" s="1"/>
      <c r="P376" s="1"/>
      <c r="Q376" s="1"/>
      <c r="R376" s="1"/>
      <c r="S376" s="1"/>
      <c r="T376" s="1"/>
      <c r="U376" s="1"/>
      <c r="V376" s="1"/>
      <c r="W376" s="1"/>
      <c r="X376" s="1"/>
      <c r="Y376" s="3"/>
      <c r="Z376" s="1"/>
    </row>
    <row r="377" spans="1:26" ht="14.25" customHeight="1" x14ac:dyDescent="0.25">
      <c r="A377" s="1"/>
      <c r="B377" s="1"/>
      <c r="C377" s="3"/>
      <c r="D377" s="1"/>
      <c r="E377" s="1"/>
      <c r="F377" s="1"/>
      <c r="G377" s="1"/>
      <c r="H377" s="1"/>
      <c r="I377" s="1"/>
      <c r="J377" s="1"/>
      <c r="K377" s="1"/>
      <c r="L377" s="1"/>
      <c r="M377" s="1"/>
      <c r="N377" s="1"/>
      <c r="O377" s="1"/>
      <c r="P377" s="1"/>
      <c r="Q377" s="1"/>
      <c r="R377" s="1"/>
      <c r="S377" s="1"/>
      <c r="T377" s="1"/>
      <c r="U377" s="1"/>
      <c r="V377" s="1"/>
      <c r="W377" s="1"/>
      <c r="X377" s="1"/>
      <c r="Y377" s="3"/>
      <c r="Z377" s="1"/>
    </row>
    <row r="378" spans="1:26" ht="14.25" customHeight="1" x14ac:dyDescent="0.25">
      <c r="A378" s="1"/>
      <c r="B378" s="1"/>
      <c r="C378" s="3"/>
      <c r="D378" s="1"/>
      <c r="E378" s="1"/>
      <c r="F378" s="1"/>
      <c r="G378" s="1"/>
      <c r="H378" s="1"/>
      <c r="I378" s="1"/>
      <c r="J378" s="1"/>
      <c r="K378" s="1"/>
      <c r="L378" s="1"/>
      <c r="M378" s="1"/>
      <c r="N378" s="1"/>
      <c r="O378" s="1"/>
      <c r="P378" s="1"/>
      <c r="Q378" s="1"/>
      <c r="R378" s="1"/>
      <c r="S378" s="1"/>
      <c r="T378" s="1"/>
      <c r="U378" s="1"/>
      <c r="V378" s="1"/>
      <c r="W378" s="1"/>
      <c r="X378" s="1"/>
      <c r="Y378" s="3"/>
      <c r="Z378" s="1"/>
    </row>
    <row r="379" spans="1:26" ht="14.25" customHeight="1" x14ac:dyDescent="0.25">
      <c r="A379" s="1"/>
      <c r="B379" s="1"/>
      <c r="C379" s="3"/>
      <c r="D379" s="1"/>
      <c r="E379" s="1"/>
      <c r="F379" s="1"/>
      <c r="G379" s="1"/>
      <c r="H379" s="1"/>
      <c r="I379" s="1"/>
      <c r="J379" s="1"/>
      <c r="K379" s="1"/>
      <c r="L379" s="1"/>
      <c r="M379" s="1"/>
      <c r="N379" s="1"/>
      <c r="O379" s="1"/>
      <c r="P379" s="1"/>
      <c r="Q379" s="1"/>
      <c r="R379" s="1"/>
      <c r="S379" s="1"/>
      <c r="T379" s="1"/>
      <c r="U379" s="1"/>
      <c r="V379" s="1"/>
      <c r="W379" s="1"/>
      <c r="X379" s="1"/>
      <c r="Y379" s="3"/>
      <c r="Z379" s="1"/>
    </row>
    <row r="380" spans="1:26" ht="14.25" customHeight="1" x14ac:dyDescent="0.25">
      <c r="A380" s="1"/>
      <c r="B380" s="1"/>
      <c r="C380" s="3"/>
      <c r="D380" s="1"/>
      <c r="E380" s="1"/>
      <c r="F380" s="1"/>
      <c r="G380" s="1"/>
      <c r="H380" s="1"/>
      <c r="I380" s="1"/>
      <c r="J380" s="1"/>
      <c r="K380" s="1"/>
      <c r="L380" s="1"/>
      <c r="M380" s="1"/>
      <c r="N380" s="1"/>
      <c r="O380" s="1"/>
      <c r="P380" s="1"/>
      <c r="Q380" s="1"/>
      <c r="R380" s="1"/>
      <c r="S380" s="1"/>
      <c r="T380" s="1"/>
      <c r="U380" s="1"/>
      <c r="V380" s="1"/>
      <c r="W380" s="1"/>
      <c r="X380" s="1"/>
      <c r="Y380" s="3"/>
      <c r="Z380" s="1"/>
    </row>
    <row r="381" spans="1:26" ht="14.25" customHeight="1" x14ac:dyDescent="0.25">
      <c r="A381" s="1"/>
      <c r="B381" s="1"/>
      <c r="C381" s="3"/>
      <c r="D381" s="1"/>
      <c r="E381" s="1"/>
      <c r="F381" s="1"/>
      <c r="G381" s="1"/>
      <c r="H381" s="1"/>
      <c r="I381" s="1"/>
      <c r="J381" s="1"/>
      <c r="K381" s="1"/>
      <c r="L381" s="1"/>
      <c r="M381" s="1"/>
      <c r="N381" s="1"/>
      <c r="O381" s="1"/>
      <c r="P381" s="1"/>
      <c r="Q381" s="1"/>
      <c r="R381" s="1"/>
      <c r="S381" s="1"/>
      <c r="T381" s="1"/>
      <c r="U381" s="1"/>
      <c r="V381" s="1"/>
      <c r="W381" s="1"/>
      <c r="X381" s="1"/>
      <c r="Y381" s="3"/>
      <c r="Z381" s="1"/>
    </row>
    <row r="382" spans="1:26" ht="14.25" customHeight="1" x14ac:dyDescent="0.25">
      <c r="A382" s="1"/>
      <c r="B382" s="1"/>
      <c r="C382" s="3"/>
      <c r="D382" s="1"/>
      <c r="E382" s="1"/>
      <c r="F382" s="1"/>
      <c r="G382" s="1"/>
      <c r="H382" s="1"/>
      <c r="I382" s="1"/>
      <c r="J382" s="1"/>
      <c r="K382" s="1"/>
      <c r="L382" s="1"/>
      <c r="M382" s="1"/>
      <c r="N382" s="1"/>
      <c r="O382" s="1"/>
      <c r="P382" s="1"/>
      <c r="Q382" s="1"/>
      <c r="R382" s="1"/>
      <c r="S382" s="1"/>
      <c r="T382" s="1"/>
      <c r="U382" s="1"/>
      <c r="V382" s="1"/>
      <c r="W382" s="1"/>
      <c r="X382" s="1"/>
      <c r="Y382" s="3"/>
      <c r="Z382" s="1"/>
    </row>
    <row r="383" spans="1:26" ht="14.25" customHeight="1" x14ac:dyDescent="0.25">
      <c r="A383" s="1"/>
      <c r="B383" s="1"/>
      <c r="C383" s="3"/>
      <c r="D383" s="1"/>
      <c r="E383" s="1"/>
      <c r="F383" s="1"/>
      <c r="G383" s="1"/>
      <c r="H383" s="1"/>
      <c r="I383" s="1"/>
      <c r="J383" s="1"/>
      <c r="K383" s="1"/>
      <c r="L383" s="1"/>
      <c r="M383" s="1"/>
      <c r="N383" s="1"/>
      <c r="O383" s="1"/>
      <c r="P383" s="1"/>
      <c r="Q383" s="1"/>
      <c r="R383" s="1"/>
      <c r="S383" s="1"/>
      <c r="T383" s="1"/>
      <c r="U383" s="1"/>
      <c r="V383" s="1"/>
      <c r="W383" s="1"/>
      <c r="X383" s="1"/>
      <c r="Y383" s="3"/>
      <c r="Z383" s="1"/>
    </row>
    <row r="384" spans="1:26" ht="14.25" customHeight="1" x14ac:dyDescent="0.25">
      <c r="A384" s="1"/>
      <c r="B384" s="1"/>
      <c r="C384" s="3"/>
      <c r="D384" s="1"/>
      <c r="E384" s="1"/>
      <c r="F384" s="1"/>
      <c r="G384" s="1"/>
      <c r="H384" s="1"/>
      <c r="I384" s="1"/>
      <c r="J384" s="1"/>
      <c r="K384" s="1"/>
      <c r="L384" s="1"/>
      <c r="M384" s="1"/>
      <c r="N384" s="1"/>
      <c r="O384" s="1"/>
      <c r="P384" s="1"/>
      <c r="Q384" s="1"/>
      <c r="R384" s="1"/>
      <c r="S384" s="1"/>
      <c r="T384" s="1"/>
      <c r="U384" s="1"/>
      <c r="V384" s="1"/>
      <c r="W384" s="1"/>
      <c r="X384" s="1"/>
      <c r="Y384" s="3"/>
      <c r="Z384" s="1"/>
    </row>
    <row r="385" spans="1:26" ht="14.25" customHeight="1" x14ac:dyDescent="0.25">
      <c r="A385" s="1"/>
      <c r="B385" s="1"/>
      <c r="C385" s="3"/>
      <c r="D385" s="1"/>
      <c r="E385" s="1"/>
      <c r="F385" s="1"/>
      <c r="G385" s="1"/>
      <c r="H385" s="1"/>
      <c r="I385" s="1"/>
      <c r="J385" s="1"/>
      <c r="K385" s="1"/>
      <c r="L385" s="1"/>
      <c r="M385" s="1"/>
      <c r="N385" s="1"/>
      <c r="O385" s="1"/>
      <c r="P385" s="1"/>
      <c r="Q385" s="1"/>
      <c r="R385" s="1"/>
      <c r="S385" s="1"/>
      <c r="T385" s="1"/>
      <c r="U385" s="1"/>
      <c r="V385" s="1"/>
      <c r="W385" s="1"/>
      <c r="X385" s="1"/>
      <c r="Y385" s="3"/>
      <c r="Z385" s="1"/>
    </row>
    <row r="386" spans="1:26" ht="14.25" customHeight="1" x14ac:dyDescent="0.25">
      <c r="A386" s="1"/>
      <c r="B386" s="1"/>
      <c r="C386" s="3"/>
      <c r="D386" s="1"/>
      <c r="E386" s="1"/>
      <c r="F386" s="1"/>
      <c r="G386" s="1"/>
      <c r="H386" s="1"/>
      <c r="I386" s="1"/>
      <c r="J386" s="1"/>
      <c r="K386" s="1"/>
      <c r="L386" s="1"/>
      <c r="M386" s="1"/>
      <c r="N386" s="1"/>
      <c r="O386" s="1"/>
      <c r="P386" s="1"/>
      <c r="Q386" s="1"/>
      <c r="R386" s="1"/>
      <c r="S386" s="1"/>
      <c r="T386" s="1"/>
      <c r="U386" s="1"/>
      <c r="V386" s="1"/>
      <c r="W386" s="1"/>
      <c r="X386" s="1"/>
      <c r="Y386" s="3"/>
      <c r="Z386" s="1"/>
    </row>
    <row r="387" spans="1:26" ht="14.25" customHeight="1" x14ac:dyDescent="0.25">
      <c r="A387" s="1"/>
      <c r="B387" s="1"/>
      <c r="C387" s="3"/>
      <c r="D387" s="1"/>
      <c r="E387" s="1"/>
      <c r="F387" s="1"/>
      <c r="G387" s="1"/>
      <c r="H387" s="1"/>
      <c r="I387" s="1"/>
      <c r="J387" s="1"/>
      <c r="K387" s="1"/>
      <c r="L387" s="1"/>
      <c r="M387" s="1"/>
      <c r="N387" s="1"/>
      <c r="O387" s="1"/>
      <c r="P387" s="1"/>
      <c r="Q387" s="1"/>
      <c r="R387" s="1"/>
      <c r="S387" s="1"/>
      <c r="T387" s="1"/>
      <c r="U387" s="1"/>
      <c r="V387" s="1"/>
      <c r="W387" s="1"/>
      <c r="X387" s="1"/>
      <c r="Y387" s="3"/>
      <c r="Z387" s="1"/>
    </row>
    <row r="388" spans="1:26" ht="14.25" customHeight="1" x14ac:dyDescent="0.25">
      <c r="A388" s="1"/>
      <c r="B388" s="1"/>
      <c r="C388" s="3"/>
      <c r="D388" s="1"/>
      <c r="E388" s="1"/>
      <c r="F388" s="1"/>
      <c r="G388" s="1"/>
      <c r="H388" s="1"/>
      <c r="I388" s="1"/>
      <c r="J388" s="1"/>
      <c r="K388" s="1"/>
      <c r="L388" s="1"/>
      <c r="M388" s="1"/>
      <c r="N388" s="1"/>
      <c r="O388" s="1"/>
      <c r="P388" s="1"/>
      <c r="Q388" s="1"/>
      <c r="R388" s="1"/>
      <c r="S388" s="1"/>
      <c r="T388" s="1"/>
      <c r="U388" s="1"/>
      <c r="V388" s="1"/>
      <c r="W388" s="1"/>
      <c r="X388" s="1"/>
      <c r="Y388" s="3"/>
      <c r="Z388" s="1"/>
    </row>
    <row r="389" spans="1:26" ht="14.25" customHeight="1" x14ac:dyDescent="0.25">
      <c r="A389" s="1"/>
      <c r="B389" s="1"/>
      <c r="C389" s="3"/>
      <c r="D389" s="1"/>
      <c r="E389" s="1"/>
      <c r="F389" s="1"/>
      <c r="G389" s="1"/>
      <c r="H389" s="1"/>
      <c r="I389" s="1"/>
      <c r="J389" s="1"/>
      <c r="K389" s="1"/>
      <c r="L389" s="1"/>
      <c r="M389" s="1"/>
      <c r="N389" s="1"/>
      <c r="O389" s="1"/>
      <c r="P389" s="1"/>
      <c r="Q389" s="1"/>
      <c r="R389" s="1"/>
      <c r="S389" s="1"/>
      <c r="T389" s="1"/>
      <c r="U389" s="1"/>
      <c r="V389" s="1"/>
      <c r="W389" s="1"/>
      <c r="X389" s="1"/>
      <c r="Y389" s="3"/>
      <c r="Z389" s="1"/>
    </row>
    <row r="390" spans="1:26" ht="14.25" customHeight="1" x14ac:dyDescent="0.25">
      <c r="A390" s="1"/>
      <c r="B390" s="1"/>
      <c r="C390" s="3"/>
      <c r="D390" s="1"/>
      <c r="E390" s="1"/>
      <c r="F390" s="1"/>
      <c r="G390" s="1"/>
      <c r="H390" s="1"/>
      <c r="I390" s="1"/>
      <c r="J390" s="1"/>
      <c r="K390" s="1"/>
      <c r="L390" s="1"/>
      <c r="M390" s="1"/>
      <c r="N390" s="1"/>
      <c r="O390" s="1"/>
      <c r="P390" s="1"/>
      <c r="Q390" s="1"/>
      <c r="R390" s="1"/>
      <c r="S390" s="1"/>
      <c r="T390" s="1"/>
      <c r="U390" s="1"/>
      <c r="V390" s="1"/>
      <c r="W390" s="1"/>
      <c r="X390" s="1"/>
      <c r="Y390" s="3"/>
      <c r="Z390" s="1"/>
    </row>
    <row r="391" spans="1:26" ht="14.25" customHeight="1" x14ac:dyDescent="0.25">
      <c r="A391" s="1"/>
      <c r="B391" s="1"/>
      <c r="C391" s="3"/>
      <c r="D391" s="1"/>
      <c r="E391" s="1"/>
      <c r="F391" s="1"/>
      <c r="G391" s="1"/>
      <c r="H391" s="1"/>
      <c r="I391" s="1"/>
      <c r="J391" s="1"/>
      <c r="K391" s="1"/>
      <c r="L391" s="1"/>
      <c r="M391" s="1"/>
      <c r="N391" s="1"/>
      <c r="O391" s="1"/>
      <c r="P391" s="1"/>
      <c r="Q391" s="1"/>
      <c r="R391" s="1"/>
      <c r="S391" s="1"/>
      <c r="T391" s="1"/>
      <c r="U391" s="1"/>
      <c r="V391" s="1"/>
      <c r="W391" s="1"/>
      <c r="X391" s="1"/>
      <c r="Y391" s="3"/>
      <c r="Z391" s="1"/>
    </row>
    <row r="392" spans="1:26" ht="14.25" customHeight="1" x14ac:dyDescent="0.25">
      <c r="A392" s="1"/>
      <c r="B392" s="1"/>
      <c r="C392" s="3"/>
      <c r="D392" s="1"/>
      <c r="E392" s="1"/>
      <c r="F392" s="1"/>
      <c r="G392" s="1"/>
      <c r="H392" s="1"/>
      <c r="I392" s="1"/>
      <c r="J392" s="1"/>
      <c r="K392" s="1"/>
      <c r="L392" s="1"/>
      <c r="M392" s="1"/>
      <c r="N392" s="1"/>
      <c r="O392" s="1"/>
      <c r="P392" s="1"/>
      <c r="Q392" s="1"/>
      <c r="R392" s="1"/>
      <c r="S392" s="1"/>
      <c r="T392" s="1"/>
      <c r="U392" s="1"/>
      <c r="V392" s="1"/>
      <c r="W392" s="1"/>
      <c r="X392" s="1"/>
      <c r="Y392" s="3"/>
      <c r="Z392" s="1"/>
    </row>
    <row r="393" spans="1:26" ht="14.25" customHeight="1" x14ac:dyDescent="0.25">
      <c r="A393" s="1"/>
      <c r="B393" s="1"/>
      <c r="C393" s="3"/>
      <c r="D393" s="1"/>
      <c r="E393" s="1"/>
      <c r="F393" s="1"/>
      <c r="G393" s="1"/>
      <c r="H393" s="1"/>
      <c r="I393" s="1"/>
      <c r="J393" s="1"/>
      <c r="K393" s="1"/>
      <c r="L393" s="1"/>
      <c r="M393" s="1"/>
      <c r="N393" s="1"/>
      <c r="O393" s="1"/>
      <c r="P393" s="1"/>
      <c r="Q393" s="1"/>
      <c r="R393" s="1"/>
      <c r="S393" s="1"/>
      <c r="T393" s="1"/>
      <c r="U393" s="1"/>
      <c r="V393" s="1"/>
      <c r="W393" s="1"/>
      <c r="X393" s="1"/>
      <c r="Y393" s="3"/>
      <c r="Z393" s="1"/>
    </row>
    <row r="394" spans="1:26" ht="14.25" customHeight="1" x14ac:dyDescent="0.25">
      <c r="A394" s="1"/>
      <c r="B394" s="1"/>
      <c r="C394" s="3"/>
      <c r="D394" s="1"/>
      <c r="E394" s="1"/>
      <c r="F394" s="1"/>
      <c r="G394" s="1"/>
      <c r="H394" s="1"/>
      <c r="I394" s="1"/>
      <c r="J394" s="1"/>
      <c r="K394" s="1"/>
      <c r="L394" s="1"/>
      <c r="M394" s="1"/>
      <c r="N394" s="1"/>
      <c r="O394" s="1"/>
      <c r="P394" s="1"/>
      <c r="Q394" s="1"/>
      <c r="R394" s="1"/>
      <c r="S394" s="1"/>
      <c r="T394" s="1"/>
      <c r="U394" s="1"/>
      <c r="V394" s="1"/>
      <c r="W394" s="1"/>
      <c r="X394" s="1"/>
      <c r="Y394" s="3"/>
      <c r="Z394" s="1"/>
    </row>
    <row r="395" spans="1:26" ht="14.25" customHeight="1" x14ac:dyDescent="0.25">
      <c r="A395" s="1"/>
      <c r="B395" s="1"/>
      <c r="C395" s="3"/>
      <c r="D395" s="1"/>
      <c r="E395" s="1"/>
      <c r="F395" s="1"/>
      <c r="G395" s="1"/>
      <c r="H395" s="1"/>
      <c r="I395" s="1"/>
      <c r="J395" s="1"/>
      <c r="K395" s="1"/>
      <c r="L395" s="1"/>
      <c r="M395" s="1"/>
      <c r="N395" s="1"/>
      <c r="O395" s="1"/>
      <c r="P395" s="1"/>
      <c r="Q395" s="1"/>
      <c r="R395" s="1"/>
      <c r="S395" s="1"/>
      <c r="T395" s="1"/>
      <c r="U395" s="1"/>
      <c r="V395" s="1"/>
      <c r="W395" s="1"/>
      <c r="X395" s="1"/>
      <c r="Y395" s="3"/>
      <c r="Z395" s="1"/>
    </row>
    <row r="396" spans="1:26" ht="14.25" customHeight="1" x14ac:dyDescent="0.25">
      <c r="A396" s="1"/>
      <c r="B396" s="1"/>
      <c r="C396" s="3"/>
      <c r="D396" s="1"/>
      <c r="E396" s="1"/>
      <c r="F396" s="1"/>
      <c r="G396" s="1"/>
      <c r="H396" s="1"/>
      <c r="I396" s="1"/>
      <c r="J396" s="1"/>
      <c r="K396" s="1"/>
      <c r="L396" s="1"/>
      <c r="M396" s="1"/>
      <c r="N396" s="1"/>
      <c r="O396" s="1"/>
      <c r="P396" s="1"/>
      <c r="Q396" s="1"/>
      <c r="R396" s="1"/>
      <c r="S396" s="1"/>
      <c r="T396" s="1"/>
      <c r="U396" s="1"/>
      <c r="V396" s="1"/>
      <c r="W396" s="1"/>
      <c r="X396" s="1"/>
      <c r="Y396" s="3"/>
      <c r="Z396" s="1"/>
    </row>
    <row r="397" spans="1:26" ht="14.25" customHeight="1" x14ac:dyDescent="0.25">
      <c r="A397" s="1"/>
      <c r="B397" s="1"/>
      <c r="C397" s="3"/>
      <c r="D397" s="1"/>
      <c r="E397" s="1"/>
      <c r="F397" s="1"/>
      <c r="G397" s="1"/>
      <c r="H397" s="1"/>
      <c r="I397" s="1"/>
      <c r="J397" s="1"/>
      <c r="K397" s="1"/>
      <c r="L397" s="1"/>
      <c r="M397" s="1"/>
      <c r="N397" s="1"/>
      <c r="O397" s="1"/>
      <c r="P397" s="1"/>
      <c r="Q397" s="1"/>
      <c r="R397" s="1"/>
      <c r="S397" s="1"/>
      <c r="T397" s="1"/>
      <c r="U397" s="1"/>
      <c r="V397" s="1"/>
      <c r="W397" s="1"/>
      <c r="X397" s="1"/>
      <c r="Y397" s="3"/>
      <c r="Z397" s="1"/>
    </row>
    <row r="398" spans="1:26" ht="14.25" customHeight="1" x14ac:dyDescent="0.25">
      <c r="A398" s="1"/>
      <c r="B398" s="1"/>
      <c r="C398" s="3"/>
      <c r="D398" s="1"/>
      <c r="E398" s="1"/>
      <c r="F398" s="1"/>
      <c r="G398" s="1"/>
      <c r="H398" s="1"/>
      <c r="I398" s="1"/>
      <c r="J398" s="1"/>
      <c r="K398" s="1"/>
      <c r="L398" s="1"/>
      <c r="M398" s="1"/>
      <c r="N398" s="1"/>
      <c r="O398" s="1"/>
      <c r="P398" s="1"/>
      <c r="Q398" s="1"/>
      <c r="R398" s="1"/>
      <c r="S398" s="1"/>
      <c r="T398" s="1"/>
      <c r="U398" s="1"/>
      <c r="V398" s="1"/>
      <c r="W398" s="1"/>
      <c r="X398" s="1"/>
      <c r="Y398" s="3"/>
      <c r="Z398" s="1"/>
    </row>
    <row r="399" spans="1:26" ht="14.25" customHeight="1" x14ac:dyDescent="0.25">
      <c r="A399" s="1"/>
      <c r="B399" s="1"/>
      <c r="C399" s="3"/>
      <c r="D399" s="1"/>
      <c r="E399" s="1"/>
      <c r="F399" s="1"/>
      <c r="G399" s="1"/>
      <c r="H399" s="1"/>
      <c r="I399" s="1"/>
      <c r="J399" s="1"/>
      <c r="K399" s="1"/>
      <c r="L399" s="1"/>
      <c r="M399" s="1"/>
      <c r="N399" s="1"/>
      <c r="O399" s="1"/>
      <c r="P399" s="1"/>
      <c r="Q399" s="1"/>
      <c r="R399" s="1"/>
      <c r="S399" s="1"/>
      <c r="T399" s="1"/>
      <c r="U399" s="1"/>
      <c r="V399" s="1"/>
      <c r="W399" s="1"/>
      <c r="X399" s="1"/>
      <c r="Y399" s="3"/>
      <c r="Z399" s="1"/>
    </row>
    <row r="400" spans="1:26" ht="14.25" customHeight="1" x14ac:dyDescent="0.25">
      <c r="A400" s="1"/>
      <c r="B400" s="1"/>
      <c r="C400" s="3"/>
      <c r="D400" s="1"/>
      <c r="E400" s="1"/>
      <c r="F400" s="1"/>
      <c r="G400" s="1"/>
      <c r="H400" s="1"/>
      <c r="I400" s="1"/>
      <c r="J400" s="1"/>
      <c r="K400" s="1"/>
      <c r="L400" s="1"/>
      <c r="M400" s="1"/>
      <c r="N400" s="1"/>
      <c r="O400" s="1"/>
      <c r="P400" s="1"/>
      <c r="Q400" s="1"/>
      <c r="R400" s="1"/>
      <c r="S400" s="1"/>
      <c r="T400" s="1"/>
      <c r="U400" s="1"/>
      <c r="V400" s="1"/>
      <c r="W400" s="1"/>
      <c r="X400" s="1"/>
      <c r="Y400" s="3"/>
      <c r="Z400" s="1"/>
    </row>
    <row r="401" spans="1:26" ht="14.25" customHeight="1" x14ac:dyDescent="0.25">
      <c r="A401" s="1"/>
      <c r="B401" s="1"/>
      <c r="C401" s="3"/>
      <c r="D401" s="1"/>
      <c r="E401" s="1"/>
      <c r="F401" s="1"/>
      <c r="G401" s="1"/>
      <c r="H401" s="1"/>
      <c r="I401" s="1"/>
      <c r="J401" s="1"/>
      <c r="K401" s="1"/>
      <c r="L401" s="1"/>
      <c r="M401" s="1"/>
      <c r="N401" s="1"/>
      <c r="O401" s="1"/>
      <c r="P401" s="1"/>
      <c r="Q401" s="1"/>
      <c r="R401" s="1"/>
      <c r="S401" s="1"/>
      <c r="T401" s="1"/>
      <c r="U401" s="1"/>
      <c r="V401" s="1"/>
      <c r="W401" s="1"/>
      <c r="X401" s="1"/>
      <c r="Y401" s="3"/>
      <c r="Z401" s="1"/>
    </row>
    <row r="402" spans="1:26" ht="14.25" customHeight="1" x14ac:dyDescent="0.25">
      <c r="A402" s="1"/>
      <c r="B402" s="1"/>
      <c r="C402" s="3"/>
      <c r="D402" s="1"/>
      <c r="E402" s="1"/>
      <c r="F402" s="1"/>
      <c r="G402" s="1"/>
      <c r="H402" s="1"/>
      <c r="I402" s="1"/>
      <c r="J402" s="1"/>
      <c r="K402" s="1"/>
      <c r="L402" s="1"/>
      <c r="M402" s="1"/>
      <c r="N402" s="1"/>
      <c r="O402" s="1"/>
      <c r="P402" s="1"/>
      <c r="Q402" s="1"/>
      <c r="R402" s="1"/>
      <c r="S402" s="1"/>
      <c r="T402" s="1"/>
      <c r="U402" s="1"/>
      <c r="V402" s="1"/>
      <c r="W402" s="1"/>
      <c r="X402" s="1"/>
      <c r="Y402" s="3"/>
      <c r="Z402" s="1"/>
    </row>
    <row r="403" spans="1:26" ht="14.25" customHeight="1" x14ac:dyDescent="0.25">
      <c r="A403" s="1"/>
      <c r="B403" s="1"/>
      <c r="C403" s="3"/>
      <c r="D403" s="1"/>
      <c r="E403" s="1"/>
      <c r="F403" s="1"/>
      <c r="G403" s="1"/>
      <c r="H403" s="1"/>
      <c r="I403" s="1"/>
      <c r="J403" s="1"/>
      <c r="K403" s="1"/>
      <c r="L403" s="1"/>
      <c r="M403" s="1"/>
      <c r="N403" s="1"/>
      <c r="O403" s="1"/>
      <c r="P403" s="1"/>
      <c r="Q403" s="1"/>
      <c r="R403" s="1"/>
      <c r="S403" s="1"/>
      <c r="T403" s="1"/>
      <c r="U403" s="1"/>
      <c r="V403" s="1"/>
      <c r="W403" s="1"/>
      <c r="X403" s="1"/>
      <c r="Y403" s="3"/>
      <c r="Z403" s="1"/>
    </row>
    <row r="404" spans="1:26" ht="14.25" customHeight="1" x14ac:dyDescent="0.25">
      <c r="A404" s="1"/>
      <c r="B404" s="1"/>
      <c r="C404" s="3"/>
      <c r="D404" s="1"/>
      <c r="E404" s="1"/>
      <c r="F404" s="1"/>
      <c r="G404" s="1"/>
      <c r="H404" s="1"/>
      <c r="I404" s="1"/>
      <c r="J404" s="1"/>
      <c r="K404" s="1"/>
      <c r="L404" s="1"/>
      <c r="M404" s="1"/>
      <c r="N404" s="1"/>
      <c r="O404" s="1"/>
      <c r="P404" s="1"/>
      <c r="Q404" s="1"/>
      <c r="R404" s="1"/>
      <c r="S404" s="1"/>
      <c r="T404" s="1"/>
      <c r="U404" s="1"/>
      <c r="V404" s="1"/>
      <c r="W404" s="1"/>
      <c r="X404" s="1"/>
      <c r="Y404" s="3"/>
      <c r="Z404" s="1"/>
    </row>
    <row r="405" spans="1:26" ht="14.25" customHeight="1" x14ac:dyDescent="0.25">
      <c r="A405" s="1"/>
      <c r="B405" s="1"/>
      <c r="C405" s="3"/>
      <c r="D405" s="1"/>
      <c r="E405" s="1"/>
      <c r="F405" s="1"/>
      <c r="G405" s="1"/>
      <c r="H405" s="1"/>
      <c r="I405" s="1"/>
      <c r="J405" s="1"/>
      <c r="K405" s="1"/>
      <c r="L405" s="1"/>
      <c r="M405" s="1"/>
      <c r="N405" s="1"/>
      <c r="O405" s="1"/>
      <c r="P405" s="1"/>
      <c r="Q405" s="1"/>
      <c r="R405" s="1"/>
      <c r="S405" s="1"/>
      <c r="T405" s="1"/>
      <c r="U405" s="1"/>
      <c r="V405" s="1"/>
      <c r="W405" s="1"/>
      <c r="X405" s="1"/>
      <c r="Y405" s="3"/>
      <c r="Z405" s="1"/>
    </row>
    <row r="406" spans="1:26" ht="14.25" customHeight="1" x14ac:dyDescent="0.25">
      <c r="A406" s="1"/>
      <c r="B406" s="1"/>
      <c r="C406" s="3"/>
      <c r="D406" s="1"/>
      <c r="E406" s="1"/>
      <c r="F406" s="1"/>
      <c r="G406" s="1"/>
      <c r="H406" s="1"/>
      <c r="I406" s="1"/>
      <c r="J406" s="1"/>
      <c r="K406" s="1"/>
      <c r="L406" s="1"/>
      <c r="M406" s="1"/>
      <c r="N406" s="1"/>
      <c r="O406" s="1"/>
      <c r="P406" s="1"/>
      <c r="Q406" s="1"/>
      <c r="R406" s="1"/>
      <c r="S406" s="1"/>
      <c r="T406" s="1"/>
      <c r="U406" s="1"/>
      <c r="V406" s="1"/>
      <c r="W406" s="1"/>
      <c r="X406" s="1"/>
      <c r="Y406" s="3"/>
      <c r="Z406" s="1"/>
    </row>
    <row r="407" spans="1:26" ht="14.25" customHeight="1" x14ac:dyDescent="0.25">
      <c r="A407" s="1"/>
      <c r="B407" s="1"/>
      <c r="C407" s="3"/>
      <c r="D407" s="1"/>
      <c r="E407" s="1"/>
      <c r="F407" s="1"/>
      <c r="G407" s="1"/>
      <c r="H407" s="1"/>
      <c r="I407" s="1"/>
      <c r="J407" s="1"/>
      <c r="K407" s="1"/>
      <c r="L407" s="1"/>
      <c r="M407" s="1"/>
      <c r="N407" s="1"/>
      <c r="O407" s="1"/>
      <c r="P407" s="1"/>
      <c r="Q407" s="1"/>
      <c r="R407" s="1"/>
      <c r="S407" s="1"/>
      <c r="T407" s="1"/>
      <c r="U407" s="1"/>
      <c r="V407" s="1"/>
      <c r="W407" s="1"/>
      <c r="X407" s="1"/>
      <c r="Y407" s="3"/>
      <c r="Z407" s="1"/>
    </row>
    <row r="408" spans="1:26" ht="14.25" customHeight="1" x14ac:dyDescent="0.25">
      <c r="A408" s="1"/>
      <c r="B408" s="1"/>
      <c r="C408" s="3"/>
      <c r="D408" s="1"/>
      <c r="E408" s="1"/>
      <c r="F408" s="1"/>
      <c r="G408" s="1"/>
      <c r="H408" s="1"/>
      <c r="I408" s="1"/>
      <c r="J408" s="1"/>
      <c r="K408" s="1"/>
      <c r="L408" s="1"/>
      <c r="M408" s="1"/>
      <c r="N408" s="1"/>
      <c r="O408" s="1"/>
      <c r="P408" s="1"/>
      <c r="Q408" s="1"/>
      <c r="R408" s="1"/>
      <c r="S408" s="1"/>
      <c r="T408" s="1"/>
      <c r="U408" s="1"/>
      <c r="V408" s="1"/>
      <c r="W408" s="1"/>
      <c r="X408" s="1"/>
      <c r="Y408" s="3"/>
      <c r="Z408" s="1"/>
    </row>
    <row r="409" spans="1:26" ht="14.25" customHeight="1" x14ac:dyDescent="0.25">
      <c r="A409" s="1"/>
      <c r="B409" s="1"/>
      <c r="C409" s="3"/>
      <c r="D409" s="1"/>
      <c r="E409" s="1"/>
      <c r="F409" s="1"/>
      <c r="G409" s="1"/>
      <c r="H409" s="1"/>
      <c r="I409" s="1"/>
      <c r="J409" s="1"/>
      <c r="K409" s="1"/>
      <c r="L409" s="1"/>
      <c r="M409" s="1"/>
      <c r="N409" s="1"/>
      <c r="O409" s="1"/>
      <c r="P409" s="1"/>
      <c r="Q409" s="1"/>
      <c r="R409" s="1"/>
      <c r="S409" s="1"/>
      <c r="T409" s="1"/>
      <c r="U409" s="1"/>
      <c r="V409" s="1"/>
      <c r="W409" s="1"/>
      <c r="X409" s="1"/>
      <c r="Y409" s="3"/>
      <c r="Z409" s="1"/>
    </row>
    <row r="410" spans="1:26" ht="14.25" customHeight="1" x14ac:dyDescent="0.25">
      <c r="A410" s="1"/>
      <c r="B410" s="1"/>
      <c r="C410" s="3"/>
      <c r="D410" s="1"/>
      <c r="E410" s="1"/>
      <c r="F410" s="1"/>
      <c r="G410" s="1"/>
      <c r="H410" s="1"/>
      <c r="I410" s="1"/>
      <c r="J410" s="1"/>
      <c r="K410" s="1"/>
      <c r="L410" s="1"/>
      <c r="M410" s="1"/>
      <c r="N410" s="1"/>
      <c r="O410" s="1"/>
      <c r="P410" s="1"/>
      <c r="Q410" s="1"/>
      <c r="R410" s="1"/>
      <c r="S410" s="1"/>
      <c r="T410" s="1"/>
      <c r="U410" s="1"/>
      <c r="V410" s="1"/>
      <c r="W410" s="1"/>
      <c r="X410" s="1"/>
      <c r="Y410" s="3"/>
      <c r="Z410" s="1"/>
    </row>
    <row r="411" spans="1:26" ht="14.25" customHeight="1" x14ac:dyDescent="0.25">
      <c r="A411" s="1"/>
      <c r="B411" s="1"/>
      <c r="C411" s="3"/>
      <c r="D411" s="1"/>
      <c r="E411" s="1"/>
      <c r="F411" s="1"/>
      <c r="G411" s="1"/>
      <c r="H411" s="1"/>
      <c r="I411" s="1"/>
      <c r="J411" s="1"/>
      <c r="K411" s="1"/>
      <c r="L411" s="1"/>
      <c r="M411" s="1"/>
      <c r="N411" s="1"/>
      <c r="O411" s="1"/>
      <c r="P411" s="1"/>
      <c r="Q411" s="1"/>
      <c r="R411" s="1"/>
      <c r="S411" s="1"/>
      <c r="T411" s="1"/>
      <c r="U411" s="1"/>
      <c r="V411" s="1"/>
      <c r="W411" s="1"/>
      <c r="X411" s="1"/>
      <c r="Y411" s="3"/>
      <c r="Z411" s="1"/>
    </row>
    <row r="412" spans="1:26" ht="14.25" customHeight="1" x14ac:dyDescent="0.25">
      <c r="A412" s="1"/>
      <c r="B412" s="1"/>
      <c r="C412" s="3"/>
      <c r="D412" s="1"/>
      <c r="E412" s="1"/>
      <c r="F412" s="1"/>
      <c r="G412" s="1"/>
      <c r="H412" s="1"/>
      <c r="I412" s="1"/>
      <c r="J412" s="1"/>
      <c r="K412" s="1"/>
      <c r="L412" s="1"/>
      <c r="M412" s="1"/>
      <c r="N412" s="1"/>
      <c r="O412" s="1"/>
      <c r="P412" s="1"/>
      <c r="Q412" s="1"/>
      <c r="R412" s="1"/>
      <c r="S412" s="1"/>
      <c r="T412" s="1"/>
      <c r="U412" s="1"/>
      <c r="V412" s="1"/>
      <c r="W412" s="1"/>
      <c r="X412" s="1"/>
      <c r="Y412" s="3"/>
      <c r="Z412" s="1"/>
    </row>
    <row r="413" spans="1:26" ht="14.25" customHeight="1" x14ac:dyDescent="0.25">
      <c r="A413" s="1"/>
      <c r="B413" s="1"/>
      <c r="C413" s="3"/>
      <c r="D413" s="1"/>
      <c r="E413" s="1"/>
      <c r="F413" s="1"/>
      <c r="G413" s="1"/>
      <c r="H413" s="1"/>
      <c r="I413" s="1"/>
      <c r="J413" s="1"/>
      <c r="K413" s="1"/>
      <c r="L413" s="1"/>
      <c r="M413" s="1"/>
      <c r="N413" s="1"/>
      <c r="O413" s="1"/>
      <c r="P413" s="1"/>
      <c r="Q413" s="1"/>
      <c r="R413" s="1"/>
      <c r="S413" s="1"/>
      <c r="T413" s="1"/>
      <c r="U413" s="1"/>
      <c r="V413" s="1"/>
      <c r="W413" s="1"/>
      <c r="X413" s="1"/>
      <c r="Y413" s="3"/>
      <c r="Z413" s="1"/>
    </row>
    <row r="414" spans="1:26" ht="14.25" customHeight="1" x14ac:dyDescent="0.25">
      <c r="A414" s="1"/>
      <c r="B414" s="1"/>
      <c r="C414" s="3"/>
      <c r="D414" s="1"/>
      <c r="E414" s="1"/>
      <c r="F414" s="1"/>
      <c r="G414" s="1"/>
      <c r="H414" s="1"/>
      <c r="I414" s="1"/>
      <c r="J414" s="1"/>
      <c r="K414" s="1"/>
      <c r="L414" s="1"/>
      <c r="M414" s="1"/>
      <c r="N414" s="1"/>
      <c r="O414" s="1"/>
      <c r="P414" s="1"/>
      <c r="Q414" s="1"/>
      <c r="R414" s="1"/>
      <c r="S414" s="1"/>
      <c r="T414" s="1"/>
      <c r="U414" s="1"/>
      <c r="V414" s="1"/>
      <c r="W414" s="1"/>
      <c r="X414" s="1"/>
      <c r="Y414" s="3"/>
      <c r="Z414" s="1"/>
    </row>
    <row r="415" spans="1:26" ht="14.25" customHeight="1" x14ac:dyDescent="0.25">
      <c r="A415" s="1"/>
      <c r="B415" s="1"/>
      <c r="C415" s="3"/>
      <c r="D415" s="1"/>
      <c r="E415" s="1"/>
      <c r="F415" s="1"/>
      <c r="G415" s="1"/>
      <c r="H415" s="1"/>
      <c r="I415" s="1"/>
      <c r="J415" s="1"/>
      <c r="K415" s="1"/>
      <c r="L415" s="1"/>
      <c r="M415" s="1"/>
      <c r="N415" s="1"/>
      <c r="O415" s="1"/>
      <c r="P415" s="1"/>
      <c r="Q415" s="1"/>
      <c r="R415" s="1"/>
      <c r="S415" s="1"/>
      <c r="T415" s="1"/>
      <c r="U415" s="1"/>
      <c r="V415" s="1"/>
      <c r="W415" s="1"/>
      <c r="X415" s="1"/>
      <c r="Y415" s="3"/>
      <c r="Z415" s="1"/>
    </row>
    <row r="416" spans="1:26" ht="14.25" customHeight="1" x14ac:dyDescent="0.25">
      <c r="A416" s="1"/>
      <c r="B416" s="1"/>
      <c r="C416" s="3"/>
      <c r="D416" s="1"/>
      <c r="E416" s="1"/>
      <c r="F416" s="1"/>
      <c r="G416" s="1"/>
      <c r="H416" s="1"/>
      <c r="I416" s="1"/>
      <c r="J416" s="1"/>
      <c r="K416" s="1"/>
      <c r="L416" s="1"/>
      <c r="M416" s="1"/>
      <c r="N416" s="1"/>
      <c r="O416" s="1"/>
      <c r="P416" s="1"/>
      <c r="Q416" s="1"/>
      <c r="R416" s="1"/>
      <c r="S416" s="1"/>
      <c r="T416" s="1"/>
      <c r="U416" s="1"/>
      <c r="V416" s="1"/>
      <c r="W416" s="1"/>
      <c r="X416" s="1"/>
      <c r="Y416" s="3"/>
      <c r="Z416" s="1"/>
    </row>
    <row r="417" spans="1:26" ht="14.25" customHeight="1" x14ac:dyDescent="0.25">
      <c r="A417" s="1"/>
      <c r="B417" s="1"/>
      <c r="C417" s="3"/>
      <c r="D417" s="1"/>
      <c r="E417" s="1"/>
      <c r="F417" s="1"/>
      <c r="G417" s="1"/>
      <c r="H417" s="1"/>
      <c r="I417" s="1"/>
      <c r="J417" s="1"/>
      <c r="K417" s="1"/>
      <c r="L417" s="1"/>
      <c r="M417" s="1"/>
      <c r="N417" s="1"/>
      <c r="O417" s="1"/>
      <c r="P417" s="1"/>
      <c r="Q417" s="1"/>
      <c r="R417" s="1"/>
      <c r="S417" s="1"/>
      <c r="T417" s="1"/>
      <c r="U417" s="1"/>
      <c r="V417" s="1"/>
      <c r="W417" s="1"/>
      <c r="X417" s="1"/>
      <c r="Y417" s="3"/>
      <c r="Z417" s="1"/>
    </row>
    <row r="418" spans="1:26" ht="14.25" customHeight="1" x14ac:dyDescent="0.25">
      <c r="A418" s="1"/>
      <c r="B418" s="1"/>
      <c r="C418" s="3"/>
      <c r="D418" s="1"/>
      <c r="E418" s="1"/>
      <c r="F418" s="1"/>
      <c r="G418" s="1"/>
      <c r="H418" s="1"/>
      <c r="I418" s="1"/>
      <c r="J418" s="1"/>
      <c r="K418" s="1"/>
      <c r="L418" s="1"/>
      <c r="M418" s="1"/>
      <c r="N418" s="1"/>
      <c r="O418" s="1"/>
      <c r="P418" s="1"/>
      <c r="Q418" s="1"/>
      <c r="R418" s="1"/>
      <c r="S418" s="1"/>
      <c r="T418" s="1"/>
      <c r="U418" s="1"/>
      <c r="V418" s="1"/>
      <c r="W418" s="1"/>
      <c r="X418" s="1"/>
      <c r="Y418" s="3"/>
      <c r="Z418" s="1"/>
    </row>
    <row r="419" spans="1:26" ht="14.25" customHeight="1" x14ac:dyDescent="0.25">
      <c r="A419" s="1"/>
      <c r="B419" s="1"/>
      <c r="C419" s="3"/>
      <c r="D419" s="1"/>
      <c r="E419" s="1"/>
      <c r="F419" s="1"/>
      <c r="G419" s="1"/>
      <c r="H419" s="1"/>
      <c r="I419" s="1"/>
      <c r="J419" s="1"/>
      <c r="K419" s="1"/>
      <c r="L419" s="1"/>
      <c r="M419" s="1"/>
      <c r="N419" s="1"/>
      <c r="O419" s="1"/>
      <c r="P419" s="1"/>
      <c r="Q419" s="1"/>
      <c r="R419" s="1"/>
      <c r="S419" s="1"/>
      <c r="T419" s="1"/>
      <c r="U419" s="1"/>
      <c r="V419" s="1"/>
      <c r="W419" s="1"/>
      <c r="X419" s="1"/>
      <c r="Y419" s="3"/>
      <c r="Z419" s="1"/>
    </row>
    <row r="420" spans="1:26" ht="14.25" customHeight="1" x14ac:dyDescent="0.25">
      <c r="A420" s="1"/>
      <c r="B420" s="1"/>
      <c r="C420" s="3"/>
      <c r="D420" s="1"/>
      <c r="E420" s="1"/>
      <c r="F420" s="1"/>
      <c r="G420" s="1"/>
      <c r="H420" s="1"/>
      <c r="I420" s="1"/>
      <c r="J420" s="1"/>
      <c r="K420" s="1"/>
      <c r="L420" s="1"/>
      <c r="M420" s="1"/>
      <c r="N420" s="1"/>
      <c r="O420" s="1"/>
      <c r="P420" s="1"/>
      <c r="Q420" s="1"/>
      <c r="R420" s="1"/>
      <c r="S420" s="1"/>
      <c r="T420" s="1"/>
      <c r="U420" s="1"/>
      <c r="V420" s="1"/>
      <c r="W420" s="1"/>
      <c r="X420" s="1"/>
      <c r="Y420" s="3"/>
      <c r="Z420" s="1"/>
    </row>
    <row r="421" spans="1:26" ht="14.25" customHeight="1" x14ac:dyDescent="0.25">
      <c r="A421" s="1"/>
      <c r="B421" s="1"/>
      <c r="C421" s="3"/>
      <c r="D421" s="1"/>
      <c r="E421" s="1"/>
      <c r="F421" s="1"/>
      <c r="G421" s="1"/>
      <c r="H421" s="1"/>
      <c r="I421" s="1"/>
      <c r="J421" s="1"/>
      <c r="K421" s="1"/>
      <c r="L421" s="1"/>
      <c r="M421" s="1"/>
      <c r="N421" s="1"/>
      <c r="O421" s="1"/>
      <c r="P421" s="1"/>
      <c r="Q421" s="1"/>
      <c r="R421" s="1"/>
      <c r="S421" s="1"/>
      <c r="T421" s="1"/>
      <c r="U421" s="1"/>
      <c r="V421" s="1"/>
      <c r="W421" s="1"/>
      <c r="X421" s="1"/>
      <c r="Y421" s="3"/>
      <c r="Z421" s="1"/>
    </row>
    <row r="422" spans="1:26" ht="14.25" customHeight="1" x14ac:dyDescent="0.25">
      <c r="A422" s="1"/>
      <c r="B422" s="1"/>
      <c r="C422" s="3"/>
      <c r="D422" s="1"/>
      <c r="E422" s="1"/>
      <c r="F422" s="1"/>
      <c r="G422" s="1"/>
      <c r="H422" s="1"/>
      <c r="I422" s="1"/>
      <c r="J422" s="1"/>
      <c r="K422" s="1"/>
      <c r="L422" s="1"/>
      <c r="M422" s="1"/>
      <c r="N422" s="1"/>
      <c r="O422" s="1"/>
      <c r="P422" s="1"/>
      <c r="Q422" s="1"/>
      <c r="R422" s="1"/>
      <c r="S422" s="1"/>
      <c r="T422" s="1"/>
      <c r="U422" s="1"/>
      <c r="V422" s="1"/>
      <c r="W422" s="1"/>
      <c r="X422" s="1"/>
      <c r="Y422" s="3"/>
      <c r="Z422" s="1"/>
    </row>
    <row r="423" spans="1:26" ht="14.25" customHeight="1" x14ac:dyDescent="0.25">
      <c r="A423" s="1"/>
      <c r="B423" s="1"/>
      <c r="C423" s="3"/>
      <c r="D423" s="1"/>
      <c r="E423" s="1"/>
      <c r="F423" s="1"/>
      <c r="G423" s="1"/>
      <c r="H423" s="1"/>
      <c r="I423" s="1"/>
      <c r="J423" s="1"/>
      <c r="K423" s="1"/>
      <c r="L423" s="1"/>
      <c r="M423" s="1"/>
      <c r="N423" s="1"/>
      <c r="O423" s="1"/>
      <c r="P423" s="1"/>
      <c r="Q423" s="1"/>
      <c r="R423" s="1"/>
      <c r="S423" s="1"/>
      <c r="T423" s="1"/>
      <c r="U423" s="1"/>
      <c r="V423" s="1"/>
      <c r="W423" s="1"/>
      <c r="X423" s="1"/>
      <c r="Y423" s="3"/>
      <c r="Z423" s="1"/>
    </row>
    <row r="424" spans="1:26" ht="14.25" customHeight="1" x14ac:dyDescent="0.25">
      <c r="A424" s="1"/>
      <c r="B424" s="1"/>
      <c r="C424" s="3"/>
      <c r="D424" s="1"/>
      <c r="E424" s="1"/>
      <c r="F424" s="1"/>
      <c r="G424" s="1"/>
      <c r="H424" s="1"/>
      <c r="I424" s="1"/>
      <c r="J424" s="1"/>
      <c r="K424" s="1"/>
      <c r="L424" s="1"/>
      <c r="M424" s="1"/>
      <c r="N424" s="1"/>
      <c r="O424" s="1"/>
      <c r="P424" s="1"/>
      <c r="Q424" s="1"/>
      <c r="R424" s="1"/>
      <c r="S424" s="1"/>
      <c r="T424" s="1"/>
      <c r="U424" s="1"/>
      <c r="V424" s="1"/>
      <c r="W424" s="1"/>
      <c r="X424" s="1"/>
      <c r="Y424" s="3"/>
      <c r="Z424" s="1"/>
    </row>
    <row r="425" spans="1:26" ht="14.25" customHeight="1" x14ac:dyDescent="0.25">
      <c r="A425" s="1"/>
      <c r="B425" s="1"/>
      <c r="C425" s="3"/>
      <c r="D425" s="1"/>
      <c r="E425" s="1"/>
      <c r="F425" s="1"/>
      <c r="G425" s="1"/>
      <c r="H425" s="1"/>
      <c r="I425" s="1"/>
      <c r="J425" s="1"/>
      <c r="K425" s="1"/>
      <c r="L425" s="1"/>
      <c r="M425" s="1"/>
      <c r="N425" s="1"/>
      <c r="O425" s="1"/>
      <c r="P425" s="1"/>
      <c r="Q425" s="1"/>
      <c r="R425" s="1"/>
      <c r="S425" s="1"/>
      <c r="T425" s="1"/>
      <c r="U425" s="1"/>
      <c r="V425" s="1"/>
      <c r="W425" s="1"/>
      <c r="X425" s="1"/>
      <c r="Y425" s="3"/>
      <c r="Z425" s="1"/>
    </row>
    <row r="426" spans="1:26" ht="14.25" customHeight="1" x14ac:dyDescent="0.25">
      <c r="A426" s="1"/>
      <c r="B426" s="1"/>
      <c r="C426" s="3"/>
      <c r="D426" s="1"/>
      <c r="E426" s="1"/>
      <c r="F426" s="1"/>
      <c r="G426" s="1"/>
      <c r="H426" s="1"/>
      <c r="I426" s="1"/>
      <c r="J426" s="1"/>
      <c r="K426" s="1"/>
      <c r="L426" s="1"/>
      <c r="M426" s="1"/>
      <c r="N426" s="1"/>
      <c r="O426" s="1"/>
      <c r="P426" s="1"/>
      <c r="Q426" s="1"/>
      <c r="R426" s="1"/>
      <c r="S426" s="1"/>
      <c r="T426" s="1"/>
      <c r="U426" s="1"/>
      <c r="V426" s="1"/>
      <c r="W426" s="1"/>
      <c r="X426" s="1"/>
      <c r="Y426" s="3"/>
      <c r="Z426" s="1"/>
    </row>
    <row r="427" spans="1:26" ht="14.25" customHeight="1" x14ac:dyDescent="0.25">
      <c r="A427" s="1"/>
      <c r="B427" s="1"/>
      <c r="C427" s="3"/>
      <c r="D427" s="1"/>
      <c r="E427" s="1"/>
      <c r="F427" s="1"/>
      <c r="G427" s="1"/>
      <c r="H427" s="1"/>
      <c r="I427" s="1"/>
      <c r="J427" s="1"/>
      <c r="K427" s="1"/>
      <c r="L427" s="1"/>
      <c r="M427" s="1"/>
      <c r="N427" s="1"/>
      <c r="O427" s="1"/>
      <c r="P427" s="1"/>
      <c r="Q427" s="1"/>
      <c r="R427" s="1"/>
      <c r="S427" s="1"/>
      <c r="T427" s="1"/>
      <c r="U427" s="1"/>
      <c r="V427" s="1"/>
      <c r="W427" s="1"/>
      <c r="X427" s="1"/>
      <c r="Y427" s="3"/>
      <c r="Z427" s="1"/>
    </row>
    <row r="428" spans="1:26" ht="14.25" customHeight="1" x14ac:dyDescent="0.25">
      <c r="A428" s="1"/>
      <c r="B428" s="1"/>
      <c r="C428" s="3"/>
      <c r="D428" s="1"/>
      <c r="E428" s="1"/>
      <c r="F428" s="1"/>
      <c r="G428" s="1"/>
      <c r="H428" s="1"/>
      <c r="I428" s="1"/>
      <c r="J428" s="1"/>
      <c r="K428" s="1"/>
      <c r="L428" s="1"/>
      <c r="M428" s="1"/>
      <c r="N428" s="1"/>
      <c r="O428" s="1"/>
      <c r="P428" s="1"/>
      <c r="Q428" s="1"/>
      <c r="R428" s="1"/>
      <c r="S428" s="1"/>
      <c r="T428" s="1"/>
      <c r="U428" s="1"/>
      <c r="V428" s="1"/>
      <c r="W428" s="1"/>
      <c r="X428" s="1"/>
      <c r="Y428" s="3"/>
      <c r="Z428" s="1"/>
    </row>
    <row r="429" spans="1:26" ht="14.25" customHeight="1" x14ac:dyDescent="0.25">
      <c r="A429" s="1"/>
      <c r="B429" s="1"/>
      <c r="C429" s="3"/>
      <c r="D429" s="1"/>
      <c r="E429" s="1"/>
      <c r="F429" s="1"/>
      <c r="G429" s="1"/>
      <c r="H429" s="1"/>
      <c r="I429" s="1"/>
      <c r="J429" s="1"/>
      <c r="K429" s="1"/>
      <c r="L429" s="1"/>
      <c r="M429" s="1"/>
      <c r="N429" s="1"/>
      <c r="O429" s="1"/>
      <c r="P429" s="1"/>
      <c r="Q429" s="1"/>
      <c r="R429" s="1"/>
      <c r="S429" s="1"/>
      <c r="T429" s="1"/>
      <c r="U429" s="1"/>
      <c r="V429" s="1"/>
      <c r="W429" s="1"/>
      <c r="X429" s="1"/>
      <c r="Y429" s="3"/>
      <c r="Z429" s="1"/>
    </row>
    <row r="430" spans="1:26" ht="14.25" customHeight="1" x14ac:dyDescent="0.25">
      <c r="A430" s="1"/>
      <c r="B430" s="1"/>
      <c r="C430" s="3"/>
      <c r="D430" s="1"/>
      <c r="E430" s="1"/>
      <c r="F430" s="1"/>
      <c r="G430" s="1"/>
      <c r="H430" s="1"/>
      <c r="I430" s="1"/>
      <c r="J430" s="1"/>
      <c r="K430" s="1"/>
      <c r="L430" s="1"/>
      <c r="M430" s="1"/>
      <c r="N430" s="1"/>
      <c r="O430" s="1"/>
      <c r="P430" s="1"/>
      <c r="Q430" s="1"/>
      <c r="R430" s="1"/>
      <c r="S430" s="1"/>
      <c r="T430" s="1"/>
      <c r="U430" s="1"/>
      <c r="V430" s="1"/>
      <c r="W430" s="1"/>
      <c r="X430" s="1"/>
      <c r="Y430" s="3"/>
      <c r="Z430" s="1"/>
    </row>
    <row r="431" spans="1:26" ht="14.25" customHeight="1" x14ac:dyDescent="0.25">
      <c r="A431" s="1"/>
      <c r="B431" s="1"/>
      <c r="C431" s="3"/>
      <c r="D431" s="1"/>
      <c r="E431" s="1"/>
      <c r="F431" s="1"/>
      <c r="G431" s="1"/>
      <c r="H431" s="1"/>
      <c r="I431" s="1"/>
      <c r="J431" s="1"/>
      <c r="K431" s="1"/>
      <c r="L431" s="1"/>
      <c r="M431" s="1"/>
      <c r="N431" s="1"/>
      <c r="O431" s="1"/>
      <c r="P431" s="1"/>
      <c r="Q431" s="1"/>
      <c r="R431" s="1"/>
      <c r="S431" s="1"/>
      <c r="T431" s="1"/>
      <c r="U431" s="1"/>
      <c r="V431" s="1"/>
      <c r="W431" s="1"/>
      <c r="X431" s="1"/>
      <c r="Y431" s="3"/>
      <c r="Z431" s="1"/>
    </row>
    <row r="432" spans="1:26" ht="14.25" customHeight="1" x14ac:dyDescent="0.25">
      <c r="A432" s="1"/>
      <c r="B432" s="1"/>
      <c r="C432" s="3"/>
      <c r="D432" s="1"/>
      <c r="E432" s="1"/>
      <c r="F432" s="1"/>
      <c r="G432" s="1"/>
      <c r="H432" s="1"/>
      <c r="I432" s="1"/>
      <c r="J432" s="1"/>
      <c r="K432" s="1"/>
      <c r="L432" s="1"/>
      <c r="M432" s="1"/>
      <c r="N432" s="1"/>
      <c r="O432" s="1"/>
      <c r="P432" s="1"/>
      <c r="Q432" s="1"/>
      <c r="R432" s="1"/>
      <c r="S432" s="1"/>
      <c r="T432" s="1"/>
      <c r="U432" s="1"/>
      <c r="V432" s="1"/>
      <c r="W432" s="1"/>
      <c r="X432" s="1"/>
      <c r="Y432" s="3"/>
      <c r="Z432" s="1"/>
    </row>
    <row r="433" spans="1:26" ht="14.25" customHeight="1" x14ac:dyDescent="0.25">
      <c r="A433" s="1"/>
      <c r="B433" s="1"/>
      <c r="C433" s="3"/>
      <c r="D433" s="1"/>
      <c r="E433" s="1"/>
      <c r="F433" s="1"/>
      <c r="G433" s="1"/>
      <c r="H433" s="1"/>
      <c r="I433" s="1"/>
      <c r="J433" s="1"/>
      <c r="K433" s="1"/>
      <c r="L433" s="1"/>
      <c r="M433" s="1"/>
      <c r="N433" s="1"/>
      <c r="O433" s="1"/>
      <c r="P433" s="1"/>
      <c r="Q433" s="1"/>
      <c r="R433" s="1"/>
      <c r="S433" s="1"/>
      <c r="T433" s="1"/>
      <c r="U433" s="1"/>
      <c r="V433" s="1"/>
      <c r="W433" s="1"/>
      <c r="X433" s="1"/>
      <c r="Y433" s="3"/>
      <c r="Z433" s="1"/>
    </row>
    <row r="434" spans="1:26" ht="14.25" customHeight="1" x14ac:dyDescent="0.25">
      <c r="A434" s="1"/>
      <c r="B434" s="1"/>
      <c r="C434" s="3"/>
      <c r="D434" s="1"/>
      <c r="E434" s="1"/>
      <c r="F434" s="1"/>
      <c r="G434" s="1"/>
      <c r="H434" s="1"/>
      <c r="I434" s="1"/>
      <c r="J434" s="1"/>
      <c r="K434" s="1"/>
      <c r="L434" s="1"/>
      <c r="M434" s="1"/>
      <c r="N434" s="1"/>
      <c r="O434" s="1"/>
      <c r="P434" s="1"/>
      <c r="Q434" s="1"/>
      <c r="R434" s="1"/>
      <c r="S434" s="1"/>
      <c r="T434" s="1"/>
      <c r="U434" s="1"/>
      <c r="V434" s="1"/>
      <c r="W434" s="1"/>
      <c r="X434" s="1"/>
      <c r="Y434" s="3"/>
      <c r="Z434" s="1"/>
    </row>
    <row r="435" spans="1:26" ht="14.25" customHeight="1" x14ac:dyDescent="0.25">
      <c r="A435" s="1"/>
      <c r="B435" s="1"/>
      <c r="C435" s="3"/>
      <c r="D435" s="1"/>
      <c r="E435" s="1"/>
      <c r="F435" s="1"/>
      <c r="G435" s="1"/>
      <c r="H435" s="1"/>
      <c r="I435" s="1"/>
      <c r="J435" s="1"/>
      <c r="K435" s="1"/>
      <c r="L435" s="1"/>
      <c r="M435" s="1"/>
      <c r="N435" s="1"/>
      <c r="O435" s="1"/>
      <c r="P435" s="1"/>
      <c r="Q435" s="1"/>
      <c r="R435" s="1"/>
      <c r="S435" s="1"/>
      <c r="T435" s="1"/>
      <c r="U435" s="1"/>
      <c r="V435" s="1"/>
      <c r="W435" s="1"/>
      <c r="X435" s="1"/>
      <c r="Y435" s="3"/>
      <c r="Z435" s="1"/>
    </row>
    <row r="436" spans="1:26" ht="14.25" customHeight="1" x14ac:dyDescent="0.25">
      <c r="A436" s="1"/>
      <c r="B436" s="1"/>
      <c r="C436" s="3"/>
      <c r="D436" s="1"/>
      <c r="E436" s="1"/>
      <c r="F436" s="1"/>
      <c r="G436" s="1"/>
      <c r="H436" s="1"/>
      <c r="I436" s="1"/>
      <c r="J436" s="1"/>
      <c r="K436" s="1"/>
      <c r="L436" s="1"/>
      <c r="M436" s="1"/>
      <c r="N436" s="1"/>
      <c r="O436" s="1"/>
      <c r="P436" s="1"/>
      <c r="Q436" s="1"/>
      <c r="R436" s="1"/>
      <c r="S436" s="1"/>
      <c r="T436" s="1"/>
      <c r="U436" s="1"/>
      <c r="V436" s="1"/>
      <c r="W436" s="1"/>
      <c r="X436" s="1"/>
      <c r="Y436" s="3"/>
      <c r="Z436" s="1"/>
    </row>
    <row r="437" spans="1:26" ht="14.25" customHeight="1" x14ac:dyDescent="0.25">
      <c r="A437" s="1"/>
      <c r="B437" s="1"/>
      <c r="C437" s="3"/>
      <c r="D437" s="1"/>
      <c r="E437" s="1"/>
      <c r="F437" s="1"/>
      <c r="G437" s="1"/>
      <c r="H437" s="1"/>
      <c r="I437" s="1"/>
      <c r="J437" s="1"/>
      <c r="K437" s="1"/>
      <c r="L437" s="1"/>
      <c r="M437" s="1"/>
      <c r="N437" s="1"/>
      <c r="O437" s="1"/>
      <c r="P437" s="1"/>
      <c r="Q437" s="1"/>
      <c r="R437" s="1"/>
      <c r="S437" s="1"/>
      <c r="T437" s="1"/>
      <c r="U437" s="1"/>
      <c r="V437" s="1"/>
      <c r="W437" s="1"/>
      <c r="X437" s="1"/>
      <c r="Y437" s="3"/>
      <c r="Z437" s="1"/>
    </row>
    <row r="438" spans="1:26" ht="14.25" customHeight="1" x14ac:dyDescent="0.25">
      <c r="A438" s="1"/>
      <c r="B438" s="1"/>
      <c r="C438" s="3"/>
      <c r="D438" s="1"/>
      <c r="E438" s="1"/>
      <c r="F438" s="1"/>
      <c r="G438" s="1"/>
      <c r="H438" s="1"/>
      <c r="I438" s="1"/>
      <c r="J438" s="1"/>
      <c r="K438" s="1"/>
      <c r="L438" s="1"/>
      <c r="M438" s="1"/>
      <c r="N438" s="1"/>
      <c r="O438" s="1"/>
      <c r="P438" s="1"/>
      <c r="Q438" s="1"/>
      <c r="R438" s="1"/>
      <c r="S438" s="1"/>
      <c r="T438" s="1"/>
      <c r="U438" s="1"/>
      <c r="V438" s="1"/>
      <c r="W438" s="1"/>
      <c r="X438" s="1"/>
      <c r="Y438" s="3"/>
      <c r="Z438" s="1"/>
    </row>
    <row r="439" spans="1:26" ht="14.25" customHeight="1" x14ac:dyDescent="0.25">
      <c r="A439" s="1"/>
      <c r="B439" s="1"/>
      <c r="C439" s="3"/>
      <c r="D439" s="1"/>
      <c r="E439" s="1"/>
      <c r="F439" s="1"/>
      <c r="G439" s="1"/>
      <c r="H439" s="1"/>
      <c r="I439" s="1"/>
      <c r="J439" s="1"/>
      <c r="K439" s="1"/>
      <c r="L439" s="1"/>
      <c r="M439" s="1"/>
      <c r="N439" s="1"/>
      <c r="O439" s="1"/>
      <c r="P439" s="1"/>
      <c r="Q439" s="1"/>
      <c r="R439" s="1"/>
      <c r="S439" s="1"/>
      <c r="T439" s="1"/>
      <c r="U439" s="1"/>
      <c r="V439" s="1"/>
      <c r="W439" s="1"/>
      <c r="X439" s="1"/>
      <c r="Y439" s="3"/>
      <c r="Z439" s="1"/>
    </row>
    <row r="440" spans="1:26" ht="14.25" customHeight="1" x14ac:dyDescent="0.25">
      <c r="A440" s="1"/>
      <c r="B440" s="1"/>
      <c r="C440" s="3"/>
      <c r="D440" s="1"/>
      <c r="E440" s="1"/>
      <c r="F440" s="1"/>
      <c r="G440" s="1"/>
      <c r="H440" s="1"/>
      <c r="I440" s="1"/>
      <c r="J440" s="1"/>
      <c r="K440" s="1"/>
      <c r="L440" s="1"/>
      <c r="M440" s="1"/>
      <c r="N440" s="1"/>
      <c r="O440" s="1"/>
      <c r="P440" s="1"/>
      <c r="Q440" s="1"/>
      <c r="R440" s="1"/>
      <c r="S440" s="1"/>
      <c r="T440" s="1"/>
      <c r="U440" s="1"/>
      <c r="V440" s="1"/>
      <c r="W440" s="1"/>
      <c r="X440" s="1"/>
      <c r="Y440" s="3"/>
      <c r="Z440" s="1"/>
    </row>
    <row r="441" spans="1:26" ht="14.25" customHeight="1" x14ac:dyDescent="0.25">
      <c r="A441" s="1"/>
      <c r="B441" s="1"/>
      <c r="C441" s="3"/>
      <c r="D441" s="1"/>
      <c r="E441" s="1"/>
      <c r="F441" s="1"/>
      <c r="G441" s="1"/>
      <c r="H441" s="1"/>
      <c r="I441" s="1"/>
      <c r="J441" s="1"/>
      <c r="K441" s="1"/>
      <c r="L441" s="1"/>
      <c r="M441" s="1"/>
      <c r="N441" s="1"/>
      <c r="O441" s="1"/>
      <c r="P441" s="1"/>
      <c r="Q441" s="1"/>
      <c r="R441" s="1"/>
      <c r="S441" s="1"/>
      <c r="T441" s="1"/>
      <c r="U441" s="1"/>
      <c r="V441" s="1"/>
      <c r="W441" s="1"/>
      <c r="X441" s="1"/>
      <c r="Y441" s="3"/>
      <c r="Z441" s="1"/>
    </row>
    <row r="442" spans="1:26" ht="14.25" customHeight="1" x14ac:dyDescent="0.25">
      <c r="A442" s="1"/>
      <c r="B442" s="1"/>
      <c r="C442" s="3"/>
      <c r="D442" s="1"/>
      <c r="E442" s="1"/>
      <c r="F442" s="1"/>
      <c r="G442" s="1"/>
      <c r="H442" s="1"/>
      <c r="I442" s="1"/>
      <c r="J442" s="1"/>
      <c r="K442" s="1"/>
      <c r="L442" s="1"/>
      <c r="M442" s="1"/>
      <c r="N442" s="1"/>
      <c r="O442" s="1"/>
      <c r="P442" s="1"/>
      <c r="Q442" s="1"/>
      <c r="R442" s="1"/>
      <c r="S442" s="1"/>
      <c r="T442" s="1"/>
      <c r="U442" s="1"/>
      <c r="V442" s="1"/>
      <c r="W442" s="1"/>
      <c r="X442" s="1"/>
      <c r="Y442" s="3"/>
      <c r="Z442" s="1"/>
    </row>
    <row r="443" spans="1:26" ht="14.25" customHeight="1" x14ac:dyDescent="0.25">
      <c r="A443" s="1"/>
      <c r="B443" s="1"/>
      <c r="C443" s="3"/>
      <c r="D443" s="1"/>
      <c r="E443" s="1"/>
      <c r="F443" s="1"/>
      <c r="G443" s="1"/>
      <c r="H443" s="1"/>
      <c r="I443" s="1"/>
      <c r="J443" s="1"/>
      <c r="K443" s="1"/>
      <c r="L443" s="1"/>
      <c r="M443" s="1"/>
      <c r="N443" s="1"/>
      <c r="O443" s="1"/>
      <c r="P443" s="1"/>
      <c r="Q443" s="1"/>
      <c r="R443" s="1"/>
      <c r="S443" s="1"/>
      <c r="T443" s="1"/>
      <c r="U443" s="1"/>
      <c r="V443" s="1"/>
      <c r="W443" s="1"/>
      <c r="X443" s="1"/>
      <c r="Y443" s="3"/>
      <c r="Z443" s="1"/>
    </row>
    <row r="444" spans="1:26" ht="14.25" customHeight="1" x14ac:dyDescent="0.25">
      <c r="A444" s="1"/>
      <c r="B444" s="1"/>
      <c r="C444" s="3"/>
      <c r="D444" s="1"/>
      <c r="E444" s="1"/>
      <c r="F444" s="1"/>
      <c r="G444" s="1"/>
      <c r="H444" s="1"/>
      <c r="I444" s="1"/>
      <c r="J444" s="1"/>
      <c r="K444" s="1"/>
      <c r="L444" s="1"/>
      <c r="M444" s="1"/>
      <c r="N444" s="1"/>
      <c r="O444" s="1"/>
      <c r="P444" s="1"/>
      <c r="Q444" s="1"/>
      <c r="R444" s="1"/>
      <c r="S444" s="1"/>
      <c r="T444" s="1"/>
      <c r="U444" s="1"/>
      <c r="V444" s="1"/>
      <c r="W444" s="1"/>
      <c r="X444" s="1"/>
      <c r="Y444" s="3"/>
      <c r="Z444" s="1"/>
    </row>
    <row r="445" spans="1:26" ht="14.25" customHeight="1" x14ac:dyDescent="0.25">
      <c r="A445" s="1"/>
      <c r="B445" s="1"/>
      <c r="C445" s="3"/>
      <c r="D445" s="1"/>
      <c r="E445" s="1"/>
      <c r="F445" s="1"/>
      <c r="G445" s="1"/>
      <c r="H445" s="1"/>
      <c r="I445" s="1"/>
      <c r="J445" s="1"/>
      <c r="K445" s="1"/>
      <c r="L445" s="1"/>
      <c r="M445" s="1"/>
      <c r="N445" s="1"/>
      <c r="O445" s="1"/>
      <c r="P445" s="1"/>
      <c r="Q445" s="1"/>
      <c r="R445" s="1"/>
      <c r="S445" s="1"/>
      <c r="T445" s="1"/>
      <c r="U445" s="1"/>
      <c r="V445" s="1"/>
      <c r="W445" s="1"/>
      <c r="X445" s="1"/>
      <c r="Y445" s="3"/>
      <c r="Z445" s="1"/>
    </row>
    <row r="446" spans="1:26" ht="14.25" customHeight="1" x14ac:dyDescent="0.25">
      <c r="A446" s="1"/>
      <c r="B446" s="1"/>
      <c r="C446" s="3"/>
      <c r="D446" s="1"/>
      <c r="E446" s="1"/>
      <c r="F446" s="1"/>
      <c r="G446" s="1"/>
      <c r="H446" s="1"/>
      <c r="I446" s="1"/>
      <c r="J446" s="1"/>
      <c r="K446" s="1"/>
      <c r="L446" s="1"/>
      <c r="M446" s="1"/>
      <c r="N446" s="1"/>
      <c r="O446" s="1"/>
      <c r="P446" s="1"/>
      <c r="Q446" s="1"/>
      <c r="R446" s="1"/>
      <c r="S446" s="1"/>
      <c r="T446" s="1"/>
      <c r="U446" s="1"/>
      <c r="V446" s="1"/>
      <c r="W446" s="1"/>
      <c r="X446" s="1"/>
      <c r="Y446" s="3"/>
      <c r="Z446" s="1"/>
    </row>
    <row r="447" spans="1:26" ht="14.25" customHeight="1" x14ac:dyDescent="0.25">
      <c r="A447" s="1"/>
      <c r="B447" s="1"/>
      <c r="C447" s="3"/>
      <c r="D447" s="1"/>
      <c r="E447" s="1"/>
      <c r="F447" s="1"/>
      <c r="G447" s="1"/>
      <c r="H447" s="1"/>
      <c r="I447" s="1"/>
      <c r="J447" s="1"/>
      <c r="K447" s="1"/>
      <c r="L447" s="1"/>
      <c r="M447" s="1"/>
      <c r="N447" s="1"/>
      <c r="O447" s="1"/>
      <c r="P447" s="1"/>
      <c r="Q447" s="1"/>
      <c r="R447" s="1"/>
      <c r="S447" s="1"/>
      <c r="T447" s="1"/>
      <c r="U447" s="1"/>
      <c r="V447" s="1"/>
      <c r="W447" s="1"/>
      <c r="X447" s="1"/>
      <c r="Y447" s="3"/>
      <c r="Z447" s="1"/>
    </row>
    <row r="448" spans="1:26" ht="14.25" customHeight="1" x14ac:dyDescent="0.25">
      <c r="A448" s="1"/>
      <c r="B448" s="1"/>
      <c r="C448" s="3"/>
      <c r="D448" s="1"/>
      <c r="E448" s="1"/>
      <c r="F448" s="1"/>
      <c r="G448" s="1"/>
      <c r="H448" s="1"/>
      <c r="I448" s="1"/>
      <c r="J448" s="1"/>
      <c r="K448" s="1"/>
      <c r="L448" s="1"/>
      <c r="M448" s="1"/>
      <c r="N448" s="1"/>
      <c r="O448" s="1"/>
      <c r="P448" s="1"/>
      <c r="Q448" s="1"/>
      <c r="R448" s="1"/>
      <c r="S448" s="1"/>
      <c r="T448" s="1"/>
      <c r="U448" s="1"/>
      <c r="V448" s="1"/>
      <c r="W448" s="1"/>
      <c r="X448" s="1"/>
      <c r="Y448" s="3"/>
      <c r="Z448" s="1"/>
    </row>
    <row r="449" spans="1:26" ht="14.25" customHeight="1" x14ac:dyDescent="0.25">
      <c r="A449" s="1"/>
      <c r="B449" s="1"/>
      <c r="C449" s="3"/>
      <c r="D449" s="1"/>
      <c r="E449" s="1"/>
      <c r="F449" s="1"/>
      <c r="G449" s="1"/>
      <c r="H449" s="1"/>
      <c r="I449" s="1"/>
      <c r="J449" s="1"/>
      <c r="K449" s="1"/>
      <c r="L449" s="1"/>
      <c r="M449" s="1"/>
      <c r="N449" s="1"/>
      <c r="O449" s="1"/>
      <c r="P449" s="1"/>
      <c r="Q449" s="1"/>
      <c r="R449" s="1"/>
      <c r="S449" s="1"/>
      <c r="T449" s="1"/>
      <c r="U449" s="1"/>
      <c r="V449" s="1"/>
      <c r="W449" s="1"/>
      <c r="X449" s="1"/>
      <c r="Y449" s="3"/>
      <c r="Z449" s="1"/>
    </row>
    <row r="450" spans="1:26" ht="14.25" customHeight="1" x14ac:dyDescent="0.25">
      <c r="A450" s="1"/>
      <c r="B450" s="1"/>
      <c r="C450" s="3"/>
      <c r="D450" s="1"/>
      <c r="E450" s="1"/>
      <c r="F450" s="1"/>
      <c r="G450" s="1"/>
      <c r="H450" s="1"/>
      <c r="I450" s="1"/>
      <c r="J450" s="1"/>
      <c r="K450" s="1"/>
      <c r="L450" s="1"/>
      <c r="M450" s="1"/>
      <c r="N450" s="1"/>
      <c r="O450" s="1"/>
      <c r="P450" s="1"/>
      <c r="Q450" s="1"/>
      <c r="R450" s="1"/>
      <c r="S450" s="1"/>
      <c r="T450" s="1"/>
      <c r="U450" s="1"/>
      <c r="V450" s="1"/>
      <c r="W450" s="1"/>
      <c r="X450" s="1"/>
      <c r="Y450" s="3"/>
      <c r="Z450" s="1"/>
    </row>
    <row r="451" spans="1:26" ht="14.25" customHeight="1" x14ac:dyDescent="0.25">
      <c r="A451" s="1"/>
      <c r="B451" s="1"/>
      <c r="C451" s="3"/>
      <c r="D451" s="1"/>
      <c r="E451" s="1"/>
      <c r="F451" s="1"/>
      <c r="G451" s="1"/>
      <c r="H451" s="1"/>
      <c r="I451" s="1"/>
      <c r="J451" s="1"/>
      <c r="K451" s="1"/>
      <c r="L451" s="1"/>
      <c r="M451" s="1"/>
      <c r="N451" s="1"/>
      <c r="O451" s="1"/>
      <c r="P451" s="1"/>
      <c r="Q451" s="1"/>
      <c r="R451" s="1"/>
      <c r="S451" s="1"/>
      <c r="T451" s="1"/>
      <c r="U451" s="1"/>
      <c r="V451" s="1"/>
      <c r="W451" s="1"/>
      <c r="X451" s="1"/>
      <c r="Y451" s="3"/>
      <c r="Z451" s="1"/>
    </row>
    <row r="452" spans="1:26" ht="14.25" customHeight="1" x14ac:dyDescent="0.25">
      <c r="A452" s="1"/>
      <c r="B452" s="1"/>
      <c r="C452" s="3"/>
      <c r="D452" s="1"/>
      <c r="E452" s="1"/>
      <c r="F452" s="1"/>
      <c r="G452" s="1"/>
      <c r="H452" s="1"/>
      <c r="I452" s="1"/>
      <c r="J452" s="1"/>
      <c r="K452" s="1"/>
      <c r="L452" s="1"/>
      <c r="M452" s="1"/>
      <c r="N452" s="1"/>
      <c r="O452" s="1"/>
      <c r="P452" s="1"/>
      <c r="Q452" s="1"/>
      <c r="R452" s="1"/>
      <c r="S452" s="1"/>
      <c r="T452" s="1"/>
      <c r="U452" s="1"/>
      <c r="V452" s="1"/>
      <c r="W452" s="1"/>
      <c r="X452" s="1"/>
      <c r="Y452" s="3"/>
      <c r="Z452" s="1"/>
    </row>
    <row r="453" spans="1:26" ht="14.25" customHeight="1" x14ac:dyDescent="0.25">
      <c r="A453" s="1"/>
      <c r="B453" s="1"/>
      <c r="C453" s="3"/>
      <c r="D453" s="1"/>
      <c r="E453" s="1"/>
      <c r="F453" s="1"/>
      <c r="G453" s="1"/>
      <c r="H453" s="1"/>
      <c r="I453" s="1"/>
      <c r="J453" s="1"/>
      <c r="K453" s="1"/>
      <c r="L453" s="1"/>
      <c r="M453" s="1"/>
      <c r="N453" s="1"/>
      <c r="O453" s="1"/>
      <c r="P453" s="1"/>
      <c r="Q453" s="1"/>
      <c r="R453" s="1"/>
      <c r="S453" s="1"/>
      <c r="T453" s="1"/>
      <c r="U453" s="1"/>
      <c r="V453" s="1"/>
      <c r="W453" s="1"/>
      <c r="X453" s="1"/>
      <c r="Y453" s="3"/>
      <c r="Z453" s="1"/>
    </row>
    <row r="454" spans="1:26" ht="14.25" customHeight="1" x14ac:dyDescent="0.25">
      <c r="A454" s="1"/>
      <c r="B454" s="1"/>
      <c r="C454" s="3"/>
      <c r="D454" s="1"/>
      <c r="E454" s="1"/>
      <c r="F454" s="1"/>
      <c r="G454" s="1"/>
      <c r="H454" s="1"/>
      <c r="I454" s="1"/>
      <c r="J454" s="1"/>
      <c r="K454" s="1"/>
      <c r="L454" s="1"/>
      <c r="M454" s="1"/>
      <c r="N454" s="1"/>
      <c r="O454" s="1"/>
      <c r="P454" s="1"/>
      <c r="Q454" s="1"/>
      <c r="R454" s="1"/>
      <c r="S454" s="1"/>
      <c r="T454" s="1"/>
      <c r="U454" s="1"/>
      <c r="V454" s="1"/>
      <c r="W454" s="1"/>
      <c r="X454" s="1"/>
      <c r="Y454" s="3"/>
      <c r="Z454" s="1"/>
    </row>
    <row r="455" spans="1:26" ht="14.25" customHeight="1" x14ac:dyDescent="0.25">
      <c r="A455" s="1"/>
      <c r="B455" s="1"/>
      <c r="C455" s="3"/>
      <c r="D455" s="1"/>
      <c r="E455" s="1"/>
      <c r="F455" s="1"/>
      <c r="G455" s="1"/>
      <c r="H455" s="1"/>
      <c r="I455" s="1"/>
      <c r="J455" s="1"/>
      <c r="K455" s="1"/>
      <c r="L455" s="1"/>
      <c r="M455" s="1"/>
      <c r="N455" s="1"/>
      <c r="O455" s="1"/>
      <c r="P455" s="1"/>
      <c r="Q455" s="1"/>
      <c r="R455" s="1"/>
      <c r="S455" s="1"/>
      <c r="T455" s="1"/>
      <c r="U455" s="1"/>
      <c r="V455" s="1"/>
      <c r="W455" s="1"/>
      <c r="X455" s="1"/>
      <c r="Y455" s="3"/>
      <c r="Z455" s="1"/>
    </row>
    <row r="456" spans="1:26" ht="14.25" customHeight="1" x14ac:dyDescent="0.25">
      <c r="A456" s="1"/>
      <c r="B456" s="1"/>
      <c r="C456" s="3"/>
      <c r="D456" s="1"/>
      <c r="E456" s="1"/>
      <c r="F456" s="1"/>
      <c r="G456" s="1"/>
      <c r="H456" s="1"/>
      <c r="I456" s="1"/>
      <c r="J456" s="1"/>
      <c r="K456" s="1"/>
      <c r="L456" s="1"/>
      <c r="M456" s="1"/>
      <c r="N456" s="1"/>
      <c r="O456" s="1"/>
      <c r="P456" s="1"/>
      <c r="Q456" s="1"/>
      <c r="R456" s="1"/>
      <c r="S456" s="1"/>
      <c r="T456" s="1"/>
      <c r="U456" s="1"/>
      <c r="V456" s="1"/>
      <c r="W456" s="1"/>
      <c r="X456" s="1"/>
      <c r="Y456" s="3"/>
      <c r="Z456" s="1"/>
    </row>
    <row r="457" spans="1:26" ht="14.25" customHeight="1" x14ac:dyDescent="0.25">
      <c r="A457" s="1"/>
      <c r="B457" s="1"/>
      <c r="C457" s="3"/>
      <c r="D457" s="1"/>
      <c r="E457" s="1"/>
      <c r="F457" s="1"/>
      <c r="G457" s="1"/>
      <c r="H457" s="1"/>
      <c r="I457" s="1"/>
      <c r="J457" s="1"/>
      <c r="K457" s="1"/>
      <c r="L457" s="1"/>
      <c r="M457" s="1"/>
      <c r="N457" s="1"/>
      <c r="O457" s="1"/>
      <c r="P457" s="1"/>
      <c r="Q457" s="1"/>
      <c r="R457" s="1"/>
      <c r="S457" s="1"/>
      <c r="T457" s="1"/>
      <c r="U457" s="1"/>
      <c r="V457" s="1"/>
      <c r="W457" s="1"/>
      <c r="X457" s="1"/>
      <c r="Y457" s="3"/>
      <c r="Z457" s="1"/>
    </row>
    <row r="458" spans="1:26" ht="14.25" customHeight="1" x14ac:dyDescent="0.25">
      <c r="A458" s="1"/>
      <c r="B458" s="1"/>
      <c r="C458" s="3"/>
      <c r="D458" s="1"/>
      <c r="E458" s="1"/>
      <c r="F458" s="1"/>
      <c r="G458" s="1"/>
      <c r="H458" s="1"/>
      <c r="I458" s="1"/>
      <c r="J458" s="1"/>
      <c r="K458" s="1"/>
      <c r="L458" s="1"/>
      <c r="M458" s="1"/>
      <c r="N458" s="1"/>
      <c r="O458" s="1"/>
      <c r="P458" s="1"/>
      <c r="Q458" s="1"/>
      <c r="R458" s="1"/>
      <c r="S458" s="1"/>
      <c r="T458" s="1"/>
      <c r="U458" s="1"/>
      <c r="V458" s="1"/>
      <c r="W458" s="1"/>
      <c r="X458" s="1"/>
      <c r="Y458" s="3"/>
      <c r="Z458" s="1"/>
    </row>
    <row r="459" spans="1:26" ht="14.25" customHeight="1" x14ac:dyDescent="0.25">
      <c r="A459" s="1"/>
      <c r="B459" s="1"/>
      <c r="C459" s="3"/>
      <c r="D459" s="1"/>
      <c r="E459" s="1"/>
      <c r="F459" s="1"/>
      <c r="G459" s="1"/>
      <c r="H459" s="1"/>
      <c r="I459" s="1"/>
      <c r="J459" s="1"/>
      <c r="K459" s="1"/>
      <c r="L459" s="1"/>
      <c r="M459" s="1"/>
      <c r="N459" s="1"/>
      <c r="O459" s="1"/>
      <c r="P459" s="1"/>
      <c r="Q459" s="1"/>
      <c r="R459" s="1"/>
      <c r="S459" s="1"/>
      <c r="T459" s="1"/>
      <c r="U459" s="1"/>
      <c r="V459" s="1"/>
      <c r="W459" s="1"/>
      <c r="X459" s="1"/>
      <c r="Y459" s="3"/>
      <c r="Z459" s="1"/>
    </row>
    <row r="460" spans="1:26" ht="14.25" customHeight="1" x14ac:dyDescent="0.25">
      <c r="A460" s="1"/>
      <c r="B460" s="1"/>
      <c r="C460" s="3"/>
      <c r="D460" s="1"/>
      <c r="E460" s="1"/>
      <c r="F460" s="1"/>
      <c r="G460" s="1"/>
      <c r="H460" s="1"/>
      <c r="I460" s="1"/>
      <c r="J460" s="1"/>
      <c r="K460" s="1"/>
      <c r="L460" s="1"/>
      <c r="M460" s="1"/>
      <c r="N460" s="1"/>
      <c r="O460" s="1"/>
      <c r="P460" s="1"/>
      <c r="Q460" s="1"/>
      <c r="R460" s="1"/>
      <c r="S460" s="1"/>
      <c r="T460" s="1"/>
      <c r="U460" s="1"/>
      <c r="V460" s="1"/>
      <c r="W460" s="1"/>
      <c r="X460" s="1"/>
      <c r="Y460" s="3"/>
      <c r="Z460" s="1"/>
    </row>
    <row r="461" spans="1:26" ht="14.25" customHeight="1" x14ac:dyDescent="0.25">
      <c r="A461" s="1"/>
      <c r="B461" s="1"/>
      <c r="C461" s="3"/>
      <c r="D461" s="1"/>
      <c r="E461" s="1"/>
      <c r="F461" s="1"/>
      <c r="G461" s="1"/>
      <c r="H461" s="1"/>
      <c r="I461" s="1"/>
      <c r="J461" s="1"/>
      <c r="K461" s="1"/>
      <c r="L461" s="1"/>
      <c r="M461" s="1"/>
      <c r="N461" s="1"/>
      <c r="O461" s="1"/>
      <c r="P461" s="1"/>
      <c r="Q461" s="1"/>
      <c r="R461" s="1"/>
      <c r="S461" s="1"/>
      <c r="T461" s="1"/>
      <c r="U461" s="1"/>
      <c r="V461" s="1"/>
      <c r="W461" s="1"/>
      <c r="X461" s="1"/>
      <c r="Y461" s="3"/>
      <c r="Z461" s="1"/>
    </row>
    <row r="462" spans="1:26" ht="14.25" customHeight="1" x14ac:dyDescent="0.25">
      <c r="A462" s="1"/>
      <c r="B462" s="1"/>
      <c r="C462" s="3"/>
      <c r="D462" s="1"/>
      <c r="E462" s="1"/>
      <c r="F462" s="1"/>
      <c r="G462" s="1"/>
      <c r="H462" s="1"/>
      <c r="I462" s="1"/>
      <c r="J462" s="1"/>
      <c r="K462" s="1"/>
      <c r="L462" s="1"/>
      <c r="M462" s="1"/>
      <c r="N462" s="1"/>
      <c r="O462" s="1"/>
      <c r="P462" s="1"/>
      <c r="Q462" s="1"/>
      <c r="R462" s="1"/>
      <c r="S462" s="1"/>
      <c r="T462" s="1"/>
      <c r="U462" s="1"/>
      <c r="V462" s="1"/>
      <c r="W462" s="1"/>
      <c r="X462" s="1"/>
      <c r="Y462" s="3"/>
      <c r="Z462" s="1"/>
    </row>
    <row r="463" spans="1:26" ht="14.25" customHeight="1" x14ac:dyDescent="0.25">
      <c r="A463" s="1"/>
      <c r="B463" s="1"/>
      <c r="C463" s="3"/>
      <c r="D463" s="1"/>
      <c r="E463" s="1"/>
      <c r="F463" s="1"/>
      <c r="G463" s="1"/>
      <c r="H463" s="1"/>
      <c r="I463" s="1"/>
      <c r="J463" s="1"/>
      <c r="K463" s="1"/>
      <c r="L463" s="1"/>
      <c r="M463" s="1"/>
      <c r="N463" s="1"/>
      <c r="O463" s="1"/>
      <c r="P463" s="1"/>
      <c r="Q463" s="1"/>
      <c r="R463" s="1"/>
      <c r="S463" s="1"/>
      <c r="T463" s="1"/>
      <c r="U463" s="1"/>
      <c r="V463" s="1"/>
      <c r="W463" s="1"/>
      <c r="X463" s="1"/>
      <c r="Y463" s="3"/>
      <c r="Z463" s="1"/>
    </row>
    <row r="464" spans="1:26" ht="14.25" customHeight="1" x14ac:dyDescent="0.25">
      <c r="A464" s="1"/>
      <c r="B464" s="1"/>
      <c r="C464" s="3"/>
      <c r="D464" s="1"/>
      <c r="E464" s="1"/>
      <c r="F464" s="1"/>
      <c r="G464" s="1"/>
      <c r="H464" s="1"/>
      <c r="I464" s="1"/>
      <c r="J464" s="1"/>
      <c r="K464" s="1"/>
      <c r="L464" s="1"/>
      <c r="M464" s="1"/>
      <c r="N464" s="1"/>
      <c r="O464" s="1"/>
      <c r="P464" s="1"/>
      <c r="Q464" s="1"/>
      <c r="R464" s="1"/>
      <c r="S464" s="1"/>
      <c r="T464" s="1"/>
      <c r="U464" s="1"/>
      <c r="V464" s="1"/>
      <c r="W464" s="1"/>
      <c r="X464" s="1"/>
      <c r="Y464" s="3"/>
      <c r="Z464" s="1"/>
    </row>
    <row r="465" spans="1:26" ht="14.25" customHeight="1" x14ac:dyDescent="0.25">
      <c r="A465" s="1"/>
      <c r="B465" s="1"/>
      <c r="C465" s="3"/>
      <c r="D465" s="1"/>
      <c r="E465" s="1"/>
      <c r="F465" s="1"/>
      <c r="G465" s="1"/>
      <c r="H465" s="1"/>
      <c r="I465" s="1"/>
      <c r="J465" s="1"/>
      <c r="K465" s="1"/>
      <c r="L465" s="1"/>
      <c r="M465" s="1"/>
      <c r="N465" s="1"/>
      <c r="O465" s="1"/>
      <c r="P465" s="1"/>
      <c r="Q465" s="1"/>
      <c r="R465" s="1"/>
      <c r="S465" s="1"/>
      <c r="T465" s="1"/>
      <c r="U465" s="1"/>
      <c r="V465" s="1"/>
      <c r="W465" s="1"/>
      <c r="X465" s="1"/>
      <c r="Y465" s="3"/>
      <c r="Z465" s="1"/>
    </row>
    <row r="466" spans="1:26" ht="14.25" customHeight="1" x14ac:dyDescent="0.25">
      <c r="A466" s="1"/>
      <c r="B466" s="1"/>
      <c r="C466" s="3"/>
      <c r="D466" s="1"/>
      <c r="E466" s="1"/>
      <c r="F466" s="1"/>
      <c r="G466" s="1"/>
      <c r="H466" s="1"/>
      <c r="I466" s="1"/>
      <c r="J466" s="1"/>
      <c r="K466" s="1"/>
      <c r="L466" s="1"/>
      <c r="M466" s="1"/>
      <c r="N466" s="1"/>
      <c r="O466" s="1"/>
      <c r="P466" s="1"/>
      <c r="Q466" s="1"/>
      <c r="R466" s="1"/>
      <c r="S466" s="1"/>
      <c r="T466" s="1"/>
      <c r="U466" s="1"/>
      <c r="V466" s="1"/>
      <c r="W466" s="1"/>
      <c r="X466" s="1"/>
      <c r="Y466" s="3"/>
      <c r="Z466" s="1"/>
    </row>
    <row r="467" spans="1:26" ht="14.25" customHeight="1" x14ac:dyDescent="0.25">
      <c r="A467" s="1"/>
      <c r="B467" s="1"/>
      <c r="C467" s="3"/>
      <c r="D467" s="1"/>
      <c r="E467" s="1"/>
      <c r="F467" s="1"/>
      <c r="G467" s="1"/>
      <c r="H467" s="1"/>
      <c r="I467" s="1"/>
      <c r="J467" s="1"/>
      <c r="K467" s="1"/>
      <c r="L467" s="1"/>
      <c r="M467" s="1"/>
      <c r="N467" s="1"/>
      <c r="O467" s="1"/>
      <c r="P467" s="1"/>
      <c r="Q467" s="1"/>
      <c r="R467" s="1"/>
      <c r="S467" s="1"/>
      <c r="T467" s="1"/>
      <c r="U467" s="1"/>
      <c r="V467" s="1"/>
      <c r="W467" s="1"/>
      <c r="X467" s="1"/>
      <c r="Y467" s="3"/>
      <c r="Z467" s="1"/>
    </row>
    <row r="468" spans="1:26" ht="14.25" customHeight="1" x14ac:dyDescent="0.25">
      <c r="A468" s="1"/>
      <c r="B468" s="1"/>
      <c r="C468" s="3"/>
      <c r="D468" s="1"/>
      <c r="E468" s="1"/>
      <c r="F468" s="1"/>
      <c r="G468" s="1"/>
      <c r="H468" s="1"/>
      <c r="I468" s="1"/>
      <c r="J468" s="1"/>
      <c r="K468" s="1"/>
      <c r="L468" s="1"/>
      <c r="M468" s="1"/>
      <c r="N468" s="1"/>
      <c r="O468" s="1"/>
      <c r="P468" s="1"/>
      <c r="Q468" s="1"/>
      <c r="R468" s="1"/>
      <c r="S468" s="1"/>
      <c r="T468" s="1"/>
      <c r="U468" s="1"/>
      <c r="V468" s="1"/>
      <c r="W468" s="1"/>
      <c r="X468" s="1"/>
      <c r="Y468" s="3"/>
      <c r="Z468" s="1"/>
    </row>
    <row r="469" spans="1:26" ht="14.25" customHeight="1" x14ac:dyDescent="0.25">
      <c r="A469" s="1"/>
      <c r="B469" s="1"/>
      <c r="C469" s="3"/>
      <c r="D469" s="1"/>
      <c r="E469" s="1"/>
      <c r="F469" s="1"/>
      <c r="G469" s="1"/>
      <c r="H469" s="1"/>
      <c r="I469" s="1"/>
      <c r="J469" s="1"/>
      <c r="K469" s="1"/>
      <c r="L469" s="1"/>
      <c r="M469" s="1"/>
      <c r="N469" s="1"/>
      <c r="O469" s="1"/>
      <c r="P469" s="1"/>
      <c r="Q469" s="1"/>
      <c r="R469" s="1"/>
      <c r="S469" s="1"/>
      <c r="T469" s="1"/>
      <c r="U469" s="1"/>
      <c r="V469" s="1"/>
      <c r="W469" s="1"/>
      <c r="X469" s="1"/>
      <c r="Y469" s="3"/>
      <c r="Z469" s="1"/>
    </row>
    <row r="470" spans="1:26" ht="14.25" customHeight="1" x14ac:dyDescent="0.25">
      <c r="A470" s="1"/>
      <c r="B470" s="1"/>
      <c r="C470" s="3"/>
      <c r="D470" s="1"/>
      <c r="E470" s="1"/>
      <c r="F470" s="1"/>
      <c r="G470" s="1"/>
      <c r="H470" s="1"/>
      <c r="I470" s="1"/>
      <c r="J470" s="1"/>
      <c r="K470" s="1"/>
      <c r="L470" s="1"/>
      <c r="M470" s="1"/>
      <c r="N470" s="1"/>
      <c r="O470" s="1"/>
      <c r="P470" s="1"/>
      <c r="Q470" s="1"/>
      <c r="R470" s="1"/>
      <c r="S470" s="1"/>
      <c r="T470" s="1"/>
      <c r="U470" s="1"/>
      <c r="V470" s="1"/>
      <c r="W470" s="1"/>
      <c r="X470" s="1"/>
      <c r="Y470" s="3"/>
      <c r="Z470" s="1"/>
    </row>
    <row r="471" spans="1:26" ht="14.25" customHeight="1" x14ac:dyDescent="0.25">
      <c r="A471" s="1"/>
      <c r="B471" s="1"/>
      <c r="C471" s="3"/>
      <c r="D471" s="1"/>
      <c r="E471" s="1"/>
      <c r="F471" s="1"/>
      <c r="G471" s="1"/>
      <c r="H471" s="1"/>
      <c r="I471" s="1"/>
      <c r="J471" s="1"/>
      <c r="K471" s="1"/>
      <c r="L471" s="1"/>
      <c r="M471" s="1"/>
      <c r="N471" s="1"/>
      <c r="O471" s="1"/>
      <c r="P471" s="1"/>
      <c r="Q471" s="1"/>
      <c r="R471" s="1"/>
      <c r="S471" s="1"/>
      <c r="T471" s="1"/>
      <c r="U471" s="1"/>
      <c r="V471" s="1"/>
      <c r="W471" s="1"/>
      <c r="X471" s="1"/>
      <c r="Y471" s="3"/>
      <c r="Z471" s="1"/>
    </row>
    <row r="472" spans="1:26" ht="14.25" customHeight="1" x14ac:dyDescent="0.25">
      <c r="A472" s="1"/>
      <c r="B472" s="1"/>
      <c r="C472" s="3"/>
      <c r="D472" s="1"/>
      <c r="E472" s="1"/>
      <c r="F472" s="1"/>
      <c r="G472" s="1"/>
      <c r="H472" s="1"/>
      <c r="I472" s="1"/>
      <c r="J472" s="1"/>
      <c r="K472" s="1"/>
      <c r="L472" s="1"/>
      <c r="M472" s="1"/>
      <c r="N472" s="1"/>
      <c r="O472" s="1"/>
      <c r="P472" s="1"/>
      <c r="Q472" s="1"/>
      <c r="R472" s="1"/>
      <c r="S472" s="1"/>
      <c r="T472" s="1"/>
      <c r="U472" s="1"/>
      <c r="V472" s="1"/>
      <c r="W472" s="1"/>
      <c r="X472" s="1"/>
      <c r="Y472" s="3"/>
      <c r="Z472" s="1"/>
    </row>
    <row r="473" spans="1:26" ht="14.25" customHeight="1" x14ac:dyDescent="0.25">
      <c r="A473" s="1"/>
      <c r="B473" s="1"/>
      <c r="C473" s="3"/>
      <c r="D473" s="1"/>
      <c r="E473" s="1"/>
      <c r="F473" s="1"/>
      <c r="G473" s="1"/>
      <c r="H473" s="1"/>
      <c r="I473" s="1"/>
      <c r="J473" s="1"/>
      <c r="K473" s="1"/>
      <c r="L473" s="1"/>
      <c r="M473" s="1"/>
      <c r="N473" s="1"/>
      <c r="O473" s="1"/>
      <c r="P473" s="1"/>
      <c r="Q473" s="1"/>
      <c r="R473" s="1"/>
      <c r="S473" s="1"/>
      <c r="T473" s="1"/>
      <c r="U473" s="1"/>
      <c r="V473" s="1"/>
      <c r="W473" s="1"/>
      <c r="X473" s="1"/>
      <c r="Y473" s="3"/>
      <c r="Z473" s="1"/>
    </row>
    <row r="474" spans="1:26" ht="14.25" customHeight="1" x14ac:dyDescent="0.25">
      <c r="A474" s="1"/>
      <c r="B474" s="1"/>
      <c r="C474" s="3"/>
      <c r="D474" s="1"/>
      <c r="E474" s="1"/>
      <c r="F474" s="1"/>
      <c r="G474" s="1"/>
      <c r="H474" s="1"/>
      <c r="I474" s="1"/>
      <c r="J474" s="1"/>
      <c r="K474" s="1"/>
      <c r="L474" s="1"/>
      <c r="M474" s="1"/>
      <c r="N474" s="1"/>
      <c r="O474" s="1"/>
      <c r="P474" s="1"/>
      <c r="Q474" s="1"/>
      <c r="R474" s="1"/>
      <c r="S474" s="1"/>
      <c r="T474" s="1"/>
      <c r="U474" s="1"/>
      <c r="V474" s="1"/>
      <c r="W474" s="1"/>
      <c r="X474" s="1"/>
      <c r="Y474" s="3"/>
      <c r="Z474" s="1"/>
    </row>
    <row r="475" spans="1:26" ht="14.25" customHeight="1" x14ac:dyDescent="0.25">
      <c r="A475" s="1"/>
      <c r="B475" s="1"/>
      <c r="C475" s="3"/>
      <c r="D475" s="1"/>
      <c r="E475" s="1"/>
      <c r="F475" s="1"/>
      <c r="G475" s="1"/>
      <c r="H475" s="1"/>
      <c r="I475" s="1"/>
      <c r="J475" s="1"/>
      <c r="K475" s="1"/>
      <c r="L475" s="1"/>
      <c r="M475" s="1"/>
      <c r="N475" s="1"/>
      <c r="O475" s="1"/>
      <c r="P475" s="1"/>
      <c r="Q475" s="1"/>
      <c r="R475" s="1"/>
      <c r="S475" s="1"/>
      <c r="T475" s="1"/>
      <c r="U475" s="1"/>
      <c r="V475" s="1"/>
      <c r="W475" s="1"/>
      <c r="X475" s="1"/>
      <c r="Y475" s="3"/>
      <c r="Z475" s="1"/>
    </row>
    <row r="476" spans="1:26" ht="14.25" customHeight="1" x14ac:dyDescent="0.25">
      <c r="A476" s="1"/>
      <c r="B476" s="1"/>
      <c r="C476" s="3"/>
      <c r="D476" s="1"/>
      <c r="E476" s="1"/>
      <c r="F476" s="1"/>
      <c r="G476" s="1"/>
      <c r="H476" s="1"/>
      <c r="I476" s="1"/>
      <c r="J476" s="1"/>
      <c r="K476" s="1"/>
      <c r="L476" s="1"/>
      <c r="M476" s="1"/>
      <c r="N476" s="1"/>
      <c r="O476" s="1"/>
      <c r="P476" s="1"/>
      <c r="Q476" s="1"/>
      <c r="R476" s="1"/>
      <c r="S476" s="1"/>
      <c r="T476" s="1"/>
      <c r="U476" s="1"/>
      <c r="V476" s="1"/>
      <c r="W476" s="1"/>
      <c r="X476" s="1"/>
      <c r="Y476" s="3"/>
      <c r="Z476" s="1"/>
    </row>
    <row r="477" spans="1:26" ht="14.25" customHeight="1" x14ac:dyDescent="0.25">
      <c r="A477" s="1"/>
      <c r="B477" s="1"/>
      <c r="C477" s="3"/>
      <c r="D477" s="1"/>
      <c r="E477" s="1"/>
      <c r="F477" s="1"/>
      <c r="G477" s="1"/>
      <c r="H477" s="1"/>
      <c r="I477" s="1"/>
      <c r="J477" s="1"/>
      <c r="K477" s="1"/>
      <c r="L477" s="1"/>
      <c r="M477" s="1"/>
      <c r="N477" s="1"/>
      <c r="O477" s="1"/>
      <c r="P477" s="1"/>
      <c r="Q477" s="1"/>
      <c r="R477" s="1"/>
      <c r="S477" s="1"/>
      <c r="T477" s="1"/>
      <c r="U477" s="1"/>
      <c r="V477" s="1"/>
      <c r="W477" s="1"/>
      <c r="X477" s="1"/>
      <c r="Y477" s="3"/>
      <c r="Z477" s="1"/>
    </row>
    <row r="478" spans="1:26" ht="14.25" customHeight="1" x14ac:dyDescent="0.25">
      <c r="A478" s="1"/>
      <c r="B478" s="1"/>
      <c r="C478" s="3"/>
      <c r="D478" s="1"/>
      <c r="E478" s="1"/>
      <c r="F478" s="1"/>
      <c r="G478" s="1"/>
      <c r="H478" s="1"/>
      <c r="I478" s="1"/>
      <c r="J478" s="1"/>
      <c r="K478" s="1"/>
      <c r="L478" s="1"/>
      <c r="M478" s="1"/>
      <c r="N478" s="1"/>
      <c r="O478" s="1"/>
      <c r="P478" s="1"/>
      <c r="Q478" s="1"/>
      <c r="R478" s="1"/>
      <c r="S478" s="1"/>
      <c r="T478" s="1"/>
      <c r="U478" s="1"/>
      <c r="V478" s="1"/>
      <c r="W478" s="1"/>
      <c r="X478" s="1"/>
      <c r="Y478" s="3"/>
      <c r="Z478" s="1"/>
    </row>
    <row r="479" spans="1:26" ht="14.25" customHeight="1" x14ac:dyDescent="0.25">
      <c r="A479" s="1"/>
      <c r="B479" s="1"/>
      <c r="C479" s="3"/>
      <c r="D479" s="1"/>
      <c r="E479" s="1"/>
      <c r="F479" s="1"/>
      <c r="G479" s="1"/>
      <c r="H479" s="1"/>
      <c r="I479" s="1"/>
      <c r="J479" s="1"/>
      <c r="K479" s="1"/>
      <c r="L479" s="1"/>
      <c r="M479" s="1"/>
      <c r="N479" s="1"/>
      <c r="O479" s="1"/>
      <c r="P479" s="1"/>
      <c r="Q479" s="1"/>
      <c r="R479" s="1"/>
      <c r="S479" s="1"/>
      <c r="T479" s="1"/>
      <c r="U479" s="1"/>
      <c r="V479" s="1"/>
      <c r="W479" s="1"/>
      <c r="X479" s="1"/>
      <c r="Y479" s="3"/>
      <c r="Z479" s="1"/>
    </row>
    <row r="480" spans="1:26" ht="14.25" customHeight="1" x14ac:dyDescent="0.25">
      <c r="A480" s="1"/>
      <c r="B480" s="1"/>
      <c r="C480" s="3"/>
      <c r="D480" s="1"/>
      <c r="E480" s="1"/>
      <c r="F480" s="1"/>
      <c r="G480" s="1"/>
      <c r="H480" s="1"/>
      <c r="I480" s="1"/>
      <c r="J480" s="1"/>
      <c r="K480" s="1"/>
      <c r="L480" s="1"/>
      <c r="M480" s="1"/>
      <c r="N480" s="1"/>
      <c r="O480" s="1"/>
      <c r="P480" s="1"/>
      <c r="Q480" s="1"/>
      <c r="R480" s="1"/>
      <c r="S480" s="1"/>
      <c r="T480" s="1"/>
      <c r="U480" s="1"/>
      <c r="V480" s="1"/>
      <c r="W480" s="1"/>
      <c r="X480" s="1"/>
      <c r="Y480" s="3"/>
      <c r="Z480" s="1"/>
    </row>
    <row r="481" spans="1:26" ht="14.25" customHeight="1" x14ac:dyDescent="0.25">
      <c r="A481" s="1"/>
      <c r="B481" s="1"/>
      <c r="C481" s="3"/>
      <c r="D481" s="1"/>
      <c r="E481" s="1"/>
      <c r="F481" s="1"/>
      <c r="G481" s="1"/>
      <c r="H481" s="1"/>
      <c r="I481" s="1"/>
      <c r="J481" s="1"/>
      <c r="K481" s="1"/>
      <c r="L481" s="1"/>
      <c r="M481" s="1"/>
      <c r="N481" s="1"/>
      <c r="O481" s="1"/>
      <c r="P481" s="1"/>
      <c r="Q481" s="1"/>
      <c r="R481" s="1"/>
      <c r="S481" s="1"/>
      <c r="T481" s="1"/>
      <c r="U481" s="1"/>
      <c r="V481" s="1"/>
      <c r="W481" s="1"/>
      <c r="X481" s="1"/>
      <c r="Y481" s="3"/>
      <c r="Z481" s="1"/>
    </row>
    <row r="482" spans="1:26" ht="14.25" customHeight="1" x14ac:dyDescent="0.25">
      <c r="A482" s="1"/>
      <c r="B482" s="1"/>
      <c r="C482" s="3"/>
      <c r="D482" s="1"/>
      <c r="E482" s="1"/>
      <c r="F482" s="1"/>
      <c r="G482" s="1"/>
      <c r="H482" s="1"/>
      <c r="I482" s="1"/>
      <c r="J482" s="1"/>
      <c r="K482" s="1"/>
      <c r="L482" s="1"/>
      <c r="M482" s="1"/>
      <c r="N482" s="1"/>
      <c r="O482" s="1"/>
      <c r="P482" s="1"/>
      <c r="Q482" s="1"/>
      <c r="R482" s="1"/>
      <c r="S482" s="1"/>
      <c r="T482" s="1"/>
      <c r="U482" s="1"/>
      <c r="V482" s="1"/>
      <c r="W482" s="1"/>
      <c r="X482" s="1"/>
      <c r="Y482" s="3"/>
      <c r="Z482" s="1"/>
    </row>
    <row r="483" spans="1:26" ht="14.25" customHeight="1" x14ac:dyDescent="0.25">
      <c r="A483" s="1"/>
      <c r="B483" s="1"/>
      <c r="C483" s="3"/>
      <c r="D483" s="1"/>
      <c r="E483" s="1"/>
      <c r="F483" s="1"/>
      <c r="G483" s="1"/>
      <c r="H483" s="1"/>
      <c r="I483" s="1"/>
      <c r="J483" s="1"/>
      <c r="K483" s="1"/>
      <c r="L483" s="1"/>
      <c r="M483" s="1"/>
      <c r="N483" s="1"/>
      <c r="O483" s="1"/>
      <c r="P483" s="1"/>
      <c r="Q483" s="1"/>
      <c r="R483" s="1"/>
      <c r="S483" s="1"/>
      <c r="T483" s="1"/>
      <c r="U483" s="1"/>
      <c r="V483" s="1"/>
      <c r="W483" s="1"/>
      <c r="X483" s="1"/>
      <c r="Y483" s="3"/>
      <c r="Z483" s="1"/>
    </row>
    <row r="484" spans="1:26" ht="14.25" customHeight="1" x14ac:dyDescent="0.25">
      <c r="A484" s="1"/>
      <c r="B484" s="1"/>
      <c r="C484" s="3"/>
      <c r="D484" s="1"/>
      <c r="E484" s="1"/>
      <c r="F484" s="1"/>
      <c r="G484" s="1"/>
      <c r="H484" s="1"/>
      <c r="I484" s="1"/>
      <c r="J484" s="1"/>
      <c r="K484" s="1"/>
      <c r="L484" s="1"/>
      <c r="M484" s="1"/>
      <c r="N484" s="1"/>
      <c r="O484" s="1"/>
      <c r="P484" s="1"/>
      <c r="Q484" s="1"/>
      <c r="R484" s="1"/>
      <c r="S484" s="1"/>
      <c r="T484" s="1"/>
      <c r="U484" s="1"/>
      <c r="V484" s="1"/>
      <c r="W484" s="1"/>
      <c r="X484" s="1"/>
      <c r="Y484" s="3"/>
      <c r="Z484" s="1"/>
    </row>
    <row r="485" spans="1:26" ht="14.25" customHeight="1" x14ac:dyDescent="0.25">
      <c r="A485" s="1"/>
      <c r="B485" s="1"/>
      <c r="C485" s="3"/>
      <c r="D485" s="1"/>
      <c r="E485" s="1"/>
      <c r="F485" s="1"/>
      <c r="G485" s="1"/>
      <c r="H485" s="1"/>
      <c r="I485" s="1"/>
      <c r="J485" s="1"/>
      <c r="K485" s="1"/>
      <c r="L485" s="1"/>
      <c r="M485" s="1"/>
      <c r="N485" s="1"/>
      <c r="O485" s="1"/>
      <c r="P485" s="1"/>
      <c r="Q485" s="1"/>
      <c r="R485" s="1"/>
      <c r="S485" s="1"/>
      <c r="T485" s="1"/>
      <c r="U485" s="1"/>
      <c r="V485" s="1"/>
      <c r="W485" s="1"/>
      <c r="X485" s="1"/>
      <c r="Y485" s="3"/>
      <c r="Z485" s="1"/>
    </row>
    <row r="486" spans="1:26" ht="14.25" customHeight="1" x14ac:dyDescent="0.25">
      <c r="A486" s="1"/>
      <c r="B486" s="1"/>
      <c r="C486" s="3"/>
      <c r="D486" s="1"/>
      <c r="E486" s="1"/>
      <c r="F486" s="1"/>
      <c r="G486" s="1"/>
      <c r="H486" s="1"/>
      <c r="I486" s="1"/>
      <c r="J486" s="1"/>
      <c r="K486" s="1"/>
      <c r="L486" s="1"/>
      <c r="M486" s="1"/>
      <c r="N486" s="1"/>
      <c r="O486" s="1"/>
      <c r="P486" s="1"/>
      <c r="Q486" s="1"/>
      <c r="R486" s="1"/>
      <c r="S486" s="1"/>
      <c r="T486" s="1"/>
      <c r="U486" s="1"/>
      <c r="V486" s="1"/>
      <c r="W486" s="1"/>
      <c r="X486" s="1"/>
      <c r="Y486" s="3"/>
      <c r="Z486" s="1"/>
    </row>
    <row r="487" spans="1:26" ht="14.25" customHeight="1" x14ac:dyDescent="0.25">
      <c r="A487" s="1"/>
      <c r="B487" s="1"/>
      <c r="C487" s="3"/>
      <c r="D487" s="1"/>
      <c r="E487" s="1"/>
      <c r="F487" s="1"/>
      <c r="G487" s="1"/>
      <c r="H487" s="1"/>
      <c r="I487" s="1"/>
      <c r="J487" s="1"/>
      <c r="K487" s="1"/>
      <c r="L487" s="1"/>
      <c r="M487" s="1"/>
      <c r="N487" s="1"/>
      <c r="O487" s="1"/>
      <c r="P487" s="1"/>
      <c r="Q487" s="1"/>
      <c r="R487" s="1"/>
      <c r="S487" s="1"/>
      <c r="T487" s="1"/>
      <c r="U487" s="1"/>
      <c r="V487" s="1"/>
      <c r="W487" s="1"/>
      <c r="X487" s="1"/>
      <c r="Y487" s="3"/>
      <c r="Z487" s="1"/>
    </row>
    <row r="488" spans="1:26" ht="14.25" customHeight="1" x14ac:dyDescent="0.25">
      <c r="A488" s="1"/>
      <c r="B488" s="1"/>
      <c r="C488" s="3"/>
      <c r="D488" s="1"/>
      <c r="E488" s="1"/>
      <c r="F488" s="1"/>
      <c r="G488" s="1"/>
      <c r="H488" s="1"/>
      <c r="I488" s="1"/>
      <c r="J488" s="1"/>
      <c r="K488" s="1"/>
      <c r="L488" s="1"/>
      <c r="M488" s="1"/>
      <c r="N488" s="1"/>
      <c r="O488" s="1"/>
      <c r="P488" s="1"/>
      <c r="Q488" s="1"/>
      <c r="R488" s="1"/>
      <c r="S488" s="1"/>
      <c r="T488" s="1"/>
      <c r="U488" s="1"/>
      <c r="V488" s="1"/>
      <c r="W488" s="1"/>
      <c r="X488" s="1"/>
      <c r="Y488" s="3"/>
      <c r="Z488" s="1"/>
    </row>
    <row r="489" spans="1:26" ht="14.25" customHeight="1" x14ac:dyDescent="0.25">
      <c r="A489" s="1"/>
      <c r="B489" s="1"/>
      <c r="C489" s="3"/>
      <c r="D489" s="1"/>
      <c r="E489" s="1"/>
      <c r="F489" s="1"/>
      <c r="G489" s="1"/>
      <c r="H489" s="1"/>
      <c r="I489" s="1"/>
      <c r="J489" s="1"/>
      <c r="K489" s="1"/>
      <c r="L489" s="1"/>
      <c r="M489" s="1"/>
      <c r="N489" s="1"/>
      <c r="O489" s="1"/>
      <c r="P489" s="1"/>
      <c r="Q489" s="1"/>
      <c r="R489" s="1"/>
      <c r="S489" s="1"/>
      <c r="T489" s="1"/>
      <c r="U489" s="1"/>
      <c r="V489" s="1"/>
      <c r="W489" s="1"/>
      <c r="X489" s="1"/>
      <c r="Y489" s="3"/>
      <c r="Z489" s="1"/>
    </row>
    <row r="490" spans="1:26" ht="14.25" customHeight="1" x14ac:dyDescent="0.25">
      <c r="A490" s="1"/>
      <c r="B490" s="1"/>
      <c r="C490" s="3"/>
      <c r="D490" s="1"/>
      <c r="E490" s="1"/>
      <c r="F490" s="1"/>
      <c r="G490" s="1"/>
      <c r="H490" s="1"/>
      <c r="I490" s="1"/>
      <c r="J490" s="1"/>
      <c r="K490" s="1"/>
      <c r="L490" s="1"/>
      <c r="M490" s="1"/>
      <c r="N490" s="1"/>
      <c r="O490" s="1"/>
      <c r="P490" s="1"/>
      <c r="Q490" s="1"/>
      <c r="R490" s="1"/>
      <c r="S490" s="1"/>
      <c r="T490" s="1"/>
      <c r="U490" s="1"/>
      <c r="V490" s="1"/>
      <c r="W490" s="1"/>
      <c r="X490" s="1"/>
      <c r="Y490" s="3"/>
      <c r="Z490" s="1"/>
    </row>
    <row r="491" spans="1:26" ht="14.25" customHeight="1" x14ac:dyDescent="0.25">
      <c r="A491" s="1"/>
      <c r="B491" s="1"/>
      <c r="C491" s="3"/>
      <c r="D491" s="1"/>
      <c r="E491" s="1"/>
      <c r="F491" s="1"/>
      <c r="G491" s="1"/>
      <c r="H491" s="1"/>
      <c r="I491" s="1"/>
      <c r="J491" s="1"/>
      <c r="K491" s="1"/>
      <c r="L491" s="1"/>
      <c r="M491" s="1"/>
      <c r="N491" s="1"/>
      <c r="O491" s="1"/>
      <c r="P491" s="1"/>
      <c r="Q491" s="1"/>
      <c r="R491" s="1"/>
      <c r="S491" s="1"/>
      <c r="T491" s="1"/>
      <c r="U491" s="1"/>
      <c r="V491" s="1"/>
      <c r="W491" s="1"/>
      <c r="X491" s="1"/>
      <c r="Y491" s="3"/>
      <c r="Z491" s="1"/>
    </row>
    <row r="492" spans="1:26" ht="14.25" customHeight="1" x14ac:dyDescent="0.25">
      <c r="A492" s="1"/>
      <c r="B492" s="1"/>
      <c r="C492" s="3"/>
      <c r="D492" s="1"/>
      <c r="E492" s="1"/>
      <c r="F492" s="1"/>
      <c r="G492" s="1"/>
      <c r="H492" s="1"/>
      <c r="I492" s="1"/>
      <c r="J492" s="1"/>
      <c r="K492" s="1"/>
      <c r="L492" s="1"/>
      <c r="M492" s="1"/>
      <c r="N492" s="1"/>
      <c r="O492" s="1"/>
      <c r="P492" s="1"/>
      <c r="Q492" s="1"/>
      <c r="R492" s="1"/>
      <c r="S492" s="1"/>
      <c r="T492" s="1"/>
      <c r="U492" s="1"/>
      <c r="V492" s="1"/>
      <c r="W492" s="1"/>
      <c r="X492" s="1"/>
      <c r="Y492" s="3"/>
      <c r="Z492" s="1"/>
    </row>
    <row r="493" spans="1:26" ht="14.25" customHeight="1" x14ac:dyDescent="0.25">
      <c r="A493" s="1"/>
      <c r="B493" s="1"/>
      <c r="C493" s="3"/>
      <c r="D493" s="1"/>
      <c r="E493" s="1"/>
      <c r="F493" s="1"/>
      <c r="G493" s="1"/>
      <c r="H493" s="1"/>
      <c r="I493" s="1"/>
      <c r="J493" s="1"/>
      <c r="K493" s="1"/>
      <c r="L493" s="1"/>
      <c r="M493" s="1"/>
      <c r="N493" s="1"/>
      <c r="O493" s="1"/>
      <c r="P493" s="1"/>
      <c r="Q493" s="1"/>
      <c r="R493" s="1"/>
      <c r="S493" s="1"/>
      <c r="T493" s="1"/>
      <c r="U493" s="1"/>
      <c r="V493" s="1"/>
      <c r="W493" s="1"/>
      <c r="X493" s="1"/>
      <c r="Y493" s="3"/>
      <c r="Z493" s="1"/>
    </row>
    <row r="494" spans="1:26" ht="14.25" customHeight="1" x14ac:dyDescent="0.25">
      <c r="A494" s="1"/>
      <c r="B494" s="1"/>
      <c r="C494" s="3"/>
      <c r="D494" s="1"/>
      <c r="E494" s="1"/>
      <c r="F494" s="1"/>
      <c r="G494" s="1"/>
      <c r="H494" s="1"/>
      <c r="I494" s="1"/>
      <c r="J494" s="1"/>
      <c r="K494" s="1"/>
      <c r="L494" s="1"/>
      <c r="M494" s="1"/>
      <c r="N494" s="1"/>
      <c r="O494" s="1"/>
      <c r="P494" s="1"/>
      <c r="Q494" s="1"/>
      <c r="R494" s="1"/>
      <c r="S494" s="1"/>
      <c r="T494" s="1"/>
      <c r="U494" s="1"/>
      <c r="V494" s="1"/>
      <c r="W494" s="1"/>
      <c r="X494" s="1"/>
      <c r="Y494" s="3"/>
      <c r="Z494" s="1"/>
    </row>
    <row r="495" spans="1:26" ht="14.25" customHeight="1" x14ac:dyDescent="0.25">
      <c r="A495" s="1"/>
      <c r="B495" s="1"/>
      <c r="C495" s="3"/>
      <c r="D495" s="1"/>
      <c r="E495" s="1"/>
      <c r="F495" s="1"/>
      <c r="G495" s="1"/>
      <c r="H495" s="1"/>
      <c r="I495" s="1"/>
      <c r="J495" s="1"/>
      <c r="K495" s="1"/>
      <c r="L495" s="1"/>
      <c r="M495" s="1"/>
      <c r="N495" s="1"/>
      <c r="O495" s="1"/>
      <c r="P495" s="1"/>
      <c r="Q495" s="1"/>
      <c r="R495" s="1"/>
      <c r="S495" s="1"/>
      <c r="T495" s="1"/>
      <c r="U495" s="1"/>
      <c r="V495" s="1"/>
      <c r="W495" s="1"/>
      <c r="X495" s="1"/>
      <c r="Y495" s="3"/>
      <c r="Z495" s="1"/>
    </row>
    <row r="496" spans="1:26" ht="14.25" customHeight="1" x14ac:dyDescent="0.25">
      <c r="A496" s="1"/>
      <c r="B496" s="1"/>
      <c r="C496" s="3"/>
      <c r="D496" s="1"/>
      <c r="E496" s="1"/>
      <c r="F496" s="1"/>
      <c r="G496" s="1"/>
      <c r="H496" s="1"/>
      <c r="I496" s="1"/>
      <c r="J496" s="1"/>
      <c r="K496" s="1"/>
      <c r="L496" s="1"/>
      <c r="M496" s="1"/>
      <c r="N496" s="1"/>
      <c r="O496" s="1"/>
      <c r="P496" s="1"/>
      <c r="Q496" s="1"/>
      <c r="R496" s="1"/>
      <c r="S496" s="1"/>
      <c r="T496" s="1"/>
      <c r="U496" s="1"/>
      <c r="V496" s="1"/>
      <c r="W496" s="1"/>
      <c r="X496" s="1"/>
      <c r="Y496" s="3"/>
      <c r="Z496" s="1"/>
    </row>
    <row r="497" spans="1:26" ht="14.25" customHeight="1" x14ac:dyDescent="0.25">
      <c r="A497" s="1"/>
      <c r="B497" s="1"/>
      <c r="C497" s="3"/>
      <c r="D497" s="1"/>
      <c r="E497" s="1"/>
      <c r="F497" s="1"/>
      <c r="G497" s="1"/>
      <c r="H497" s="1"/>
      <c r="I497" s="1"/>
      <c r="J497" s="1"/>
      <c r="K497" s="1"/>
      <c r="L497" s="1"/>
      <c r="M497" s="1"/>
      <c r="N497" s="1"/>
      <c r="O497" s="1"/>
      <c r="P497" s="1"/>
      <c r="Q497" s="1"/>
      <c r="R497" s="1"/>
      <c r="S497" s="1"/>
      <c r="T497" s="1"/>
      <c r="U497" s="1"/>
      <c r="V497" s="1"/>
      <c r="W497" s="1"/>
      <c r="X497" s="1"/>
      <c r="Y497" s="3"/>
      <c r="Z497" s="1"/>
    </row>
    <row r="498" spans="1:26" ht="14.25" customHeight="1" x14ac:dyDescent="0.25">
      <c r="A498" s="1"/>
      <c r="B498" s="1"/>
      <c r="C498" s="3"/>
      <c r="D498" s="1"/>
      <c r="E498" s="1"/>
      <c r="F498" s="1"/>
      <c r="G498" s="1"/>
      <c r="H498" s="1"/>
      <c r="I498" s="1"/>
      <c r="J498" s="1"/>
      <c r="K498" s="1"/>
      <c r="L498" s="1"/>
      <c r="M498" s="1"/>
      <c r="N498" s="1"/>
      <c r="O498" s="1"/>
      <c r="P498" s="1"/>
      <c r="Q498" s="1"/>
      <c r="R498" s="1"/>
      <c r="S498" s="1"/>
      <c r="T498" s="1"/>
      <c r="U498" s="1"/>
      <c r="V498" s="1"/>
      <c r="W498" s="1"/>
      <c r="X498" s="1"/>
      <c r="Y498" s="3"/>
      <c r="Z498" s="1"/>
    </row>
    <row r="499" spans="1:26" ht="14.25" customHeight="1" x14ac:dyDescent="0.25">
      <c r="A499" s="1"/>
      <c r="B499" s="1"/>
      <c r="C499" s="3"/>
      <c r="D499" s="1"/>
      <c r="E499" s="1"/>
      <c r="F499" s="1"/>
      <c r="G499" s="1"/>
      <c r="H499" s="1"/>
      <c r="I499" s="1"/>
      <c r="J499" s="1"/>
      <c r="K499" s="1"/>
      <c r="L499" s="1"/>
      <c r="M499" s="1"/>
      <c r="N499" s="1"/>
      <c r="O499" s="1"/>
      <c r="P499" s="1"/>
      <c r="Q499" s="1"/>
      <c r="R499" s="1"/>
      <c r="S499" s="1"/>
      <c r="T499" s="1"/>
      <c r="U499" s="1"/>
      <c r="V499" s="1"/>
      <c r="W499" s="1"/>
      <c r="X499" s="1"/>
      <c r="Y499" s="3"/>
      <c r="Z499" s="1"/>
    </row>
    <row r="500" spans="1:26" ht="14.25" customHeight="1" x14ac:dyDescent="0.25">
      <c r="A500" s="1"/>
      <c r="B500" s="1"/>
      <c r="C500" s="3"/>
      <c r="D500" s="1"/>
      <c r="E500" s="1"/>
      <c r="F500" s="1"/>
      <c r="G500" s="1"/>
      <c r="H500" s="1"/>
      <c r="I500" s="1"/>
      <c r="J500" s="1"/>
      <c r="K500" s="1"/>
      <c r="L500" s="1"/>
      <c r="M500" s="1"/>
      <c r="N500" s="1"/>
      <c r="O500" s="1"/>
      <c r="P500" s="1"/>
      <c r="Q500" s="1"/>
      <c r="R500" s="1"/>
      <c r="S500" s="1"/>
      <c r="T500" s="1"/>
      <c r="U500" s="1"/>
      <c r="V500" s="1"/>
      <c r="W500" s="1"/>
      <c r="X500" s="1"/>
      <c r="Y500" s="3"/>
      <c r="Z500" s="1"/>
    </row>
    <row r="501" spans="1:26" ht="14.25" customHeight="1" x14ac:dyDescent="0.25">
      <c r="A501" s="1"/>
      <c r="B501" s="1"/>
      <c r="C501" s="3"/>
      <c r="D501" s="1"/>
      <c r="E501" s="1"/>
      <c r="F501" s="1"/>
      <c r="G501" s="1"/>
      <c r="H501" s="1"/>
      <c r="I501" s="1"/>
      <c r="J501" s="1"/>
      <c r="K501" s="1"/>
      <c r="L501" s="1"/>
      <c r="M501" s="1"/>
      <c r="N501" s="1"/>
      <c r="O501" s="1"/>
      <c r="P501" s="1"/>
      <c r="Q501" s="1"/>
      <c r="R501" s="1"/>
      <c r="S501" s="1"/>
      <c r="T501" s="1"/>
      <c r="U501" s="1"/>
      <c r="V501" s="1"/>
      <c r="W501" s="1"/>
      <c r="X501" s="1"/>
      <c r="Y501" s="3"/>
      <c r="Z501" s="1"/>
    </row>
    <row r="502" spans="1:26" ht="14.25" customHeight="1" x14ac:dyDescent="0.25">
      <c r="A502" s="1"/>
      <c r="B502" s="1"/>
      <c r="C502" s="3"/>
      <c r="D502" s="1"/>
      <c r="E502" s="1"/>
      <c r="F502" s="1"/>
      <c r="G502" s="1"/>
      <c r="H502" s="1"/>
      <c r="I502" s="1"/>
      <c r="J502" s="1"/>
      <c r="K502" s="1"/>
      <c r="L502" s="1"/>
      <c r="M502" s="1"/>
      <c r="N502" s="1"/>
      <c r="O502" s="1"/>
      <c r="P502" s="1"/>
      <c r="Q502" s="1"/>
      <c r="R502" s="1"/>
      <c r="S502" s="1"/>
      <c r="T502" s="1"/>
      <c r="U502" s="1"/>
      <c r="V502" s="1"/>
      <c r="W502" s="1"/>
      <c r="X502" s="1"/>
      <c r="Y502" s="3"/>
      <c r="Z502" s="1"/>
    </row>
    <row r="503" spans="1:26" ht="14.25" customHeight="1" x14ac:dyDescent="0.25">
      <c r="A503" s="1"/>
      <c r="B503" s="1"/>
      <c r="C503" s="3"/>
      <c r="D503" s="1"/>
      <c r="E503" s="1"/>
      <c r="F503" s="1"/>
      <c r="G503" s="1"/>
      <c r="H503" s="1"/>
      <c r="I503" s="1"/>
      <c r="J503" s="1"/>
      <c r="K503" s="1"/>
      <c r="L503" s="1"/>
      <c r="M503" s="1"/>
      <c r="N503" s="1"/>
      <c r="O503" s="1"/>
      <c r="P503" s="1"/>
      <c r="Q503" s="1"/>
      <c r="R503" s="1"/>
      <c r="S503" s="1"/>
      <c r="T503" s="1"/>
      <c r="U503" s="1"/>
      <c r="V503" s="1"/>
      <c r="W503" s="1"/>
      <c r="X503" s="1"/>
      <c r="Y503" s="3"/>
      <c r="Z503" s="1"/>
    </row>
    <row r="504" spans="1:26" ht="14.25" customHeight="1" x14ac:dyDescent="0.25">
      <c r="A504" s="1"/>
      <c r="B504" s="1"/>
      <c r="C504" s="3"/>
      <c r="D504" s="1"/>
      <c r="E504" s="1"/>
      <c r="F504" s="1"/>
      <c r="G504" s="1"/>
      <c r="H504" s="1"/>
      <c r="I504" s="1"/>
      <c r="J504" s="1"/>
      <c r="K504" s="1"/>
      <c r="L504" s="1"/>
      <c r="M504" s="1"/>
      <c r="N504" s="1"/>
      <c r="O504" s="1"/>
      <c r="P504" s="1"/>
      <c r="Q504" s="1"/>
      <c r="R504" s="1"/>
      <c r="S504" s="1"/>
      <c r="T504" s="1"/>
      <c r="U504" s="1"/>
      <c r="V504" s="1"/>
      <c r="W504" s="1"/>
      <c r="X504" s="1"/>
      <c r="Y504" s="3"/>
      <c r="Z504" s="1"/>
    </row>
    <row r="505" spans="1:26" ht="14.25" customHeight="1" x14ac:dyDescent="0.25">
      <c r="A505" s="1"/>
      <c r="B505" s="1"/>
      <c r="C505" s="3"/>
      <c r="D505" s="1"/>
      <c r="E505" s="1"/>
      <c r="F505" s="1"/>
      <c r="G505" s="1"/>
      <c r="H505" s="1"/>
      <c r="I505" s="1"/>
      <c r="J505" s="1"/>
      <c r="K505" s="1"/>
      <c r="L505" s="1"/>
      <c r="M505" s="1"/>
      <c r="N505" s="1"/>
      <c r="O505" s="1"/>
      <c r="P505" s="1"/>
      <c r="Q505" s="1"/>
      <c r="R505" s="1"/>
      <c r="S505" s="1"/>
      <c r="T505" s="1"/>
      <c r="U505" s="1"/>
      <c r="V505" s="1"/>
      <c r="W505" s="1"/>
      <c r="X505" s="1"/>
      <c r="Y505" s="3"/>
      <c r="Z505" s="1"/>
    </row>
    <row r="506" spans="1:26" ht="14.25" customHeight="1" x14ac:dyDescent="0.25">
      <c r="A506" s="1"/>
      <c r="B506" s="1"/>
      <c r="C506" s="3"/>
      <c r="D506" s="1"/>
      <c r="E506" s="1"/>
      <c r="F506" s="1"/>
      <c r="G506" s="1"/>
      <c r="H506" s="1"/>
      <c r="I506" s="1"/>
      <c r="J506" s="1"/>
      <c r="K506" s="1"/>
      <c r="L506" s="1"/>
      <c r="M506" s="1"/>
      <c r="N506" s="1"/>
      <c r="O506" s="1"/>
      <c r="P506" s="1"/>
      <c r="Q506" s="1"/>
      <c r="R506" s="1"/>
      <c r="S506" s="1"/>
      <c r="T506" s="1"/>
      <c r="U506" s="1"/>
      <c r="V506" s="1"/>
      <c r="W506" s="1"/>
      <c r="X506" s="1"/>
      <c r="Y506" s="3"/>
      <c r="Z506" s="1"/>
    </row>
    <row r="507" spans="1:26" ht="14.25" customHeight="1" x14ac:dyDescent="0.25">
      <c r="A507" s="1"/>
      <c r="B507" s="1"/>
      <c r="C507" s="3"/>
      <c r="D507" s="1"/>
      <c r="E507" s="1"/>
      <c r="F507" s="1"/>
      <c r="G507" s="1"/>
      <c r="H507" s="1"/>
      <c r="I507" s="1"/>
      <c r="J507" s="1"/>
      <c r="K507" s="1"/>
      <c r="L507" s="1"/>
      <c r="M507" s="1"/>
      <c r="N507" s="1"/>
      <c r="O507" s="1"/>
      <c r="P507" s="1"/>
      <c r="Q507" s="1"/>
      <c r="R507" s="1"/>
      <c r="S507" s="1"/>
      <c r="T507" s="1"/>
      <c r="U507" s="1"/>
      <c r="V507" s="1"/>
      <c r="W507" s="1"/>
      <c r="X507" s="1"/>
      <c r="Y507" s="3"/>
      <c r="Z507" s="1"/>
    </row>
    <row r="508" spans="1:26" ht="14.25" customHeight="1" x14ac:dyDescent="0.25">
      <c r="A508" s="1"/>
      <c r="B508" s="1"/>
      <c r="C508" s="3"/>
      <c r="D508" s="1"/>
      <c r="E508" s="1"/>
      <c r="F508" s="1"/>
      <c r="G508" s="1"/>
      <c r="H508" s="1"/>
      <c r="I508" s="1"/>
      <c r="J508" s="1"/>
      <c r="K508" s="1"/>
      <c r="L508" s="1"/>
      <c r="M508" s="1"/>
      <c r="N508" s="1"/>
      <c r="O508" s="1"/>
      <c r="P508" s="1"/>
      <c r="Q508" s="1"/>
      <c r="R508" s="1"/>
      <c r="S508" s="1"/>
      <c r="T508" s="1"/>
      <c r="U508" s="1"/>
      <c r="V508" s="1"/>
      <c r="W508" s="1"/>
      <c r="X508" s="1"/>
      <c r="Y508" s="3"/>
      <c r="Z508" s="1"/>
    </row>
    <row r="509" spans="1:26" ht="14.25" customHeight="1" x14ac:dyDescent="0.25">
      <c r="A509" s="1"/>
      <c r="B509" s="1"/>
      <c r="C509" s="3"/>
      <c r="D509" s="1"/>
      <c r="E509" s="1"/>
      <c r="F509" s="1"/>
      <c r="G509" s="1"/>
      <c r="H509" s="1"/>
      <c r="I509" s="1"/>
      <c r="J509" s="1"/>
      <c r="K509" s="1"/>
      <c r="L509" s="1"/>
      <c r="M509" s="1"/>
      <c r="N509" s="1"/>
      <c r="O509" s="1"/>
      <c r="P509" s="1"/>
      <c r="Q509" s="1"/>
      <c r="R509" s="1"/>
      <c r="S509" s="1"/>
      <c r="T509" s="1"/>
      <c r="U509" s="1"/>
      <c r="V509" s="1"/>
      <c r="W509" s="1"/>
      <c r="X509" s="1"/>
      <c r="Y509" s="3"/>
      <c r="Z509" s="1"/>
    </row>
    <row r="510" spans="1:26" ht="14.25" customHeight="1" x14ac:dyDescent="0.25">
      <c r="A510" s="1"/>
      <c r="B510" s="1"/>
      <c r="C510" s="3"/>
      <c r="D510" s="1"/>
      <c r="E510" s="1"/>
      <c r="F510" s="1"/>
      <c r="G510" s="1"/>
      <c r="H510" s="1"/>
      <c r="I510" s="1"/>
      <c r="J510" s="1"/>
      <c r="K510" s="1"/>
      <c r="L510" s="1"/>
      <c r="M510" s="1"/>
      <c r="N510" s="1"/>
      <c r="O510" s="1"/>
      <c r="P510" s="1"/>
      <c r="Q510" s="1"/>
      <c r="R510" s="1"/>
      <c r="S510" s="1"/>
      <c r="T510" s="1"/>
      <c r="U510" s="1"/>
      <c r="V510" s="1"/>
      <c r="W510" s="1"/>
      <c r="X510" s="1"/>
      <c r="Y510" s="3"/>
      <c r="Z510" s="1"/>
    </row>
    <row r="511" spans="1:26" ht="14.25" customHeight="1" x14ac:dyDescent="0.25">
      <c r="A511" s="1"/>
      <c r="B511" s="1"/>
      <c r="C511" s="3"/>
      <c r="D511" s="1"/>
      <c r="E511" s="1"/>
      <c r="F511" s="1"/>
      <c r="G511" s="1"/>
      <c r="H511" s="1"/>
      <c r="I511" s="1"/>
      <c r="J511" s="1"/>
      <c r="K511" s="1"/>
      <c r="L511" s="1"/>
      <c r="M511" s="1"/>
      <c r="N511" s="1"/>
      <c r="O511" s="1"/>
      <c r="P511" s="1"/>
      <c r="Q511" s="1"/>
      <c r="R511" s="1"/>
      <c r="S511" s="1"/>
      <c r="T511" s="1"/>
      <c r="U511" s="1"/>
      <c r="V511" s="1"/>
      <c r="W511" s="1"/>
      <c r="X511" s="1"/>
      <c r="Y511" s="3"/>
      <c r="Z511" s="1"/>
    </row>
    <row r="512" spans="1:26" ht="14.25" customHeight="1" x14ac:dyDescent="0.25">
      <c r="A512" s="1"/>
      <c r="B512" s="1"/>
      <c r="C512" s="3"/>
      <c r="D512" s="1"/>
      <c r="E512" s="1"/>
      <c r="F512" s="1"/>
      <c r="G512" s="1"/>
      <c r="H512" s="1"/>
      <c r="I512" s="1"/>
      <c r="J512" s="1"/>
      <c r="K512" s="1"/>
      <c r="L512" s="1"/>
      <c r="M512" s="1"/>
      <c r="N512" s="1"/>
      <c r="O512" s="1"/>
      <c r="P512" s="1"/>
      <c r="Q512" s="1"/>
      <c r="R512" s="1"/>
      <c r="S512" s="1"/>
      <c r="T512" s="1"/>
      <c r="U512" s="1"/>
      <c r="V512" s="1"/>
      <c r="W512" s="1"/>
      <c r="X512" s="1"/>
      <c r="Y512" s="3"/>
      <c r="Z512" s="1"/>
    </row>
    <row r="513" spans="1:26" ht="14.25" customHeight="1" x14ac:dyDescent="0.25">
      <c r="A513" s="1"/>
      <c r="B513" s="1"/>
      <c r="C513" s="3"/>
      <c r="D513" s="1"/>
      <c r="E513" s="1"/>
      <c r="F513" s="1"/>
      <c r="G513" s="1"/>
      <c r="H513" s="1"/>
      <c r="I513" s="1"/>
      <c r="J513" s="1"/>
      <c r="K513" s="1"/>
      <c r="L513" s="1"/>
      <c r="M513" s="1"/>
      <c r="N513" s="1"/>
      <c r="O513" s="1"/>
      <c r="P513" s="1"/>
      <c r="Q513" s="1"/>
      <c r="R513" s="1"/>
      <c r="S513" s="1"/>
      <c r="T513" s="1"/>
      <c r="U513" s="1"/>
      <c r="V513" s="1"/>
      <c r="W513" s="1"/>
      <c r="X513" s="1"/>
      <c r="Y513" s="3"/>
      <c r="Z513" s="1"/>
    </row>
    <row r="514" spans="1:26" ht="14.25" customHeight="1" x14ac:dyDescent="0.25">
      <c r="A514" s="1"/>
      <c r="B514" s="1"/>
      <c r="C514" s="3"/>
      <c r="D514" s="1"/>
      <c r="E514" s="1"/>
      <c r="F514" s="1"/>
      <c r="G514" s="1"/>
      <c r="H514" s="1"/>
      <c r="I514" s="1"/>
      <c r="J514" s="1"/>
      <c r="K514" s="1"/>
      <c r="L514" s="1"/>
      <c r="M514" s="1"/>
      <c r="N514" s="1"/>
      <c r="O514" s="1"/>
      <c r="P514" s="1"/>
      <c r="Q514" s="1"/>
      <c r="R514" s="1"/>
      <c r="S514" s="1"/>
      <c r="T514" s="1"/>
      <c r="U514" s="1"/>
      <c r="V514" s="1"/>
      <c r="W514" s="1"/>
      <c r="X514" s="1"/>
      <c r="Y514" s="3"/>
      <c r="Z514" s="1"/>
    </row>
    <row r="515" spans="1:26" ht="14.25" customHeight="1" x14ac:dyDescent="0.25">
      <c r="A515" s="1"/>
      <c r="B515" s="1"/>
      <c r="C515" s="3"/>
      <c r="D515" s="1"/>
      <c r="E515" s="1"/>
      <c r="F515" s="1"/>
      <c r="G515" s="1"/>
      <c r="H515" s="1"/>
      <c r="I515" s="1"/>
      <c r="J515" s="1"/>
      <c r="K515" s="1"/>
      <c r="L515" s="1"/>
      <c r="M515" s="1"/>
      <c r="N515" s="1"/>
      <c r="O515" s="1"/>
      <c r="P515" s="1"/>
      <c r="Q515" s="1"/>
      <c r="R515" s="1"/>
      <c r="S515" s="1"/>
      <c r="T515" s="1"/>
      <c r="U515" s="1"/>
      <c r="V515" s="1"/>
      <c r="W515" s="1"/>
      <c r="X515" s="1"/>
      <c r="Y515" s="3"/>
      <c r="Z515" s="1"/>
    </row>
    <row r="516" spans="1:26" ht="14.25" customHeight="1" x14ac:dyDescent="0.25">
      <c r="A516" s="1"/>
      <c r="B516" s="1"/>
      <c r="C516" s="3"/>
      <c r="D516" s="1"/>
      <c r="E516" s="1"/>
      <c r="F516" s="1"/>
      <c r="G516" s="1"/>
      <c r="H516" s="1"/>
      <c r="I516" s="1"/>
      <c r="J516" s="1"/>
      <c r="K516" s="1"/>
      <c r="L516" s="1"/>
      <c r="M516" s="1"/>
      <c r="N516" s="1"/>
      <c r="O516" s="1"/>
      <c r="P516" s="1"/>
      <c r="Q516" s="1"/>
      <c r="R516" s="1"/>
      <c r="S516" s="1"/>
      <c r="T516" s="1"/>
      <c r="U516" s="1"/>
      <c r="V516" s="1"/>
      <c r="W516" s="1"/>
      <c r="X516" s="1"/>
      <c r="Y516" s="3"/>
      <c r="Z516" s="1"/>
    </row>
    <row r="517" spans="1:26" ht="14.25" customHeight="1" x14ac:dyDescent="0.25">
      <c r="A517" s="1"/>
      <c r="B517" s="1"/>
      <c r="C517" s="3"/>
      <c r="D517" s="1"/>
      <c r="E517" s="1"/>
      <c r="F517" s="1"/>
      <c r="G517" s="1"/>
      <c r="H517" s="1"/>
      <c r="I517" s="1"/>
      <c r="J517" s="1"/>
      <c r="K517" s="1"/>
      <c r="L517" s="1"/>
      <c r="M517" s="1"/>
      <c r="N517" s="1"/>
      <c r="O517" s="1"/>
      <c r="P517" s="1"/>
      <c r="Q517" s="1"/>
      <c r="R517" s="1"/>
      <c r="S517" s="1"/>
      <c r="T517" s="1"/>
      <c r="U517" s="1"/>
      <c r="V517" s="1"/>
      <c r="W517" s="1"/>
      <c r="X517" s="1"/>
      <c r="Y517" s="3"/>
      <c r="Z517" s="1"/>
    </row>
    <row r="518" spans="1:26" ht="14.25" customHeight="1" x14ac:dyDescent="0.25">
      <c r="A518" s="1"/>
      <c r="B518" s="1"/>
      <c r="C518" s="3"/>
      <c r="D518" s="1"/>
      <c r="E518" s="1"/>
      <c r="F518" s="1"/>
      <c r="G518" s="1"/>
      <c r="H518" s="1"/>
      <c r="I518" s="1"/>
      <c r="J518" s="1"/>
      <c r="K518" s="1"/>
      <c r="L518" s="1"/>
      <c r="M518" s="1"/>
      <c r="N518" s="1"/>
      <c r="O518" s="1"/>
      <c r="P518" s="1"/>
      <c r="Q518" s="1"/>
      <c r="R518" s="1"/>
      <c r="S518" s="1"/>
      <c r="T518" s="1"/>
      <c r="U518" s="1"/>
      <c r="V518" s="1"/>
      <c r="W518" s="1"/>
      <c r="X518" s="1"/>
      <c r="Y518" s="3"/>
      <c r="Z518" s="1"/>
    </row>
    <row r="519" spans="1:26" ht="14.25" customHeight="1" x14ac:dyDescent="0.25">
      <c r="A519" s="1"/>
      <c r="B519" s="1"/>
      <c r="C519" s="3"/>
      <c r="D519" s="1"/>
      <c r="E519" s="1"/>
      <c r="F519" s="1"/>
      <c r="G519" s="1"/>
      <c r="H519" s="1"/>
      <c r="I519" s="1"/>
      <c r="J519" s="1"/>
      <c r="K519" s="1"/>
      <c r="L519" s="1"/>
      <c r="M519" s="1"/>
      <c r="N519" s="1"/>
      <c r="O519" s="1"/>
      <c r="P519" s="1"/>
      <c r="Q519" s="1"/>
      <c r="R519" s="1"/>
      <c r="S519" s="1"/>
      <c r="T519" s="1"/>
      <c r="U519" s="1"/>
      <c r="V519" s="1"/>
      <c r="W519" s="1"/>
      <c r="X519" s="1"/>
      <c r="Y519" s="3"/>
      <c r="Z519" s="1"/>
    </row>
    <row r="520" spans="1:26" ht="14.25" customHeight="1" x14ac:dyDescent="0.25">
      <c r="A520" s="1"/>
      <c r="B520" s="1"/>
      <c r="C520" s="3"/>
      <c r="D520" s="1"/>
      <c r="E520" s="1"/>
      <c r="F520" s="1"/>
      <c r="G520" s="1"/>
      <c r="H520" s="1"/>
      <c r="I520" s="1"/>
      <c r="J520" s="1"/>
      <c r="K520" s="1"/>
      <c r="L520" s="1"/>
      <c r="M520" s="1"/>
      <c r="N520" s="1"/>
      <c r="O520" s="1"/>
      <c r="P520" s="1"/>
      <c r="Q520" s="1"/>
      <c r="R520" s="1"/>
      <c r="S520" s="1"/>
      <c r="T520" s="1"/>
      <c r="U520" s="1"/>
      <c r="V520" s="1"/>
      <c r="W520" s="1"/>
      <c r="X520" s="1"/>
      <c r="Y520" s="3"/>
      <c r="Z520" s="1"/>
    </row>
    <row r="521" spans="1:26" ht="14.25" customHeight="1" x14ac:dyDescent="0.25">
      <c r="A521" s="1"/>
      <c r="B521" s="1"/>
      <c r="C521" s="3"/>
      <c r="D521" s="1"/>
      <c r="E521" s="1"/>
      <c r="F521" s="1"/>
      <c r="G521" s="1"/>
      <c r="H521" s="1"/>
      <c r="I521" s="1"/>
      <c r="J521" s="1"/>
      <c r="K521" s="1"/>
      <c r="L521" s="1"/>
      <c r="M521" s="1"/>
      <c r="N521" s="1"/>
      <c r="O521" s="1"/>
      <c r="P521" s="1"/>
      <c r="Q521" s="1"/>
      <c r="R521" s="1"/>
      <c r="S521" s="1"/>
      <c r="T521" s="1"/>
      <c r="U521" s="1"/>
      <c r="V521" s="1"/>
      <c r="W521" s="1"/>
      <c r="X521" s="1"/>
      <c r="Y521" s="3"/>
      <c r="Z521" s="1"/>
    </row>
    <row r="522" spans="1:26" ht="14.25" customHeight="1" x14ac:dyDescent="0.25">
      <c r="A522" s="1"/>
      <c r="B522" s="1"/>
      <c r="C522" s="3"/>
      <c r="D522" s="1"/>
      <c r="E522" s="1"/>
      <c r="F522" s="1"/>
      <c r="G522" s="1"/>
      <c r="H522" s="1"/>
      <c r="I522" s="1"/>
      <c r="J522" s="1"/>
      <c r="K522" s="1"/>
      <c r="L522" s="1"/>
      <c r="M522" s="1"/>
      <c r="N522" s="1"/>
      <c r="O522" s="1"/>
      <c r="P522" s="1"/>
      <c r="Q522" s="1"/>
      <c r="R522" s="1"/>
      <c r="S522" s="1"/>
      <c r="T522" s="1"/>
      <c r="U522" s="1"/>
      <c r="V522" s="1"/>
      <c r="W522" s="1"/>
      <c r="X522" s="1"/>
      <c r="Y522" s="3"/>
      <c r="Z522" s="1"/>
    </row>
    <row r="523" spans="1:26" ht="14.25" customHeight="1" x14ac:dyDescent="0.25">
      <c r="A523" s="1"/>
      <c r="B523" s="1"/>
      <c r="C523" s="3"/>
      <c r="D523" s="1"/>
      <c r="E523" s="1"/>
      <c r="F523" s="1"/>
      <c r="G523" s="1"/>
      <c r="H523" s="1"/>
      <c r="I523" s="1"/>
      <c r="J523" s="1"/>
      <c r="K523" s="1"/>
      <c r="L523" s="1"/>
      <c r="M523" s="1"/>
      <c r="N523" s="1"/>
      <c r="O523" s="1"/>
      <c r="P523" s="1"/>
      <c r="Q523" s="1"/>
      <c r="R523" s="1"/>
      <c r="S523" s="1"/>
      <c r="T523" s="1"/>
      <c r="U523" s="1"/>
      <c r="V523" s="1"/>
      <c r="W523" s="1"/>
      <c r="X523" s="1"/>
      <c r="Y523" s="3"/>
      <c r="Z523" s="1"/>
    </row>
    <row r="524" spans="1:26" ht="14.25" customHeight="1" x14ac:dyDescent="0.25">
      <c r="A524" s="1"/>
      <c r="B524" s="1"/>
      <c r="C524" s="3"/>
      <c r="D524" s="1"/>
      <c r="E524" s="1"/>
      <c r="F524" s="1"/>
      <c r="G524" s="1"/>
      <c r="H524" s="1"/>
      <c r="I524" s="1"/>
      <c r="J524" s="1"/>
      <c r="K524" s="1"/>
      <c r="L524" s="1"/>
      <c r="M524" s="1"/>
      <c r="N524" s="1"/>
      <c r="O524" s="1"/>
      <c r="P524" s="1"/>
      <c r="Q524" s="1"/>
      <c r="R524" s="1"/>
      <c r="S524" s="1"/>
      <c r="T524" s="1"/>
      <c r="U524" s="1"/>
      <c r="V524" s="1"/>
      <c r="W524" s="1"/>
      <c r="X524" s="1"/>
      <c r="Y524" s="3"/>
      <c r="Z524" s="1"/>
    </row>
    <row r="525" spans="1:26" ht="14.25" customHeight="1" x14ac:dyDescent="0.25">
      <c r="A525" s="1"/>
      <c r="B525" s="1"/>
      <c r="C525" s="3"/>
      <c r="D525" s="1"/>
      <c r="E525" s="1"/>
      <c r="F525" s="1"/>
      <c r="G525" s="1"/>
      <c r="H525" s="1"/>
      <c r="I525" s="1"/>
      <c r="J525" s="1"/>
      <c r="K525" s="1"/>
      <c r="L525" s="1"/>
      <c r="M525" s="1"/>
      <c r="N525" s="1"/>
      <c r="O525" s="1"/>
      <c r="P525" s="1"/>
      <c r="Q525" s="1"/>
      <c r="R525" s="1"/>
      <c r="S525" s="1"/>
      <c r="T525" s="1"/>
      <c r="U525" s="1"/>
      <c r="V525" s="1"/>
      <c r="W525" s="1"/>
      <c r="X525" s="1"/>
      <c r="Y525" s="3"/>
      <c r="Z525" s="1"/>
    </row>
    <row r="526" spans="1:26" ht="14.25" customHeight="1" x14ac:dyDescent="0.25">
      <c r="A526" s="1"/>
      <c r="B526" s="1"/>
      <c r="C526" s="3"/>
      <c r="D526" s="1"/>
      <c r="E526" s="1"/>
      <c r="F526" s="1"/>
      <c r="G526" s="1"/>
      <c r="H526" s="1"/>
      <c r="I526" s="1"/>
      <c r="J526" s="1"/>
      <c r="K526" s="1"/>
      <c r="L526" s="1"/>
      <c r="M526" s="1"/>
      <c r="N526" s="1"/>
      <c r="O526" s="1"/>
      <c r="P526" s="1"/>
      <c r="Q526" s="1"/>
      <c r="R526" s="1"/>
      <c r="S526" s="1"/>
      <c r="T526" s="1"/>
      <c r="U526" s="1"/>
      <c r="V526" s="1"/>
      <c r="W526" s="1"/>
      <c r="X526" s="1"/>
      <c r="Y526" s="3"/>
      <c r="Z526" s="1"/>
    </row>
    <row r="527" spans="1:26" ht="14.25" customHeight="1" x14ac:dyDescent="0.25">
      <c r="A527" s="1"/>
      <c r="B527" s="1"/>
      <c r="C527" s="3"/>
      <c r="D527" s="1"/>
      <c r="E527" s="1"/>
      <c r="F527" s="1"/>
      <c r="G527" s="1"/>
      <c r="H527" s="1"/>
      <c r="I527" s="1"/>
      <c r="J527" s="1"/>
      <c r="K527" s="1"/>
      <c r="L527" s="1"/>
      <c r="M527" s="1"/>
      <c r="N527" s="1"/>
      <c r="O527" s="1"/>
      <c r="P527" s="1"/>
      <c r="Q527" s="1"/>
      <c r="R527" s="1"/>
      <c r="S527" s="1"/>
      <c r="T527" s="1"/>
      <c r="U527" s="1"/>
      <c r="V527" s="1"/>
      <c r="W527" s="1"/>
      <c r="X527" s="1"/>
      <c r="Y527" s="3"/>
      <c r="Z527" s="1"/>
    </row>
    <row r="528" spans="1:26" ht="14.25" customHeight="1" x14ac:dyDescent="0.25">
      <c r="A528" s="1"/>
      <c r="B528" s="1"/>
      <c r="C528" s="3"/>
      <c r="D528" s="1"/>
      <c r="E528" s="1"/>
      <c r="F528" s="1"/>
      <c r="G528" s="1"/>
      <c r="H528" s="1"/>
      <c r="I528" s="1"/>
      <c r="J528" s="1"/>
      <c r="K528" s="1"/>
      <c r="L528" s="1"/>
      <c r="M528" s="1"/>
      <c r="N528" s="1"/>
      <c r="O528" s="1"/>
      <c r="P528" s="1"/>
      <c r="Q528" s="1"/>
      <c r="R528" s="1"/>
      <c r="S528" s="1"/>
      <c r="T528" s="1"/>
      <c r="U528" s="1"/>
      <c r="V528" s="1"/>
      <c r="W528" s="1"/>
      <c r="X528" s="1"/>
      <c r="Y528" s="3"/>
      <c r="Z528" s="1"/>
    </row>
    <row r="529" spans="1:26" ht="14.25" customHeight="1" x14ac:dyDescent="0.25">
      <c r="A529" s="1"/>
      <c r="B529" s="1"/>
      <c r="C529" s="3"/>
      <c r="D529" s="1"/>
      <c r="E529" s="1"/>
      <c r="F529" s="1"/>
      <c r="G529" s="1"/>
      <c r="H529" s="1"/>
      <c r="I529" s="1"/>
      <c r="J529" s="1"/>
      <c r="K529" s="1"/>
      <c r="L529" s="1"/>
      <c r="M529" s="1"/>
      <c r="N529" s="1"/>
      <c r="O529" s="1"/>
      <c r="P529" s="1"/>
      <c r="Q529" s="1"/>
      <c r="R529" s="1"/>
      <c r="S529" s="1"/>
      <c r="T529" s="1"/>
      <c r="U529" s="1"/>
      <c r="V529" s="1"/>
      <c r="W529" s="1"/>
      <c r="X529" s="1"/>
      <c r="Y529" s="3"/>
      <c r="Z529" s="1"/>
    </row>
    <row r="530" spans="1:26" ht="14.25" customHeight="1" x14ac:dyDescent="0.25">
      <c r="A530" s="1"/>
      <c r="B530" s="1"/>
      <c r="C530" s="3"/>
      <c r="D530" s="1"/>
      <c r="E530" s="1"/>
      <c r="F530" s="1"/>
      <c r="G530" s="1"/>
      <c r="H530" s="1"/>
      <c r="I530" s="1"/>
      <c r="J530" s="1"/>
      <c r="K530" s="1"/>
      <c r="L530" s="1"/>
      <c r="M530" s="1"/>
      <c r="N530" s="1"/>
      <c r="O530" s="1"/>
      <c r="P530" s="1"/>
      <c r="Q530" s="1"/>
      <c r="R530" s="1"/>
      <c r="S530" s="1"/>
      <c r="T530" s="1"/>
      <c r="U530" s="1"/>
      <c r="V530" s="1"/>
      <c r="W530" s="1"/>
      <c r="X530" s="1"/>
      <c r="Y530" s="3"/>
      <c r="Z530" s="1"/>
    </row>
    <row r="531" spans="1:26" ht="14.25" customHeight="1" x14ac:dyDescent="0.25">
      <c r="A531" s="1"/>
      <c r="B531" s="1"/>
      <c r="C531" s="3"/>
      <c r="D531" s="1"/>
      <c r="E531" s="1"/>
      <c r="F531" s="1"/>
      <c r="G531" s="1"/>
      <c r="H531" s="1"/>
      <c r="I531" s="1"/>
      <c r="J531" s="1"/>
      <c r="K531" s="1"/>
      <c r="L531" s="1"/>
      <c r="M531" s="1"/>
      <c r="N531" s="1"/>
      <c r="O531" s="1"/>
      <c r="P531" s="1"/>
      <c r="Q531" s="1"/>
      <c r="R531" s="1"/>
      <c r="S531" s="1"/>
      <c r="T531" s="1"/>
      <c r="U531" s="1"/>
      <c r="V531" s="1"/>
      <c r="W531" s="1"/>
      <c r="X531" s="1"/>
      <c r="Y531" s="3"/>
      <c r="Z531" s="1"/>
    </row>
    <row r="532" spans="1:26" ht="14.25" customHeight="1" x14ac:dyDescent="0.25">
      <c r="A532" s="1"/>
      <c r="B532" s="1"/>
      <c r="C532" s="3"/>
      <c r="D532" s="1"/>
      <c r="E532" s="1"/>
      <c r="F532" s="1"/>
      <c r="G532" s="1"/>
      <c r="H532" s="1"/>
      <c r="I532" s="1"/>
      <c r="J532" s="1"/>
      <c r="K532" s="1"/>
      <c r="L532" s="1"/>
      <c r="M532" s="1"/>
      <c r="N532" s="1"/>
      <c r="O532" s="1"/>
      <c r="P532" s="1"/>
      <c r="Q532" s="1"/>
      <c r="R532" s="1"/>
      <c r="S532" s="1"/>
      <c r="T532" s="1"/>
      <c r="U532" s="1"/>
      <c r="V532" s="1"/>
      <c r="W532" s="1"/>
      <c r="X532" s="1"/>
      <c r="Y532" s="3"/>
      <c r="Z532" s="1"/>
    </row>
    <row r="533" spans="1:26" ht="14.25" customHeight="1" x14ac:dyDescent="0.25">
      <c r="A533" s="1"/>
      <c r="B533" s="1"/>
      <c r="C533" s="3"/>
      <c r="D533" s="1"/>
      <c r="E533" s="1"/>
      <c r="F533" s="1"/>
      <c r="G533" s="1"/>
      <c r="H533" s="1"/>
      <c r="I533" s="1"/>
      <c r="J533" s="1"/>
      <c r="K533" s="1"/>
      <c r="L533" s="1"/>
      <c r="M533" s="1"/>
      <c r="N533" s="1"/>
      <c r="O533" s="1"/>
      <c r="P533" s="1"/>
      <c r="Q533" s="1"/>
      <c r="R533" s="1"/>
      <c r="S533" s="1"/>
      <c r="T533" s="1"/>
      <c r="U533" s="1"/>
      <c r="V533" s="1"/>
      <c r="W533" s="1"/>
      <c r="X533" s="1"/>
      <c r="Y533" s="3"/>
      <c r="Z533" s="1"/>
    </row>
    <row r="534" spans="1:26" ht="14.25" customHeight="1" x14ac:dyDescent="0.25">
      <c r="A534" s="1"/>
      <c r="B534" s="1"/>
      <c r="C534" s="3"/>
      <c r="D534" s="1"/>
      <c r="E534" s="1"/>
      <c r="F534" s="1"/>
      <c r="G534" s="1"/>
      <c r="H534" s="1"/>
      <c r="I534" s="1"/>
      <c r="J534" s="1"/>
      <c r="K534" s="1"/>
      <c r="L534" s="1"/>
      <c r="M534" s="1"/>
      <c r="N534" s="1"/>
      <c r="O534" s="1"/>
      <c r="P534" s="1"/>
      <c r="Q534" s="1"/>
      <c r="R534" s="1"/>
      <c r="S534" s="1"/>
      <c r="T534" s="1"/>
      <c r="U534" s="1"/>
      <c r="V534" s="1"/>
      <c r="W534" s="1"/>
      <c r="X534" s="1"/>
      <c r="Y534" s="3"/>
      <c r="Z534" s="1"/>
    </row>
    <row r="535" spans="1:26" ht="14.25" customHeight="1" x14ac:dyDescent="0.25">
      <c r="A535" s="1"/>
      <c r="B535" s="1"/>
      <c r="C535" s="3"/>
      <c r="D535" s="1"/>
      <c r="E535" s="1"/>
      <c r="F535" s="1"/>
      <c r="G535" s="1"/>
      <c r="H535" s="1"/>
      <c r="I535" s="1"/>
      <c r="J535" s="1"/>
      <c r="K535" s="1"/>
      <c r="L535" s="1"/>
      <c r="M535" s="1"/>
      <c r="N535" s="1"/>
      <c r="O535" s="1"/>
      <c r="P535" s="1"/>
      <c r="Q535" s="1"/>
      <c r="R535" s="1"/>
      <c r="S535" s="1"/>
      <c r="T535" s="1"/>
      <c r="U535" s="1"/>
      <c r="V535" s="1"/>
      <c r="W535" s="1"/>
      <c r="X535" s="1"/>
      <c r="Y535" s="3"/>
      <c r="Z535" s="1"/>
    </row>
    <row r="536" spans="1:26" ht="14.25" customHeight="1" x14ac:dyDescent="0.25">
      <c r="A536" s="1"/>
      <c r="B536" s="1"/>
      <c r="C536" s="3"/>
      <c r="D536" s="1"/>
      <c r="E536" s="1"/>
      <c r="F536" s="1"/>
      <c r="G536" s="1"/>
      <c r="H536" s="1"/>
      <c r="I536" s="1"/>
      <c r="J536" s="1"/>
      <c r="K536" s="1"/>
      <c r="L536" s="1"/>
      <c r="M536" s="1"/>
      <c r="N536" s="1"/>
      <c r="O536" s="1"/>
      <c r="P536" s="1"/>
      <c r="Q536" s="1"/>
      <c r="R536" s="1"/>
      <c r="S536" s="1"/>
      <c r="T536" s="1"/>
      <c r="U536" s="1"/>
      <c r="V536" s="1"/>
      <c r="W536" s="1"/>
      <c r="X536" s="1"/>
      <c r="Y536" s="3"/>
      <c r="Z536" s="1"/>
    </row>
    <row r="537" spans="1:26" ht="14.25" customHeight="1" x14ac:dyDescent="0.25">
      <c r="A537" s="1"/>
      <c r="B537" s="1"/>
      <c r="C537" s="3"/>
      <c r="D537" s="1"/>
      <c r="E537" s="1"/>
      <c r="F537" s="1"/>
      <c r="G537" s="1"/>
      <c r="H537" s="1"/>
      <c r="I537" s="1"/>
      <c r="J537" s="1"/>
      <c r="K537" s="1"/>
      <c r="L537" s="1"/>
      <c r="M537" s="1"/>
      <c r="N537" s="1"/>
      <c r="O537" s="1"/>
      <c r="P537" s="1"/>
      <c r="Q537" s="1"/>
      <c r="R537" s="1"/>
      <c r="S537" s="1"/>
      <c r="T537" s="1"/>
      <c r="U537" s="1"/>
      <c r="V537" s="1"/>
      <c r="W537" s="1"/>
      <c r="X537" s="1"/>
      <c r="Y537" s="3"/>
      <c r="Z537" s="1"/>
    </row>
    <row r="538" spans="1:26" ht="14.25" customHeight="1" x14ac:dyDescent="0.25">
      <c r="A538" s="1"/>
      <c r="B538" s="1"/>
      <c r="C538" s="3"/>
      <c r="D538" s="1"/>
      <c r="E538" s="1"/>
      <c r="F538" s="1"/>
      <c r="G538" s="1"/>
      <c r="H538" s="1"/>
      <c r="I538" s="1"/>
      <c r="J538" s="1"/>
      <c r="K538" s="1"/>
      <c r="L538" s="1"/>
      <c r="M538" s="1"/>
      <c r="N538" s="1"/>
      <c r="O538" s="1"/>
      <c r="P538" s="1"/>
      <c r="Q538" s="1"/>
      <c r="R538" s="1"/>
      <c r="S538" s="1"/>
      <c r="T538" s="1"/>
      <c r="U538" s="1"/>
      <c r="V538" s="1"/>
      <c r="W538" s="1"/>
      <c r="X538" s="1"/>
      <c r="Y538" s="3"/>
      <c r="Z538" s="1"/>
    </row>
    <row r="539" spans="1:26" ht="14.25" customHeight="1" x14ac:dyDescent="0.25">
      <c r="A539" s="1"/>
      <c r="B539" s="1"/>
      <c r="C539" s="3"/>
      <c r="D539" s="1"/>
      <c r="E539" s="1"/>
      <c r="F539" s="1"/>
      <c r="G539" s="1"/>
      <c r="H539" s="1"/>
      <c r="I539" s="1"/>
      <c r="J539" s="1"/>
      <c r="K539" s="1"/>
      <c r="L539" s="1"/>
      <c r="M539" s="1"/>
      <c r="N539" s="1"/>
      <c r="O539" s="1"/>
      <c r="P539" s="1"/>
      <c r="Q539" s="1"/>
      <c r="R539" s="1"/>
      <c r="S539" s="1"/>
      <c r="T539" s="1"/>
      <c r="U539" s="1"/>
      <c r="V539" s="1"/>
      <c r="W539" s="1"/>
      <c r="X539" s="1"/>
      <c r="Y539" s="3"/>
      <c r="Z539" s="1"/>
    </row>
    <row r="540" spans="1:26" ht="14.25" customHeight="1" x14ac:dyDescent="0.25">
      <c r="A540" s="1"/>
      <c r="B540" s="1"/>
      <c r="C540" s="3"/>
      <c r="D540" s="1"/>
      <c r="E540" s="1"/>
      <c r="F540" s="1"/>
      <c r="G540" s="1"/>
      <c r="H540" s="1"/>
      <c r="I540" s="1"/>
      <c r="J540" s="1"/>
      <c r="K540" s="1"/>
      <c r="L540" s="1"/>
      <c r="M540" s="1"/>
      <c r="N540" s="1"/>
      <c r="O540" s="1"/>
      <c r="P540" s="1"/>
      <c r="Q540" s="1"/>
      <c r="R540" s="1"/>
      <c r="S540" s="1"/>
      <c r="T540" s="1"/>
      <c r="U540" s="1"/>
      <c r="V540" s="1"/>
      <c r="W540" s="1"/>
      <c r="X540" s="1"/>
      <c r="Y540" s="3"/>
      <c r="Z540" s="1"/>
    </row>
    <row r="541" spans="1:26" ht="14.25" customHeight="1" x14ac:dyDescent="0.25">
      <c r="A541" s="1"/>
      <c r="B541" s="1"/>
      <c r="C541" s="3"/>
      <c r="D541" s="1"/>
      <c r="E541" s="1"/>
      <c r="F541" s="1"/>
      <c r="G541" s="1"/>
      <c r="H541" s="1"/>
      <c r="I541" s="1"/>
      <c r="J541" s="1"/>
      <c r="K541" s="1"/>
      <c r="L541" s="1"/>
      <c r="M541" s="1"/>
      <c r="N541" s="1"/>
      <c r="O541" s="1"/>
      <c r="P541" s="1"/>
      <c r="Q541" s="1"/>
      <c r="R541" s="1"/>
      <c r="S541" s="1"/>
      <c r="T541" s="1"/>
      <c r="U541" s="1"/>
      <c r="V541" s="1"/>
      <c r="W541" s="1"/>
      <c r="X541" s="1"/>
      <c r="Y541" s="3"/>
      <c r="Z541" s="1"/>
    </row>
    <row r="542" spans="1:26" ht="14.25" customHeight="1" x14ac:dyDescent="0.25">
      <c r="A542" s="1"/>
      <c r="B542" s="1"/>
      <c r="C542" s="3"/>
      <c r="D542" s="1"/>
      <c r="E542" s="1"/>
      <c r="F542" s="1"/>
      <c r="G542" s="1"/>
      <c r="H542" s="1"/>
      <c r="I542" s="1"/>
      <c r="J542" s="1"/>
      <c r="K542" s="1"/>
      <c r="L542" s="1"/>
      <c r="M542" s="1"/>
      <c r="N542" s="1"/>
      <c r="O542" s="1"/>
      <c r="P542" s="1"/>
      <c r="Q542" s="1"/>
      <c r="R542" s="1"/>
      <c r="S542" s="1"/>
      <c r="T542" s="1"/>
      <c r="U542" s="1"/>
      <c r="V542" s="1"/>
      <c r="W542" s="1"/>
      <c r="X542" s="1"/>
      <c r="Y542" s="3"/>
      <c r="Z542" s="1"/>
    </row>
    <row r="543" spans="1:26" ht="14.25" customHeight="1" x14ac:dyDescent="0.25">
      <c r="A543" s="1"/>
      <c r="B543" s="1"/>
      <c r="C543" s="3"/>
      <c r="D543" s="1"/>
      <c r="E543" s="1"/>
      <c r="F543" s="1"/>
      <c r="G543" s="1"/>
      <c r="H543" s="1"/>
      <c r="I543" s="1"/>
      <c r="J543" s="1"/>
      <c r="K543" s="1"/>
      <c r="L543" s="1"/>
      <c r="M543" s="1"/>
      <c r="N543" s="1"/>
      <c r="O543" s="1"/>
      <c r="P543" s="1"/>
      <c r="Q543" s="1"/>
      <c r="R543" s="1"/>
      <c r="S543" s="1"/>
      <c r="T543" s="1"/>
      <c r="U543" s="1"/>
      <c r="V543" s="1"/>
      <c r="W543" s="1"/>
      <c r="X543" s="1"/>
      <c r="Y543" s="3"/>
      <c r="Z543" s="1"/>
    </row>
    <row r="544" spans="1:26" ht="14.25" customHeight="1" x14ac:dyDescent="0.25">
      <c r="A544" s="1"/>
      <c r="B544" s="1"/>
      <c r="C544" s="3"/>
      <c r="D544" s="1"/>
      <c r="E544" s="1"/>
      <c r="F544" s="1"/>
      <c r="G544" s="1"/>
      <c r="H544" s="1"/>
      <c r="I544" s="1"/>
      <c r="J544" s="1"/>
      <c r="K544" s="1"/>
      <c r="L544" s="1"/>
      <c r="M544" s="1"/>
      <c r="N544" s="1"/>
      <c r="O544" s="1"/>
      <c r="P544" s="1"/>
      <c r="Q544" s="1"/>
      <c r="R544" s="1"/>
      <c r="S544" s="1"/>
      <c r="T544" s="1"/>
      <c r="U544" s="1"/>
      <c r="V544" s="1"/>
      <c r="W544" s="1"/>
      <c r="X544" s="1"/>
      <c r="Y544" s="3"/>
      <c r="Z544" s="1"/>
    </row>
    <row r="545" spans="1:26" ht="14.25" customHeight="1" x14ac:dyDescent="0.25">
      <c r="A545" s="1"/>
      <c r="B545" s="1"/>
      <c r="C545" s="3"/>
      <c r="D545" s="1"/>
      <c r="E545" s="1"/>
      <c r="F545" s="1"/>
      <c r="G545" s="1"/>
      <c r="H545" s="1"/>
      <c r="I545" s="1"/>
      <c r="J545" s="1"/>
      <c r="K545" s="1"/>
      <c r="L545" s="1"/>
      <c r="M545" s="1"/>
      <c r="N545" s="1"/>
      <c r="O545" s="1"/>
      <c r="P545" s="1"/>
      <c r="Q545" s="1"/>
      <c r="R545" s="1"/>
      <c r="S545" s="1"/>
      <c r="T545" s="1"/>
      <c r="U545" s="1"/>
      <c r="V545" s="1"/>
      <c r="W545" s="1"/>
      <c r="X545" s="1"/>
      <c r="Y545" s="3"/>
      <c r="Z545" s="1"/>
    </row>
    <row r="546" spans="1:26" ht="14.25" customHeight="1" x14ac:dyDescent="0.25">
      <c r="A546" s="1"/>
      <c r="B546" s="1"/>
      <c r="C546" s="3"/>
      <c r="D546" s="1"/>
      <c r="E546" s="1"/>
      <c r="F546" s="1"/>
      <c r="G546" s="1"/>
      <c r="H546" s="1"/>
      <c r="I546" s="1"/>
      <c r="J546" s="1"/>
      <c r="K546" s="1"/>
      <c r="L546" s="1"/>
      <c r="M546" s="1"/>
      <c r="N546" s="1"/>
      <c r="O546" s="1"/>
      <c r="P546" s="1"/>
      <c r="Q546" s="1"/>
      <c r="R546" s="1"/>
      <c r="S546" s="1"/>
      <c r="T546" s="1"/>
      <c r="U546" s="1"/>
      <c r="V546" s="1"/>
      <c r="W546" s="1"/>
      <c r="X546" s="1"/>
      <c r="Y546" s="3"/>
      <c r="Z546" s="1"/>
    </row>
    <row r="547" spans="1:26" ht="14.25" customHeight="1" x14ac:dyDescent="0.25">
      <c r="A547" s="1"/>
      <c r="B547" s="1"/>
      <c r="C547" s="3"/>
      <c r="D547" s="1"/>
      <c r="E547" s="1"/>
      <c r="F547" s="1"/>
      <c r="G547" s="1"/>
      <c r="H547" s="1"/>
      <c r="I547" s="1"/>
      <c r="J547" s="1"/>
      <c r="K547" s="1"/>
      <c r="L547" s="1"/>
      <c r="M547" s="1"/>
      <c r="N547" s="1"/>
      <c r="O547" s="1"/>
      <c r="P547" s="1"/>
      <c r="Q547" s="1"/>
      <c r="R547" s="1"/>
      <c r="S547" s="1"/>
      <c r="T547" s="1"/>
      <c r="U547" s="1"/>
      <c r="V547" s="1"/>
      <c r="W547" s="1"/>
      <c r="X547" s="1"/>
      <c r="Y547" s="3"/>
      <c r="Z547" s="1"/>
    </row>
    <row r="548" spans="1:26" ht="14.25" customHeight="1" x14ac:dyDescent="0.25">
      <c r="A548" s="1"/>
      <c r="B548" s="1"/>
      <c r="C548" s="3"/>
      <c r="D548" s="1"/>
      <c r="E548" s="1"/>
      <c r="F548" s="1"/>
      <c r="G548" s="1"/>
      <c r="H548" s="1"/>
      <c r="I548" s="1"/>
      <c r="J548" s="1"/>
      <c r="K548" s="1"/>
      <c r="L548" s="1"/>
      <c r="M548" s="1"/>
      <c r="N548" s="1"/>
      <c r="O548" s="1"/>
      <c r="P548" s="1"/>
      <c r="Q548" s="1"/>
      <c r="R548" s="1"/>
      <c r="S548" s="1"/>
      <c r="T548" s="1"/>
      <c r="U548" s="1"/>
      <c r="V548" s="1"/>
      <c r="W548" s="1"/>
      <c r="X548" s="1"/>
      <c r="Y548" s="3"/>
      <c r="Z548" s="1"/>
    </row>
    <row r="549" spans="1:26" ht="14.25" customHeight="1" x14ac:dyDescent="0.25">
      <c r="A549" s="1"/>
      <c r="B549" s="1"/>
      <c r="C549" s="3"/>
      <c r="D549" s="1"/>
      <c r="E549" s="1"/>
      <c r="F549" s="1"/>
      <c r="G549" s="1"/>
      <c r="H549" s="1"/>
      <c r="I549" s="1"/>
      <c r="J549" s="1"/>
      <c r="K549" s="1"/>
      <c r="L549" s="1"/>
      <c r="M549" s="1"/>
      <c r="N549" s="1"/>
      <c r="O549" s="1"/>
      <c r="P549" s="1"/>
      <c r="Q549" s="1"/>
      <c r="R549" s="1"/>
      <c r="S549" s="1"/>
      <c r="T549" s="1"/>
      <c r="U549" s="1"/>
      <c r="V549" s="1"/>
      <c r="W549" s="1"/>
      <c r="X549" s="1"/>
      <c r="Y549" s="3"/>
      <c r="Z549" s="1"/>
    </row>
    <row r="550" spans="1:26" ht="14.25" customHeight="1" x14ac:dyDescent="0.25">
      <c r="A550" s="1"/>
      <c r="B550" s="1"/>
      <c r="C550" s="3"/>
      <c r="D550" s="1"/>
      <c r="E550" s="1"/>
      <c r="F550" s="1"/>
      <c r="G550" s="1"/>
      <c r="H550" s="1"/>
      <c r="I550" s="1"/>
      <c r="J550" s="1"/>
      <c r="K550" s="1"/>
      <c r="L550" s="1"/>
      <c r="M550" s="1"/>
      <c r="N550" s="1"/>
      <c r="O550" s="1"/>
      <c r="P550" s="1"/>
      <c r="Q550" s="1"/>
      <c r="R550" s="1"/>
      <c r="S550" s="1"/>
      <c r="T550" s="1"/>
      <c r="U550" s="1"/>
      <c r="V550" s="1"/>
      <c r="W550" s="1"/>
      <c r="X550" s="1"/>
      <c r="Y550" s="3"/>
      <c r="Z550" s="1"/>
    </row>
    <row r="551" spans="1:26" ht="14.25" customHeight="1" x14ac:dyDescent="0.25">
      <c r="A551" s="1"/>
      <c r="B551" s="1"/>
      <c r="C551" s="3"/>
      <c r="D551" s="1"/>
      <c r="E551" s="1"/>
      <c r="F551" s="1"/>
      <c r="G551" s="1"/>
      <c r="H551" s="1"/>
      <c r="I551" s="1"/>
      <c r="J551" s="1"/>
      <c r="K551" s="1"/>
      <c r="L551" s="1"/>
      <c r="M551" s="1"/>
      <c r="N551" s="1"/>
      <c r="O551" s="1"/>
      <c r="P551" s="1"/>
      <c r="Q551" s="1"/>
      <c r="R551" s="1"/>
      <c r="S551" s="1"/>
      <c r="T551" s="1"/>
      <c r="U551" s="1"/>
      <c r="V551" s="1"/>
      <c r="W551" s="1"/>
      <c r="X551" s="1"/>
      <c r="Y551" s="3"/>
      <c r="Z551" s="1"/>
    </row>
    <row r="552" spans="1:26" ht="14.25" customHeight="1" x14ac:dyDescent="0.25">
      <c r="A552" s="1"/>
      <c r="B552" s="1"/>
      <c r="C552" s="3"/>
      <c r="D552" s="1"/>
      <c r="E552" s="1"/>
      <c r="F552" s="1"/>
      <c r="G552" s="1"/>
      <c r="H552" s="1"/>
      <c r="I552" s="1"/>
      <c r="J552" s="1"/>
      <c r="K552" s="1"/>
      <c r="L552" s="1"/>
      <c r="M552" s="1"/>
      <c r="N552" s="1"/>
      <c r="O552" s="1"/>
      <c r="P552" s="1"/>
      <c r="Q552" s="1"/>
      <c r="R552" s="1"/>
      <c r="S552" s="1"/>
      <c r="T552" s="1"/>
      <c r="U552" s="1"/>
      <c r="V552" s="1"/>
      <c r="W552" s="1"/>
      <c r="X552" s="1"/>
      <c r="Y552" s="3"/>
      <c r="Z552" s="1"/>
    </row>
    <row r="553" spans="1:26" ht="14.25" customHeight="1" x14ac:dyDescent="0.25">
      <c r="A553" s="1"/>
      <c r="B553" s="1"/>
      <c r="C553" s="3"/>
      <c r="D553" s="1"/>
      <c r="E553" s="1"/>
      <c r="F553" s="1"/>
      <c r="G553" s="1"/>
      <c r="H553" s="1"/>
      <c r="I553" s="1"/>
      <c r="J553" s="1"/>
      <c r="K553" s="1"/>
      <c r="L553" s="1"/>
      <c r="M553" s="1"/>
      <c r="N553" s="1"/>
      <c r="O553" s="1"/>
      <c r="P553" s="1"/>
      <c r="Q553" s="1"/>
      <c r="R553" s="1"/>
      <c r="S553" s="1"/>
      <c r="T553" s="1"/>
      <c r="U553" s="1"/>
      <c r="V553" s="1"/>
      <c r="W553" s="1"/>
      <c r="X553" s="1"/>
      <c r="Y553" s="3"/>
      <c r="Z553" s="1"/>
    </row>
    <row r="554" spans="1:26" ht="14.25" customHeight="1" x14ac:dyDescent="0.25">
      <c r="A554" s="1"/>
      <c r="B554" s="1"/>
      <c r="C554" s="3"/>
      <c r="D554" s="1"/>
      <c r="E554" s="1"/>
      <c r="F554" s="1"/>
      <c r="G554" s="1"/>
      <c r="H554" s="1"/>
      <c r="I554" s="1"/>
      <c r="J554" s="1"/>
      <c r="K554" s="1"/>
      <c r="L554" s="1"/>
      <c r="M554" s="1"/>
      <c r="N554" s="1"/>
      <c r="O554" s="1"/>
      <c r="P554" s="1"/>
      <c r="Q554" s="1"/>
      <c r="R554" s="1"/>
      <c r="S554" s="1"/>
      <c r="T554" s="1"/>
      <c r="U554" s="1"/>
      <c r="V554" s="1"/>
      <c r="W554" s="1"/>
      <c r="X554" s="1"/>
      <c r="Y554" s="3"/>
      <c r="Z554" s="1"/>
    </row>
    <row r="555" spans="1:26" ht="14.25" customHeight="1" x14ac:dyDescent="0.25">
      <c r="A555" s="1"/>
      <c r="B555" s="1"/>
      <c r="C555" s="3"/>
      <c r="D555" s="1"/>
      <c r="E555" s="1"/>
      <c r="F555" s="1"/>
      <c r="G555" s="1"/>
      <c r="H555" s="1"/>
      <c r="I555" s="1"/>
      <c r="J555" s="1"/>
      <c r="K555" s="1"/>
      <c r="L555" s="1"/>
      <c r="M555" s="1"/>
      <c r="N555" s="1"/>
      <c r="O555" s="1"/>
      <c r="P555" s="1"/>
      <c r="Q555" s="1"/>
      <c r="R555" s="1"/>
      <c r="S555" s="1"/>
      <c r="T555" s="1"/>
      <c r="U555" s="1"/>
      <c r="V555" s="1"/>
      <c r="W555" s="1"/>
      <c r="X555" s="1"/>
      <c r="Y555" s="3"/>
      <c r="Z555" s="1"/>
    </row>
    <row r="556" spans="1:26" ht="14.25" customHeight="1" x14ac:dyDescent="0.25">
      <c r="A556" s="1"/>
      <c r="B556" s="1"/>
      <c r="C556" s="3"/>
      <c r="D556" s="1"/>
      <c r="E556" s="1"/>
      <c r="F556" s="1"/>
      <c r="G556" s="1"/>
      <c r="H556" s="1"/>
      <c r="I556" s="1"/>
      <c r="J556" s="1"/>
      <c r="K556" s="1"/>
      <c r="L556" s="1"/>
      <c r="M556" s="1"/>
      <c r="N556" s="1"/>
      <c r="O556" s="1"/>
      <c r="P556" s="1"/>
      <c r="Q556" s="1"/>
      <c r="R556" s="1"/>
      <c r="S556" s="1"/>
      <c r="T556" s="1"/>
      <c r="U556" s="1"/>
      <c r="V556" s="1"/>
      <c r="W556" s="1"/>
      <c r="X556" s="1"/>
      <c r="Y556" s="3"/>
      <c r="Z556" s="1"/>
    </row>
    <row r="557" spans="1:26" ht="14.25" customHeight="1" x14ac:dyDescent="0.25">
      <c r="A557" s="1"/>
      <c r="B557" s="1"/>
      <c r="C557" s="3"/>
      <c r="D557" s="1"/>
      <c r="E557" s="1"/>
      <c r="F557" s="1"/>
      <c r="G557" s="1"/>
      <c r="H557" s="1"/>
      <c r="I557" s="1"/>
      <c r="J557" s="1"/>
      <c r="K557" s="1"/>
      <c r="L557" s="1"/>
      <c r="M557" s="1"/>
      <c r="N557" s="1"/>
      <c r="O557" s="1"/>
      <c r="P557" s="1"/>
      <c r="Q557" s="1"/>
      <c r="R557" s="1"/>
      <c r="S557" s="1"/>
      <c r="T557" s="1"/>
      <c r="U557" s="1"/>
      <c r="V557" s="1"/>
      <c r="W557" s="1"/>
      <c r="X557" s="1"/>
      <c r="Y557" s="3"/>
      <c r="Z557" s="1"/>
    </row>
    <row r="558" spans="1:26" ht="14.25" customHeight="1" x14ac:dyDescent="0.25">
      <c r="A558" s="1"/>
      <c r="B558" s="1"/>
      <c r="C558" s="3"/>
      <c r="D558" s="1"/>
      <c r="E558" s="1"/>
      <c r="F558" s="1"/>
      <c r="G558" s="1"/>
      <c r="H558" s="1"/>
      <c r="I558" s="1"/>
      <c r="J558" s="1"/>
      <c r="K558" s="1"/>
      <c r="L558" s="1"/>
      <c r="M558" s="1"/>
      <c r="N558" s="1"/>
      <c r="O558" s="1"/>
      <c r="P558" s="1"/>
      <c r="Q558" s="1"/>
      <c r="R558" s="1"/>
      <c r="S558" s="1"/>
      <c r="T558" s="1"/>
      <c r="U558" s="1"/>
      <c r="V558" s="1"/>
      <c r="W558" s="1"/>
      <c r="X558" s="1"/>
      <c r="Y558" s="3"/>
      <c r="Z558" s="1"/>
    </row>
    <row r="559" spans="1:26" ht="14.25" customHeight="1" x14ac:dyDescent="0.25">
      <c r="A559" s="1"/>
      <c r="B559" s="1"/>
      <c r="C559" s="3"/>
      <c r="D559" s="1"/>
      <c r="E559" s="1"/>
      <c r="F559" s="1"/>
      <c r="G559" s="1"/>
      <c r="H559" s="1"/>
      <c r="I559" s="1"/>
      <c r="J559" s="1"/>
      <c r="K559" s="1"/>
      <c r="L559" s="1"/>
      <c r="M559" s="1"/>
      <c r="N559" s="1"/>
      <c r="O559" s="1"/>
      <c r="P559" s="1"/>
      <c r="Q559" s="1"/>
      <c r="R559" s="1"/>
      <c r="S559" s="1"/>
      <c r="T559" s="1"/>
      <c r="U559" s="1"/>
      <c r="V559" s="1"/>
      <c r="W559" s="1"/>
      <c r="X559" s="1"/>
      <c r="Y559" s="3"/>
      <c r="Z559" s="1"/>
    </row>
    <row r="560" spans="1:26" ht="14.25" customHeight="1" x14ac:dyDescent="0.25">
      <c r="A560" s="1"/>
      <c r="B560" s="1"/>
      <c r="C560" s="3"/>
      <c r="D560" s="1"/>
      <c r="E560" s="1"/>
      <c r="F560" s="1"/>
      <c r="G560" s="1"/>
      <c r="H560" s="1"/>
      <c r="I560" s="1"/>
      <c r="J560" s="1"/>
      <c r="K560" s="1"/>
      <c r="L560" s="1"/>
      <c r="M560" s="1"/>
      <c r="N560" s="1"/>
      <c r="O560" s="1"/>
      <c r="P560" s="1"/>
      <c r="Q560" s="1"/>
      <c r="R560" s="1"/>
      <c r="S560" s="1"/>
      <c r="T560" s="1"/>
      <c r="U560" s="1"/>
      <c r="V560" s="1"/>
      <c r="W560" s="1"/>
      <c r="X560" s="1"/>
      <c r="Y560" s="3"/>
      <c r="Z560" s="1"/>
    </row>
    <row r="561" spans="1:26" ht="14.25" customHeight="1" x14ac:dyDescent="0.25">
      <c r="A561" s="1"/>
      <c r="B561" s="1"/>
      <c r="C561" s="3"/>
      <c r="D561" s="1"/>
      <c r="E561" s="1"/>
      <c r="F561" s="1"/>
      <c r="G561" s="1"/>
      <c r="H561" s="1"/>
      <c r="I561" s="1"/>
      <c r="J561" s="1"/>
      <c r="K561" s="1"/>
      <c r="L561" s="1"/>
      <c r="M561" s="1"/>
      <c r="N561" s="1"/>
      <c r="O561" s="1"/>
      <c r="P561" s="1"/>
      <c r="Q561" s="1"/>
      <c r="R561" s="1"/>
      <c r="S561" s="1"/>
      <c r="T561" s="1"/>
      <c r="U561" s="1"/>
      <c r="V561" s="1"/>
      <c r="W561" s="1"/>
      <c r="X561" s="1"/>
      <c r="Y561" s="3"/>
      <c r="Z561" s="1"/>
    </row>
    <row r="562" spans="1:26" ht="14.25" customHeight="1" x14ac:dyDescent="0.25">
      <c r="A562" s="1"/>
      <c r="B562" s="1"/>
      <c r="C562" s="3"/>
      <c r="D562" s="1"/>
      <c r="E562" s="1"/>
      <c r="F562" s="1"/>
      <c r="G562" s="1"/>
      <c r="H562" s="1"/>
      <c r="I562" s="1"/>
      <c r="J562" s="1"/>
      <c r="K562" s="1"/>
      <c r="L562" s="1"/>
      <c r="M562" s="1"/>
      <c r="N562" s="1"/>
      <c r="O562" s="1"/>
      <c r="P562" s="1"/>
      <c r="Q562" s="1"/>
      <c r="R562" s="1"/>
      <c r="S562" s="1"/>
      <c r="T562" s="1"/>
      <c r="U562" s="1"/>
      <c r="V562" s="1"/>
      <c r="W562" s="1"/>
      <c r="X562" s="1"/>
      <c r="Y562" s="3"/>
      <c r="Z562" s="1"/>
    </row>
    <row r="563" spans="1:26" ht="14.25" customHeight="1" x14ac:dyDescent="0.25">
      <c r="A563" s="1"/>
      <c r="B563" s="1"/>
      <c r="C563" s="3"/>
      <c r="D563" s="1"/>
      <c r="E563" s="1"/>
      <c r="F563" s="1"/>
      <c r="G563" s="1"/>
      <c r="H563" s="1"/>
      <c r="I563" s="1"/>
      <c r="J563" s="1"/>
      <c r="K563" s="1"/>
      <c r="L563" s="1"/>
      <c r="M563" s="1"/>
      <c r="N563" s="1"/>
      <c r="O563" s="1"/>
      <c r="P563" s="1"/>
      <c r="Q563" s="1"/>
      <c r="R563" s="1"/>
      <c r="S563" s="1"/>
      <c r="T563" s="1"/>
      <c r="U563" s="1"/>
      <c r="V563" s="1"/>
      <c r="W563" s="1"/>
      <c r="X563" s="1"/>
      <c r="Y563" s="3"/>
      <c r="Z563" s="1"/>
    </row>
    <row r="564" spans="1:26" ht="14.25" customHeight="1" x14ac:dyDescent="0.25">
      <c r="A564" s="1"/>
      <c r="B564" s="1"/>
      <c r="C564" s="3"/>
      <c r="D564" s="1"/>
      <c r="E564" s="1"/>
      <c r="F564" s="1"/>
      <c r="G564" s="1"/>
      <c r="H564" s="1"/>
      <c r="I564" s="1"/>
      <c r="J564" s="1"/>
      <c r="K564" s="1"/>
      <c r="L564" s="1"/>
      <c r="M564" s="1"/>
      <c r="N564" s="1"/>
      <c r="O564" s="1"/>
      <c r="P564" s="1"/>
      <c r="Q564" s="1"/>
      <c r="R564" s="1"/>
      <c r="S564" s="1"/>
      <c r="T564" s="1"/>
      <c r="U564" s="1"/>
      <c r="V564" s="1"/>
      <c r="W564" s="1"/>
      <c r="X564" s="1"/>
      <c r="Y564" s="3"/>
      <c r="Z564" s="1"/>
    </row>
    <row r="565" spans="1:26" ht="14.25" customHeight="1" x14ac:dyDescent="0.25">
      <c r="A565" s="1"/>
      <c r="B565" s="1"/>
      <c r="C565" s="3"/>
      <c r="D565" s="1"/>
      <c r="E565" s="1"/>
      <c r="F565" s="1"/>
      <c r="G565" s="1"/>
      <c r="H565" s="1"/>
      <c r="I565" s="1"/>
      <c r="J565" s="1"/>
      <c r="K565" s="1"/>
      <c r="L565" s="1"/>
      <c r="M565" s="1"/>
      <c r="N565" s="1"/>
      <c r="O565" s="1"/>
      <c r="P565" s="1"/>
      <c r="Q565" s="1"/>
      <c r="R565" s="1"/>
      <c r="S565" s="1"/>
      <c r="T565" s="1"/>
      <c r="U565" s="1"/>
      <c r="V565" s="1"/>
      <c r="W565" s="1"/>
      <c r="X565" s="1"/>
      <c r="Y565" s="3"/>
      <c r="Z565" s="1"/>
    </row>
    <row r="566" spans="1:26" ht="14.25" customHeight="1" x14ac:dyDescent="0.25">
      <c r="A566" s="1"/>
      <c r="B566" s="1"/>
      <c r="C566" s="3"/>
      <c r="D566" s="1"/>
      <c r="E566" s="1"/>
      <c r="F566" s="1"/>
      <c r="G566" s="1"/>
      <c r="H566" s="1"/>
      <c r="I566" s="1"/>
      <c r="J566" s="1"/>
      <c r="K566" s="1"/>
      <c r="L566" s="1"/>
      <c r="M566" s="1"/>
      <c r="N566" s="1"/>
      <c r="O566" s="1"/>
      <c r="P566" s="1"/>
      <c r="Q566" s="1"/>
      <c r="R566" s="1"/>
      <c r="S566" s="1"/>
      <c r="T566" s="1"/>
      <c r="U566" s="1"/>
      <c r="V566" s="1"/>
      <c r="W566" s="1"/>
      <c r="X566" s="1"/>
      <c r="Y566" s="3"/>
      <c r="Z566" s="1"/>
    </row>
    <row r="567" spans="1:26" ht="14.25" customHeight="1" x14ac:dyDescent="0.25">
      <c r="A567" s="1"/>
      <c r="B567" s="1"/>
      <c r="C567" s="3"/>
      <c r="D567" s="1"/>
      <c r="E567" s="1"/>
      <c r="F567" s="1"/>
      <c r="G567" s="1"/>
      <c r="H567" s="1"/>
      <c r="I567" s="1"/>
      <c r="J567" s="1"/>
      <c r="K567" s="1"/>
      <c r="L567" s="1"/>
      <c r="M567" s="1"/>
      <c r="N567" s="1"/>
      <c r="O567" s="1"/>
      <c r="P567" s="1"/>
      <c r="Q567" s="1"/>
      <c r="R567" s="1"/>
      <c r="S567" s="1"/>
      <c r="T567" s="1"/>
      <c r="U567" s="1"/>
      <c r="V567" s="1"/>
      <c r="W567" s="1"/>
      <c r="X567" s="1"/>
      <c r="Y567" s="3"/>
      <c r="Z567" s="1"/>
    </row>
    <row r="568" spans="1:26" ht="14.25" customHeight="1" x14ac:dyDescent="0.25">
      <c r="A568" s="1"/>
      <c r="B568" s="1"/>
      <c r="C568" s="3"/>
      <c r="D568" s="1"/>
      <c r="E568" s="1"/>
      <c r="F568" s="1"/>
      <c r="G568" s="1"/>
      <c r="H568" s="1"/>
      <c r="I568" s="1"/>
      <c r="J568" s="1"/>
      <c r="K568" s="1"/>
      <c r="L568" s="1"/>
      <c r="M568" s="1"/>
      <c r="N568" s="1"/>
      <c r="O568" s="1"/>
      <c r="P568" s="1"/>
      <c r="Q568" s="1"/>
      <c r="R568" s="1"/>
      <c r="S568" s="1"/>
      <c r="T568" s="1"/>
      <c r="U568" s="1"/>
      <c r="V568" s="1"/>
      <c r="W568" s="1"/>
      <c r="X568" s="1"/>
      <c r="Y568" s="3"/>
      <c r="Z568" s="1"/>
    </row>
    <row r="569" spans="1:26" ht="14.25" customHeight="1" x14ac:dyDescent="0.25">
      <c r="A569" s="1"/>
      <c r="B569" s="1"/>
      <c r="C569" s="3"/>
      <c r="D569" s="1"/>
      <c r="E569" s="1"/>
      <c r="F569" s="1"/>
      <c r="G569" s="1"/>
      <c r="H569" s="1"/>
      <c r="I569" s="1"/>
      <c r="J569" s="1"/>
      <c r="K569" s="1"/>
      <c r="L569" s="1"/>
      <c r="M569" s="1"/>
      <c r="N569" s="1"/>
      <c r="O569" s="1"/>
      <c r="P569" s="1"/>
      <c r="Q569" s="1"/>
      <c r="R569" s="1"/>
      <c r="S569" s="1"/>
      <c r="T569" s="1"/>
      <c r="U569" s="1"/>
      <c r="V569" s="1"/>
      <c r="W569" s="1"/>
      <c r="X569" s="1"/>
      <c r="Y569" s="3"/>
      <c r="Z569" s="1"/>
    </row>
    <row r="570" spans="1:26" ht="14.25" customHeight="1" x14ac:dyDescent="0.25">
      <c r="A570" s="1"/>
      <c r="B570" s="1"/>
      <c r="C570" s="3"/>
      <c r="D570" s="1"/>
      <c r="E570" s="1"/>
      <c r="F570" s="1"/>
      <c r="G570" s="1"/>
      <c r="H570" s="1"/>
      <c r="I570" s="1"/>
      <c r="J570" s="1"/>
      <c r="K570" s="1"/>
      <c r="L570" s="1"/>
      <c r="M570" s="1"/>
      <c r="N570" s="1"/>
      <c r="O570" s="1"/>
      <c r="P570" s="1"/>
      <c r="Q570" s="1"/>
      <c r="R570" s="1"/>
      <c r="S570" s="1"/>
      <c r="T570" s="1"/>
      <c r="U570" s="1"/>
      <c r="V570" s="1"/>
      <c r="W570" s="1"/>
      <c r="X570" s="1"/>
      <c r="Y570" s="3"/>
      <c r="Z570" s="1"/>
    </row>
    <row r="571" spans="1:26" ht="14.25" customHeight="1" x14ac:dyDescent="0.25">
      <c r="A571" s="1"/>
      <c r="B571" s="1"/>
      <c r="C571" s="3"/>
      <c r="D571" s="1"/>
      <c r="E571" s="1"/>
      <c r="F571" s="1"/>
      <c r="G571" s="1"/>
      <c r="H571" s="1"/>
      <c r="I571" s="1"/>
      <c r="J571" s="1"/>
      <c r="K571" s="1"/>
      <c r="L571" s="1"/>
      <c r="M571" s="1"/>
      <c r="N571" s="1"/>
      <c r="O571" s="1"/>
      <c r="P571" s="1"/>
      <c r="Q571" s="1"/>
      <c r="R571" s="1"/>
      <c r="S571" s="1"/>
      <c r="T571" s="1"/>
      <c r="U571" s="1"/>
      <c r="V571" s="1"/>
      <c r="W571" s="1"/>
      <c r="X571" s="1"/>
      <c r="Y571" s="3"/>
      <c r="Z571" s="1"/>
    </row>
    <row r="572" spans="1:26" ht="14.25" customHeight="1" x14ac:dyDescent="0.25">
      <c r="A572" s="1"/>
      <c r="B572" s="1"/>
      <c r="C572" s="3"/>
      <c r="D572" s="1"/>
      <c r="E572" s="1"/>
      <c r="F572" s="1"/>
      <c r="G572" s="1"/>
      <c r="H572" s="1"/>
      <c r="I572" s="1"/>
      <c r="J572" s="1"/>
      <c r="K572" s="1"/>
      <c r="L572" s="1"/>
      <c r="M572" s="1"/>
      <c r="N572" s="1"/>
      <c r="O572" s="1"/>
      <c r="P572" s="1"/>
      <c r="Q572" s="1"/>
      <c r="R572" s="1"/>
      <c r="S572" s="1"/>
      <c r="T572" s="1"/>
      <c r="U572" s="1"/>
      <c r="V572" s="1"/>
      <c r="W572" s="1"/>
      <c r="X572" s="1"/>
      <c r="Y572" s="3"/>
      <c r="Z572" s="1"/>
    </row>
    <row r="573" spans="1:26" ht="14.25" customHeight="1" x14ac:dyDescent="0.25">
      <c r="A573" s="1"/>
      <c r="B573" s="1"/>
      <c r="C573" s="3"/>
      <c r="D573" s="1"/>
      <c r="E573" s="1"/>
      <c r="F573" s="1"/>
      <c r="G573" s="1"/>
      <c r="H573" s="1"/>
      <c r="I573" s="1"/>
      <c r="J573" s="1"/>
      <c r="K573" s="1"/>
      <c r="L573" s="1"/>
      <c r="M573" s="1"/>
      <c r="N573" s="1"/>
      <c r="O573" s="1"/>
      <c r="P573" s="1"/>
      <c r="Q573" s="1"/>
      <c r="R573" s="1"/>
      <c r="S573" s="1"/>
      <c r="T573" s="1"/>
      <c r="U573" s="1"/>
      <c r="V573" s="1"/>
      <c r="W573" s="1"/>
      <c r="X573" s="1"/>
      <c r="Y573" s="3"/>
      <c r="Z573" s="1"/>
    </row>
    <row r="574" spans="1:26" ht="14.25" customHeight="1" x14ac:dyDescent="0.25">
      <c r="A574" s="1"/>
      <c r="B574" s="1"/>
      <c r="C574" s="3"/>
      <c r="D574" s="1"/>
      <c r="E574" s="1"/>
      <c r="F574" s="1"/>
      <c r="G574" s="1"/>
      <c r="H574" s="1"/>
      <c r="I574" s="1"/>
      <c r="J574" s="1"/>
      <c r="K574" s="1"/>
      <c r="L574" s="1"/>
      <c r="M574" s="1"/>
      <c r="N574" s="1"/>
      <c r="O574" s="1"/>
      <c r="P574" s="1"/>
      <c r="Q574" s="1"/>
      <c r="R574" s="1"/>
      <c r="S574" s="1"/>
      <c r="T574" s="1"/>
      <c r="U574" s="1"/>
      <c r="V574" s="1"/>
      <c r="W574" s="1"/>
      <c r="X574" s="1"/>
      <c r="Y574" s="3"/>
      <c r="Z574" s="1"/>
    </row>
    <row r="575" spans="1:26" ht="14.25" customHeight="1" x14ac:dyDescent="0.25">
      <c r="A575" s="1"/>
      <c r="B575" s="1"/>
      <c r="C575" s="3"/>
      <c r="D575" s="1"/>
      <c r="E575" s="1"/>
      <c r="F575" s="1"/>
      <c r="G575" s="1"/>
      <c r="H575" s="1"/>
      <c r="I575" s="1"/>
      <c r="J575" s="1"/>
      <c r="K575" s="1"/>
      <c r="L575" s="1"/>
      <c r="M575" s="1"/>
      <c r="N575" s="1"/>
      <c r="O575" s="1"/>
      <c r="P575" s="1"/>
      <c r="Q575" s="1"/>
      <c r="R575" s="1"/>
      <c r="S575" s="1"/>
      <c r="T575" s="1"/>
      <c r="U575" s="1"/>
      <c r="V575" s="1"/>
      <c r="W575" s="1"/>
      <c r="X575" s="1"/>
      <c r="Y575" s="3"/>
      <c r="Z575" s="1"/>
    </row>
    <row r="576" spans="1:26" ht="14.25" customHeight="1" x14ac:dyDescent="0.25">
      <c r="A576" s="1"/>
      <c r="B576" s="1"/>
      <c r="C576" s="3"/>
      <c r="D576" s="1"/>
      <c r="E576" s="1"/>
      <c r="F576" s="1"/>
      <c r="G576" s="1"/>
      <c r="H576" s="1"/>
      <c r="I576" s="1"/>
      <c r="J576" s="1"/>
      <c r="K576" s="1"/>
      <c r="L576" s="1"/>
      <c r="M576" s="1"/>
      <c r="N576" s="1"/>
      <c r="O576" s="1"/>
      <c r="P576" s="1"/>
      <c r="Q576" s="1"/>
      <c r="R576" s="1"/>
      <c r="S576" s="1"/>
      <c r="T576" s="1"/>
      <c r="U576" s="1"/>
      <c r="V576" s="1"/>
      <c r="W576" s="1"/>
      <c r="X576" s="1"/>
      <c r="Y576" s="3"/>
      <c r="Z576" s="1"/>
    </row>
    <row r="577" spans="1:26" ht="14.25" customHeight="1" x14ac:dyDescent="0.25">
      <c r="A577" s="1"/>
      <c r="B577" s="1"/>
      <c r="C577" s="3"/>
      <c r="D577" s="1"/>
      <c r="E577" s="1"/>
      <c r="F577" s="1"/>
      <c r="G577" s="1"/>
      <c r="H577" s="1"/>
      <c r="I577" s="1"/>
      <c r="J577" s="1"/>
      <c r="K577" s="1"/>
      <c r="L577" s="1"/>
      <c r="M577" s="1"/>
      <c r="N577" s="1"/>
      <c r="O577" s="1"/>
      <c r="P577" s="1"/>
      <c r="Q577" s="1"/>
      <c r="R577" s="1"/>
      <c r="S577" s="1"/>
      <c r="T577" s="1"/>
      <c r="U577" s="1"/>
      <c r="V577" s="1"/>
      <c r="W577" s="1"/>
      <c r="X577" s="1"/>
      <c r="Y577" s="3"/>
      <c r="Z577" s="1"/>
    </row>
    <row r="578" spans="1:26" ht="14.25" customHeight="1" x14ac:dyDescent="0.25">
      <c r="A578" s="1"/>
      <c r="B578" s="1"/>
      <c r="C578" s="3"/>
      <c r="D578" s="1"/>
      <c r="E578" s="1"/>
      <c r="F578" s="1"/>
      <c r="G578" s="1"/>
      <c r="H578" s="1"/>
      <c r="I578" s="1"/>
      <c r="J578" s="1"/>
      <c r="K578" s="1"/>
      <c r="L578" s="1"/>
      <c r="M578" s="1"/>
      <c r="N578" s="1"/>
      <c r="O578" s="1"/>
      <c r="P578" s="1"/>
      <c r="Q578" s="1"/>
      <c r="R578" s="1"/>
      <c r="S578" s="1"/>
      <c r="T578" s="1"/>
      <c r="U578" s="1"/>
      <c r="V578" s="1"/>
      <c r="W578" s="1"/>
      <c r="X578" s="1"/>
      <c r="Y578" s="3"/>
      <c r="Z578" s="1"/>
    </row>
    <row r="579" spans="1:26" ht="14.25" customHeight="1" x14ac:dyDescent="0.25">
      <c r="A579" s="1"/>
      <c r="B579" s="1"/>
      <c r="C579" s="3"/>
      <c r="D579" s="1"/>
      <c r="E579" s="1"/>
      <c r="F579" s="1"/>
      <c r="G579" s="1"/>
      <c r="H579" s="1"/>
      <c r="I579" s="1"/>
      <c r="J579" s="1"/>
      <c r="K579" s="1"/>
      <c r="L579" s="1"/>
      <c r="M579" s="1"/>
      <c r="N579" s="1"/>
      <c r="O579" s="1"/>
      <c r="P579" s="1"/>
      <c r="Q579" s="1"/>
      <c r="R579" s="1"/>
      <c r="S579" s="1"/>
      <c r="T579" s="1"/>
      <c r="U579" s="1"/>
      <c r="V579" s="1"/>
      <c r="W579" s="1"/>
      <c r="X579" s="1"/>
      <c r="Y579" s="3"/>
      <c r="Z579" s="1"/>
    </row>
    <row r="580" spans="1:26" ht="14.25" customHeight="1" x14ac:dyDescent="0.25">
      <c r="A580" s="1"/>
      <c r="B580" s="1"/>
      <c r="C580" s="3"/>
      <c r="D580" s="1"/>
      <c r="E580" s="1"/>
      <c r="F580" s="1"/>
      <c r="G580" s="1"/>
      <c r="H580" s="1"/>
      <c r="I580" s="1"/>
      <c r="J580" s="1"/>
      <c r="K580" s="1"/>
      <c r="L580" s="1"/>
      <c r="M580" s="1"/>
      <c r="N580" s="1"/>
      <c r="O580" s="1"/>
      <c r="P580" s="1"/>
      <c r="Q580" s="1"/>
      <c r="R580" s="1"/>
      <c r="S580" s="1"/>
      <c r="T580" s="1"/>
      <c r="U580" s="1"/>
      <c r="V580" s="1"/>
      <c r="W580" s="1"/>
      <c r="X580" s="1"/>
      <c r="Y580" s="3"/>
      <c r="Z580" s="1"/>
    </row>
    <row r="581" spans="1:26" ht="14.25" customHeight="1" x14ac:dyDescent="0.25">
      <c r="A581" s="1"/>
      <c r="B581" s="1"/>
      <c r="C581" s="3"/>
      <c r="D581" s="1"/>
      <c r="E581" s="1"/>
      <c r="F581" s="1"/>
      <c r="G581" s="1"/>
      <c r="H581" s="1"/>
      <c r="I581" s="1"/>
      <c r="J581" s="1"/>
      <c r="K581" s="1"/>
      <c r="L581" s="1"/>
      <c r="M581" s="1"/>
      <c r="N581" s="1"/>
      <c r="O581" s="1"/>
      <c r="P581" s="1"/>
      <c r="Q581" s="1"/>
      <c r="R581" s="1"/>
      <c r="S581" s="1"/>
      <c r="T581" s="1"/>
      <c r="U581" s="1"/>
      <c r="V581" s="1"/>
      <c r="W581" s="1"/>
      <c r="X581" s="1"/>
      <c r="Y581" s="3"/>
      <c r="Z581" s="1"/>
    </row>
    <row r="582" spans="1:26" ht="14.25" customHeight="1" x14ac:dyDescent="0.25">
      <c r="A582" s="1"/>
      <c r="B582" s="1"/>
      <c r="C582" s="3"/>
      <c r="D582" s="1"/>
      <c r="E582" s="1"/>
      <c r="F582" s="1"/>
      <c r="G582" s="1"/>
      <c r="H582" s="1"/>
      <c r="I582" s="1"/>
      <c r="J582" s="1"/>
      <c r="K582" s="1"/>
      <c r="L582" s="1"/>
      <c r="M582" s="1"/>
      <c r="N582" s="1"/>
      <c r="O582" s="1"/>
      <c r="P582" s="1"/>
      <c r="Q582" s="1"/>
      <c r="R582" s="1"/>
      <c r="S582" s="1"/>
      <c r="T582" s="1"/>
      <c r="U582" s="1"/>
      <c r="V582" s="1"/>
      <c r="W582" s="1"/>
      <c r="X582" s="1"/>
      <c r="Y582" s="3"/>
      <c r="Z582" s="1"/>
    </row>
    <row r="583" spans="1:26" ht="14.25" customHeight="1" x14ac:dyDescent="0.25">
      <c r="A583" s="1"/>
      <c r="B583" s="1"/>
      <c r="C583" s="3"/>
      <c r="D583" s="1"/>
      <c r="E583" s="1"/>
      <c r="F583" s="1"/>
      <c r="G583" s="1"/>
      <c r="H583" s="1"/>
      <c r="I583" s="1"/>
      <c r="J583" s="1"/>
      <c r="K583" s="1"/>
      <c r="L583" s="1"/>
      <c r="M583" s="1"/>
      <c r="N583" s="1"/>
      <c r="O583" s="1"/>
      <c r="P583" s="1"/>
      <c r="Q583" s="1"/>
      <c r="R583" s="1"/>
      <c r="S583" s="1"/>
      <c r="T583" s="1"/>
      <c r="U583" s="1"/>
      <c r="V583" s="1"/>
      <c r="W583" s="1"/>
      <c r="X583" s="1"/>
      <c r="Y583" s="3"/>
      <c r="Z583" s="1"/>
    </row>
    <row r="584" spans="1:26" ht="14.25" customHeight="1" x14ac:dyDescent="0.25">
      <c r="A584" s="1"/>
      <c r="B584" s="1"/>
      <c r="C584" s="3"/>
      <c r="D584" s="1"/>
      <c r="E584" s="1"/>
      <c r="F584" s="1"/>
      <c r="G584" s="1"/>
      <c r="H584" s="1"/>
      <c r="I584" s="1"/>
      <c r="J584" s="1"/>
      <c r="K584" s="1"/>
      <c r="L584" s="1"/>
      <c r="M584" s="1"/>
      <c r="N584" s="1"/>
      <c r="O584" s="1"/>
      <c r="P584" s="1"/>
      <c r="Q584" s="1"/>
      <c r="R584" s="1"/>
      <c r="S584" s="1"/>
      <c r="T584" s="1"/>
      <c r="U584" s="1"/>
      <c r="V584" s="1"/>
      <c r="W584" s="1"/>
      <c r="X584" s="1"/>
      <c r="Y584" s="3"/>
      <c r="Z584" s="1"/>
    </row>
    <row r="585" spans="1:26" ht="14.25" customHeight="1" x14ac:dyDescent="0.25">
      <c r="A585" s="1"/>
      <c r="B585" s="1"/>
      <c r="C585" s="3"/>
      <c r="D585" s="1"/>
      <c r="E585" s="1"/>
      <c r="F585" s="1"/>
      <c r="G585" s="1"/>
      <c r="H585" s="1"/>
      <c r="I585" s="1"/>
      <c r="J585" s="1"/>
      <c r="K585" s="1"/>
      <c r="L585" s="1"/>
      <c r="M585" s="1"/>
      <c r="N585" s="1"/>
      <c r="O585" s="1"/>
      <c r="P585" s="1"/>
      <c r="Q585" s="1"/>
      <c r="R585" s="1"/>
      <c r="S585" s="1"/>
      <c r="T585" s="1"/>
      <c r="U585" s="1"/>
      <c r="V585" s="1"/>
      <c r="W585" s="1"/>
      <c r="X585" s="1"/>
      <c r="Y585" s="3"/>
      <c r="Z585" s="1"/>
    </row>
    <row r="586" spans="1:26" ht="14.25" customHeight="1" x14ac:dyDescent="0.25">
      <c r="A586" s="1"/>
      <c r="B586" s="1"/>
      <c r="C586" s="3"/>
      <c r="D586" s="1"/>
      <c r="E586" s="1"/>
      <c r="F586" s="1"/>
      <c r="G586" s="1"/>
      <c r="H586" s="1"/>
      <c r="I586" s="1"/>
      <c r="J586" s="1"/>
      <c r="K586" s="1"/>
      <c r="L586" s="1"/>
      <c r="M586" s="1"/>
      <c r="N586" s="1"/>
      <c r="O586" s="1"/>
      <c r="P586" s="1"/>
      <c r="Q586" s="1"/>
      <c r="R586" s="1"/>
      <c r="S586" s="1"/>
      <c r="T586" s="1"/>
      <c r="U586" s="1"/>
      <c r="V586" s="1"/>
      <c r="W586" s="1"/>
      <c r="X586" s="1"/>
      <c r="Y586" s="3"/>
      <c r="Z586" s="1"/>
    </row>
    <row r="587" spans="1:26" ht="14.25" customHeight="1" x14ac:dyDescent="0.25">
      <c r="A587" s="1"/>
      <c r="B587" s="1"/>
      <c r="C587" s="3"/>
      <c r="D587" s="1"/>
      <c r="E587" s="1"/>
      <c r="F587" s="1"/>
      <c r="G587" s="1"/>
      <c r="H587" s="1"/>
      <c r="I587" s="1"/>
      <c r="J587" s="1"/>
      <c r="K587" s="1"/>
      <c r="L587" s="1"/>
      <c r="M587" s="1"/>
      <c r="N587" s="1"/>
      <c r="O587" s="1"/>
      <c r="P587" s="1"/>
      <c r="Q587" s="1"/>
      <c r="R587" s="1"/>
      <c r="S587" s="1"/>
      <c r="T587" s="1"/>
      <c r="U587" s="1"/>
      <c r="V587" s="1"/>
      <c r="W587" s="1"/>
      <c r="X587" s="1"/>
      <c r="Y587" s="3"/>
      <c r="Z587" s="1"/>
    </row>
    <row r="588" spans="1:26" ht="14.25" customHeight="1" x14ac:dyDescent="0.25">
      <c r="A588" s="1"/>
      <c r="B588" s="1"/>
      <c r="C588" s="3"/>
      <c r="D588" s="1"/>
      <c r="E588" s="1"/>
      <c r="F588" s="1"/>
      <c r="G588" s="1"/>
      <c r="H588" s="1"/>
      <c r="I588" s="1"/>
      <c r="J588" s="1"/>
      <c r="K588" s="1"/>
      <c r="L588" s="1"/>
      <c r="M588" s="1"/>
      <c r="N588" s="1"/>
      <c r="O588" s="1"/>
      <c r="P588" s="1"/>
      <c r="Q588" s="1"/>
      <c r="R588" s="1"/>
      <c r="S588" s="1"/>
      <c r="T588" s="1"/>
      <c r="U588" s="1"/>
      <c r="V588" s="1"/>
      <c r="W588" s="1"/>
      <c r="X588" s="1"/>
      <c r="Y588" s="3"/>
      <c r="Z588" s="1"/>
    </row>
    <row r="589" spans="1:26" ht="14.25" customHeight="1" x14ac:dyDescent="0.25">
      <c r="A589" s="1"/>
      <c r="B589" s="1"/>
      <c r="C589" s="3"/>
      <c r="D589" s="1"/>
      <c r="E589" s="1"/>
      <c r="F589" s="1"/>
      <c r="G589" s="1"/>
      <c r="H589" s="1"/>
      <c r="I589" s="1"/>
      <c r="J589" s="1"/>
      <c r="K589" s="1"/>
      <c r="L589" s="1"/>
      <c r="M589" s="1"/>
      <c r="N589" s="1"/>
      <c r="O589" s="1"/>
      <c r="P589" s="1"/>
      <c r="Q589" s="1"/>
      <c r="R589" s="1"/>
      <c r="S589" s="1"/>
      <c r="T589" s="1"/>
      <c r="U589" s="1"/>
      <c r="V589" s="1"/>
      <c r="W589" s="1"/>
      <c r="X589" s="1"/>
      <c r="Y589" s="3"/>
      <c r="Z589" s="1"/>
    </row>
    <row r="590" spans="1:26" ht="14.25" customHeight="1" x14ac:dyDescent="0.25">
      <c r="A590" s="1"/>
      <c r="B590" s="1"/>
      <c r="C590" s="3"/>
      <c r="D590" s="1"/>
      <c r="E590" s="1"/>
      <c r="F590" s="1"/>
      <c r="G590" s="1"/>
      <c r="H590" s="1"/>
      <c r="I590" s="1"/>
      <c r="J590" s="1"/>
      <c r="K590" s="1"/>
      <c r="L590" s="1"/>
      <c r="M590" s="1"/>
      <c r="N590" s="1"/>
      <c r="O590" s="1"/>
      <c r="P590" s="1"/>
      <c r="Q590" s="1"/>
      <c r="R590" s="1"/>
      <c r="S590" s="1"/>
      <c r="T590" s="1"/>
      <c r="U590" s="1"/>
      <c r="V590" s="1"/>
      <c r="W590" s="1"/>
      <c r="X590" s="1"/>
      <c r="Y590" s="3"/>
      <c r="Z590" s="1"/>
    </row>
    <row r="591" spans="1:26" ht="14.25" customHeight="1" x14ac:dyDescent="0.25">
      <c r="A591" s="1"/>
      <c r="B591" s="1"/>
      <c r="C591" s="3"/>
      <c r="D591" s="1"/>
      <c r="E591" s="1"/>
      <c r="F591" s="1"/>
      <c r="G591" s="1"/>
      <c r="H591" s="1"/>
      <c r="I591" s="1"/>
      <c r="J591" s="1"/>
      <c r="K591" s="1"/>
      <c r="L591" s="1"/>
      <c r="M591" s="1"/>
      <c r="N591" s="1"/>
      <c r="O591" s="1"/>
      <c r="P591" s="1"/>
      <c r="Q591" s="1"/>
      <c r="R591" s="1"/>
      <c r="S591" s="1"/>
      <c r="T591" s="1"/>
      <c r="U591" s="1"/>
      <c r="V591" s="1"/>
      <c r="W591" s="1"/>
      <c r="X591" s="1"/>
      <c r="Y591" s="3"/>
      <c r="Z591" s="1"/>
    </row>
    <row r="592" spans="1:26" ht="14.25" customHeight="1" x14ac:dyDescent="0.25">
      <c r="A592" s="1"/>
      <c r="B592" s="1"/>
      <c r="C592" s="3"/>
      <c r="D592" s="1"/>
      <c r="E592" s="1"/>
      <c r="F592" s="1"/>
      <c r="G592" s="1"/>
      <c r="H592" s="1"/>
      <c r="I592" s="1"/>
      <c r="J592" s="1"/>
      <c r="K592" s="1"/>
      <c r="L592" s="1"/>
      <c r="M592" s="1"/>
      <c r="N592" s="1"/>
      <c r="O592" s="1"/>
      <c r="P592" s="1"/>
      <c r="Q592" s="1"/>
      <c r="R592" s="1"/>
      <c r="S592" s="1"/>
      <c r="T592" s="1"/>
      <c r="U592" s="1"/>
      <c r="V592" s="1"/>
      <c r="W592" s="1"/>
      <c r="X592" s="1"/>
      <c r="Y592" s="3"/>
      <c r="Z592" s="1"/>
    </row>
    <row r="593" spans="1:26" ht="14.25" customHeight="1" x14ac:dyDescent="0.25">
      <c r="A593" s="1"/>
      <c r="B593" s="1"/>
      <c r="C593" s="3"/>
      <c r="D593" s="1"/>
      <c r="E593" s="1"/>
      <c r="F593" s="1"/>
      <c r="G593" s="1"/>
      <c r="H593" s="1"/>
      <c r="I593" s="1"/>
      <c r="J593" s="1"/>
      <c r="K593" s="1"/>
      <c r="L593" s="1"/>
      <c r="M593" s="1"/>
      <c r="N593" s="1"/>
      <c r="O593" s="1"/>
      <c r="P593" s="1"/>
      <c r="Q593" s="1"/>
      <c r="R593" s="1"/>
      <c r="S593" s="1"/>
      <c r="T593" s="1"/>
      <c r="U593" s="1"/>
      <c r="V593" s="1"/>
      <c r="W593" s="1"/>
      <c r="X593" s="1"/>
      <c r="Y593" s="3"/>
      <c r="Z593" s="1"/>
    </row>
    <row r="594" spans="1:26" ht="14.25" customHeight="1" x14ac:dyDescent="0.25">
      <c r="A594" s="1"/>
      <c r="B594" s="1"/>
      <c r="C594" s="3"/>
      <c r="D594" s="1"/>
      <c r="E594" s="1"/>
      <c r="F594" s="1"/>
      <c r="G594" s="1"/>
      <c r="H594" s="1"/>
      <c r="I594" s="1"/>
      <c r="J594" s="1"/>
      <c r="K594" s="1"/>
      <c r="L594" s="1"/>
      <c r="M594" s="1"/>
      <c r="N594" s="1"/>
      <c r="O594" s="1"/>
      <c r="P594" s="1"/>
      <c r="Q594" s="1"/>
      <c r="R594" s="1"/>
      <c r="S594" s="1"/>
      <c r="T594" s="1"/>
      <c r="U594" s="1"/>
      <c r="V594" s="1"/>
      <c r="W594" s="1"/>
      <c r="X594" s="1"/>
      <c r="Y594" s="3"/>
      <c r="Z594" s="1"/>
    </row>
    <row r="595" spans="1:26" ht="14.25" customHeight="1" x14ac:dyDescent="0.25">
      <c r="A595" s="1"/>
      <c r="B595" s="1"/>
      <c r="C595" s="3"/>
      <c r="D595" s="1"/>
      <c r="E595" s="1"/>
      <c r="F595" s="1"/>
      <c r="G595" s="1"/>
      <c r="H595" s="1"/>
      <c r="I595" s="1"/>
      <c r="J595" s="1"/>
      <c r="K595" s="1"/>
      <c r="L595" s="1"/>
      <c r="M595" s="1"/>
      <c r="N595" s="1"/>
      <c r="O595" s="1"/>
      <c r="P595" s="1"/>
      <c r="Q595" s="1"/>
      <c r="R595" s="1"/>
      <c r="S595" s="1"/>
      <c r="T595" s="1"/>
      <c r="U595" s="1"/>
      <c r="V595" s="1"/>
      <c r="W595" s="1"/>
      <c r="X595" s="1"/>
      <c r="Y595" s="3"/>
      <c r="Z595" s="1"/>
    </row>
    <row r="596" spans="1:26" ht="14.25" customHeight="1" x14ac:dyDescent="0.25">
      <c r="A596" s="1"/>
      <c r="B596" s="1"/>
      <c r="C596" s="3"/>
      <c r="D596" s="1"/>
      <c r="E596" s="1"/>
      <c r="F596" s="1"/>
      <c r="G596" s="1"/>
      <c r="H596" s="1"/>
      <c r="I596" s="1"/>
      <c r="J596" s="1"/>
      <c r="K596" s="1"/>
      <c r="L596" s="1"/>
      <c r="M596" s="1"/>
      <c r="N596" s="1"/>
      <c r="O596" s="1"/>
      <c r="P596" s="1"/>
      <c r="Q596" s="1"/>
      <c r="R596" s="1"/>
      <c r="S596" s="1"/>
      <c r="T596" s="1"/>
      <c r="U596" s="1"/>
      <c r="V596" s="1"/>
      <c r="W596" s="1"/>
      <c r="X596" s="1"/>
      <c r="Y596" s="3"/>
      <c r="Z596" s="1"/>
    </row>
    <row r="597" spans="1:26" ht="14.25" customHeight="1" x14ac:dyDescent="0.25">
      <c r="A597" s="1"/>
      <c r="B597" s="1"/>
      <c r="C597" s="3"/>
      <c r="D597" s="1"/>
      <c r="E597" s="1"/>
      <c r="F597" s="1"/>
      <c r="G597" s="1"/>
      <c r="H597" s="1"/>
      <c r="I597" s="1"/>
      <c r="J597" s="1"/>
      <c r="K597" s="1"/>
      <c r="L597" s="1"/>
      <c r="M597" s="1"/>
      <c r="N597" s="1"/>
      <c r="O597" s="1"/>
      <c r="P597" s="1"/>
      <c r="Q597" s="1"/>
      <c r="R597" s="1"/>
      <c r="S597" s="1"/>
      <c r="T597" s="1"/>
      <c r="U597" s="1"/>
      <c r="V597" s="1"/>
      <c r="W597" s="1"/>
      <c r="X597" s="1"/>
      <c r="Y597" s="3"/>
      <c r="Z597" s="1"/>
    </row>
    <row r="598" spans="1:26" ht="14.25" customHeight="1" x14ac:dyDescent="0.25">
      <c r="A598" s="1"/>
      <c r="B598" s="1"/>
      <c r="C598" s="3"/>
      <c r="D598" s="1"/>
      <c r="E598" s="1"/>
      <c r="F598" s="1"/>
      <c r="G598" s="1"/>
      <c r="H598" s="1"/>
      <c r="I598" s="1"/>
      <c r="J598" s="1"/>
      <c r="K598" s="1"/>
      <c r="L598" s="1"/>
      <c r="M598" s="1"/>
      <c r="N598" s="1"/>
      <c r="O598" s="1"/>
      <c r="P598" s="1"/>
      <c r="Q598" s="1"/>
      <c r="R598" s="1"/>
      <c r="S598" s="1"/>
      <c r="T598" s="1"/>
      <c r="U598" s="1"/>
      <c r="V598" s="1"/>
      <c r="W598" s="1"/>
      <c r="X598" s="1"/>
      <c r="Y598" s="3"/>
      <c r="Z598" s="1"/>
    </row>
    <row r="599" spans="1:26" ht="14.25" customHeight="1" x14ac:dyDescent="0.25">
      <c r="A599" s="1"/>
      <c r="B599" s="1"/>
      <c r="C599" s="3"/>
      <c r="D599" s="1"/>
      <c r="E599" s="1"/>
      <c r="F599" s="1"/>
      <c r="G599" s="1"/>
      <c r="H599" s="1"/>
      <c r="I599" s="1"/>
      <c r="J599" s="1"/>
      <c r="K599" s="1"/>
      <c r="L599" s="1"/>
      <c r="M599" s="1"/>
      <c r="N599" s="1"/>
      <c r="O599" s="1"/>
      <c r="P599" s="1"/>
      <c r="Q599" s="1"/>
      <c r="R599" s="1"/>
      <c r="S599" s="1"/>
      <c r="T599" s="1"/>
      <c r="U599" s="1"/>
      <c r="V599" s="1"/>
      <c r="W599" s="1"/>
      <c r="X599" s="1"/>
      <c r="Y599" s="3"/>
      <c r="Z599" s="1"/>
    </row>
    <row r="600" spans="1:26" ht="14.25" customHeight="1" x14ac:dyDescent="0.25">
      <c r="A600" s="1"/>
      <c r="B600" s="1"/>
      <c r="C600" s="3"/>
      <c r="D600" s="1"/>
      <c r="E600" s="1"/>
      <c r="F600" s="1"/>
      <c r="G600" s="1"/>
      <c r="H600" s="1"/>
      <c r="I600" s="1"/>
      <c r="J600" s="1"/>
      <c r="K600" s="1"/>
      <c r="L600" s="1"/>
      <c r="M600" s="1"/>
      <c r="N600" s="1"/>
      <c r="O600" s="1"/>
      <c r="P600" s="1"/>
      <c r="Q600" s="1"/>
      <c r="R600" s="1"/>
      <c r="S600" s="1"/>
      <c r="T600" s="1"/>
      <c r="U600" s="1"/>
      <c r="V600" s="1"/>
      <c r="W600" s="1"/>
      <c r="X600" s="1"/>
      <c r="Y600" s="3"/>
      <c r="Z600" s="1"/>
    </row>
    <row r="601" spans="1:26" ht="14.25" customHeight="1" x14ac:dyDescent="0.25">
      <c r="A601" s="1"/>
      <c r="B601" s="1"/>
      <c r="C601" s="3"/>
      <c r="D601" s="1"/>
      <c r="E601" s="1"/>
      <c r="F601" s="1"/>
      <c r="G601" s="1"/>
      <c r="H601" s="1"/>
      <c r="I601" s="1"/>
      <c r="J601" s="1"/>
      <c r="K601" s="1"/>
      <c r="L601" s="1"/>
      <c r="M601" s="1"/>
      <c r="N601" s="1"/>
      <c r="O601" s="1"/>
      <c r="P601" s="1"/>
      <c r="Q601" s="1"/>
      <c r="R601" s="1"/>
      <c r="S601" s="1"/>
      <c r="T601" s="1"/>
      <c r="U601" s="1"/>
      <c r="V601" s="1"/>
      <c r="W601" s="1"/>
      <c r="X601" s="1"/>
      <c r="Y601" s="3"/>
      <c r="Z601" s="1"/>
    </row>
    <row r="602" spans="1:26" ht="14.25" customHeight="1" x14ac:dyDescent="0.25">
      <c r="A602" s="1"/>
      <c r="B602" s="1"/>
      <c r="C602" s="3"/>
      <c r="D602" s="1"/>
      <c r="E602" s="1"/>
      <c r="F602" s="1"/>
      <c r="G602" s="1"/>
      <c r="H602" s="1"/>
      <c r="I602" s="1"/>
      <c r="J602" s="1"/>
      <c r="K602" s="1"/>
      <c r="L602" s="1"/>
      <c r="M602" s="1"/>
      <c r="N602" s="1"/>
      <c r="O602" s="1"/>
      <c r="P602" s="1"/>
      <c r="Q602" s="1"/>
      <c r="R602" s="1"/>
      <c r="S602" s="1"/>
      <c r="T602" s="1"/>
      <c r="U602" s="1"/>
      <c r="V602" s="1"/>
      <c r="W602" s="1"/>
      <c r="X602" s="1"/>
      <c r="Y602" s="3"/>
      <c r="Z602" s="1"/>
    </row>
    <row r="603" spans="1:26" ht="14.25" customHeight="1" x14ac:dyDescent="0.25">
      <c r="A603" s="1"/>
      <c r="B603" s="1"/>
      <c r="C603" s="3"/>
      <c r="D603" s="1"/>
      <c r="E603" s="1"/>
      <c r="F603" s="1"/>
      <c r="G603" s="1"/>
      <c r="H603" s="1"/>
      <c r="I603" s="1"/>
      <c r="J603" s="1"/>
      <c r="K603" s="1"/>
      <c r="L603" s="1"/>
      <c r="M603" s="1"/>
      <c r="N603" s="1"/>
      <c r="O603" s="1"/>
      <c r="P603" s="1"/>
      <c r="Q603" s="1"/>
      <c r="R603" s="1"/>
      <c r="S603" s="1"/>
      <c r="T603" s="1"/>
      <c r="U603" s="1"/>
      <c r="V603" s="1"/>
      <c r="W603" s="1"/>
      <c r="X603" s="1"/>
      <c r="Y603" s="3"/>
      <c r="Z603" s="1"/>
    </row>
    <row r="604" spans="1:26" ht="14.25" customHeight="1" x14ac:dyDescent="0.25">
      <c r="A604" s="1"/>
      <c r="B604" s="1"/>
      <c r="C604" s="3"/>
      <c r="D604" s="1"/>
      <c r="E604" s="1"/>
      <c r="F604" s="1"/>
      <c r="G604" s="1"/>
      <c r="H604" s="1"/>
      <c r="I604" s="1"/>
      <c r="J604" s="1"/>
      <c r="K604" s="1"/>
      <c r="L604" s="1"/>
      <c r="M604" s="1"/>
      <c r="N604" s="1"/>
      <c r="O604" s="1"/>
      <c r="P604" s="1"/>
      <c r="Q604" s="1"/>
      <c r="R604" s="1"/>
      <c r="S604" s="1"/>
      <c r="T604" s="1"/>
      <c r="U604" s="1"/>
      <c r="V604" s="1"/>
      <c r="W604" s="1"/>
      <c r="X604" s="1"/>
      <c r="Y604" s="3"/>
      <c r="Z604" s="1"/>
    </row>
    <row r="605" spans="1:26" ht="14.25" customHeight="1" x14ac:dyDescent="0.25">
      <c r="A605" s="1"/>
      <c r="B605" s="1"/>
      <c r="C605" s="3"/>
      <c r="D605" s="1"/>
      <c r="E605" s="1"/>
      <c r="F605" s="1"/>
      <c r="G605" s="1"/>
      <c r="H605" s="1"/>
      <c r="I605" s="1"/>
      <c r="J605" s="1"/>
      <c r="K605" s="1"/>
      <c r="L605" s="1"/>
      <c r="M605" s="1"/>
      <c r="N605" s="1"/>
      <c r="O605" s="1"/>
      <c r="P605" s="1"/>
      <c r="Q605" s="1"/>
      <c r="R605" s="1"/>
      <c r="S605" s="1"/>
      <c r="T605" s="1"/>
      <c r="U605" s="1"/>
      <c r="V605" s="1"/>
      <c r="W605" s="1"/>
      <c r="X605" s="1"/>
      <c r="Y605" s="3"/>
      <c r="Z605" s="1"/>
    </row>
    <row r="606" spans="1:26" ht="14.25" customHeight="1" x14ac:dyDescent="0.25">
      <c r="A606" s="1"/>
      <c r="B606" s="1"/>
      <c r="C606" s="3"/>
      <c r="D606" s="1"/>
      <c r="E606" s="1"/>
      <c r="F606" s="1"/>
      <c r="G606" s="1"/>
      <c r="H606" s="1"/>
      <c r="I606" s="1"/>
      <c r="J606" s="1"/>
      <c r="K606" s="1"/>
      <c r="L606" s="1"/>
      <c r="M606" s="1"/>
      <c r="N606" s="1"/>
      <c r="O606" s="1"/>
      <c r="P606" s="1"/>
      <c r="Q606" s="1"/>
      <c r="R606" s="1"/>
      <c r="S606" s="1"/>
      <c r="T606" s="1"/>
      <c r="U606" s="1"/>
      <c r="V606" s="1"/>
      <c r="W606" s="1"/>
      <c r="X606" s="1"/>
      <c r="Y606" s="3"/>
      <c r="Z606" s="1"/>
    </row>
    <row r="607" spans="1:26" ht="14.25" customHeight="1" x14ac:dyDescent="0.25">
      <c r="A607" s="1"/>
      <c r="B607" s="1"/>
      <c r="C607" s="3"/>
      <c r="D607" s="1"/>
      <c r="E607" s="1"/>
      <c r="F607" s="1"/>
      <c r="G607" s="1"/>
      <c r="H607" s="1"/>
      <c r="I607" s="1"/>
      <c r="J607" s="1"/>
      <c r="K607" s="1"/>
      <c r="L607" s="1"/>
      <c r="M607" s="1"/>
      <c r="N607" s="1"/>
      <c r="O607" s="1"/>
      <c r="P607" s="1"/>
      <c r="Q607" s="1"/>
      <c r="R607" s="1"/>
      <c r="S607" s="1"/>
      <c r="T607" s="1"/>
      <c r="U607" s="1"/>
      <c r="V607" s="1"/>
      <c r="W607" s="1"/>
      <c r="X607" s="1"/>
      <c r="Y607" s="3"/>
      <c r="Z607" s="1"/>
    </row>
    <row r="608" spans="1:26" ht="14.25" customHeight="1" x14ac:dyDescent="0.25">
      <c r="A608" s="1"/>
      <c r="B608" s="1"/>
      <c r="C608" s="3"/>
      <c r="D608" s="1"/>
      <c r="E608" s="1"/>
      <c r="F608" s="1"/>
      <c r="G608" s="1"/>
      <c r="H608" s="1"/>
      <c r="I608" s="1"/>
      <c r="J608" s="1"/>
      <c r="K608" s="1"/>
      <c r="L608" s="1"/>
      <c r="M608" s="1"/>
      <c r="N608" s="1"/>
      <c r="O608" s="1"/>
      <c r="P608" s="1"/>
      <c r="Q608" s="1"/>
      <c r="R608" s="1"/>
      <c r="S608" s="1"/>
      <c r="T608" s="1"/>
      <c r="U608" s="1"/>
      <c r="V608" s="1"/>
      <c r="W608" s="1"/>
      <c r="X608" s="1"/>
      <c r="Y608" s="3"/>
      <c r="Z608" s="1"/>
    </row>
    <row r="609" spans="1:26" ht="14.25" customHeight="1" x14ac:dyDescent="0.25">
      <c r="A609" s="1"/>
      <c r="B609" s="1"/>
      <c r="C609" s="3"/>
      <c r="D609" s="1"/>
      <c r="E609" s="1"/>
      <c r="F609" s="1"/>
      <c r="G609" s="1"/>
      <c r="H609" s="1"/>
      <c r="I609" s="1"/>
      <c r="J609" s="1"/>
      <c r="K609" s="1"/>
      <c r="L609" s="1"/>
      <c r="M609" s="1"/>
      <c r="N609" s="1"/>
      <c r="O609" s="1"/>
      <c r="P609" s="1"/>
      <c r="Q609" s="1"/>
      <c r="R609" s="1"/>
      <c r="S609" s="1"/>
      <c r="T609" s="1"/>
      <c r="U609" s="1"/>
      <c r="V609" s="1"/>
      <c r="W609" s="1"/>
      <c r="X609" s="1"/>
      <c r="Y609" s="3"/>
      <c r="Z609" s="1"/>
    </row>
    <row r="610" spans="1:26" ht="14.25" customHeight="1" x14ac:dyDescent="0.25">
      <c r="A610" s="1"/>
      <c r="B610" s="1"/>
      <c r="C610" s="3"/>
      <c r="D610" s="1"/>
      <c r="E610" s="1"/>
      <c r="F610" s="1"/>
      <c r="G610" s="1"/>
      <c r="H610" s="1"/>
      <c r="I610" s="1"/>
      <c r="J610" s="1"/>
      <c r="K610" s="1"/>
      <c r="L610" s="1"/>
      <c r="M610" s="1"/>
      <c r="N610" s="1"/>
      <c r="O610" s="1"/>
      <c r="P610" s="1"/>
      <c r="Q610" s="1"/>
      <c r="R610" s="1"/>
      <c r="S610" s="1"/>
      <c r="T610" s="1"/>
      <c r="U610" s="1"/>
      <c r="V610" s="1"/>
      <c r="W610" s="1"/>
      <c r="X610" s="1"/>
      <c r="Y610" s="3"/>
      <c r="Z610" s="1"/>
    </row>
    <row r="611" spans="1:26" ht="14.25" customHeight="1" x14ac:dyDescent="0.25">
      <c r="A611" s="1"/>
      <c r="B611" s="1"/>
      <c r="C611" s="3"/>
      <c r="D611" s="1"/>
      <c r="E611" s="1"/>
      <c r="F611" s="1"/>
      <c r="G611" s="1"/>
      <c r="H611" s="1"/>
      <c r="I611" s="1"/>
      <c r="J611" s="1"/>
      <c r="K611" s="1"/>
      <c r="L611" s="1"/>
      <c r="M611" s="1"/>
      <c r="N611" s="1"/>
      <c r="O611" s="1"/>
      <c r="P611" s="1"/>
      <c r="Q611" s="1"/>
      <c r="R611" s="1"/>
      <c r="S611" s="1"/>
      <c r="T611" s="1"/>
      <c r="U611" s="1"/>
      <c r="V611" s="1"/>
      <c r="W611" s="1"/>
      <c r="X611" s="1"/>
      <c r="Y611" s="3"/>
      <c r="Z611" s="1"/>
    </row>
    <row r="612" spans="1:26" ht="14.25" customHeight="1" x14ac:dyDescent="0.25">
      <c r="A612" s="1"/>
      <c r="B612" s="1"/>
      <c r="C612" s="3"/>
      <c r="D612" s="1"/>
      <c r="E612" s="1"/>
      <c r="F612" s="1"/>
      <c r="G612" s="1"/>
      <c r="H612" s="1"/>
      <c r="I612" s="1"/>
      <c r="J612" s="1"/>
      <c r="K612" s="1"/>
      <c r="L612" s="1"/>
      <c r="M612" s="1"/>
      <c r="N612" s="1"/>
      <c r="O612" s="1"/>
      <c r="P612" s="1"/>
      <c r="Q612" s="1"/>
      <c r="R612" s="1"/>
      <c r="S612" s="1"/>
      <c r="T612" s="1"/>
      <c r="U612" s="1"/>
      <c r="V612" s="1"/>
      <c r="W612" s="1"/>
      <c r="X612" s="1"/>
      <c r="Y612" s="3"/>
      <c r="Z612" s="1"/>
    </row>
    <row r="613" spans="1:26" ht="14.25" customHeight="1" x14ac:dyDescent="0.25">
      <c r="A613" s="1"/>
      <c r="B613" s="1"/>
      <c r="C613" s="3"/>
      <c r="D613" s="1"/>
      <c r="E613" s="1"/>
      <c r="F613" s="1"/>
      <c r="G613" s="1"/>
      <c r="H613" s="1"/>
      <c r="I613" s="1"/>
      <c r="J613" s="1"/>
      <c r="K613" s="1"/>
      <c r="L613" s="1"/>
      <c r="M613" s="1"/>
      <c r="N613" s="1"/>
      <c r="O613" s="1"/>
      <c r="P613" s="1"/>
      <c r="Q613" s="1"/>
      <c r="R613" s="1"/>
      <c r="S613" s="1"/>
      <c r="T613" s="1"/>
      <c r="U613" s="1"/>
      <c r="V613" s="1"/>
      <c r="W613" s="1"/>
      <c r="X613" s="1"/>
      <c r="Y613" s="3"/>
      <c r="Z613" s="1"/>
    </row>
    <row r="614" spans="1:26" ht="14.25" customHeight="1" x14ac:dyDescent="0.25">
      <c r="A614" s="1"/>
      <c r="B614" s="1"/>
      <c r="C614" s="3"/>
      <c r="D614" s="1"/>
      <c r="E614" s="1"/>
      <c r="F614" s="1"/>
      <c r="G614" s="1"/>
      <c r="H614" s="1"/>
      <c r="I614" s="1"/>
      <c r="J614" s="1"/>
      <c r="K614" s="1"/>
      <c r="L614" s="1"/>
      <c r="M614" s="1"/>
      <c r="N614" s="1"/>
      <c r="O614" s="1"/>
      <c r="P614" s="1"/>
      <c r="Q614" s="1"/>
      <c r="R614" s="1"/>
      <c r="S614" s="1"/>
      <c r="T614" s="1"/>
      <c r="U614" s="1"/>
      <c r="V614" s="1"/>
      <c r="W614" s="1"/>
      <c r="X614" s="1"/>
      <c r="Y614" s="3"/>
      <c r="Z614" s="1"/>
    </row>
    <row r="615" spans="1:26" ht="14.25" customHeight="1" x14ac:dyDescent="0.25">
      <c r="A615" s="1"/>
      <c r="B615" s="1"/>
      <c r="C615" s="3"/>
      <c r="D615" s="1"/>
      <c r="E615" s="1"/>
      <c r="F615" s="1"/>
      <c r="G615" s="1"/>
      <c r="H615" s="1"/>
      <c r="I615" s="1"/>
      <c r="J615" s="1"/>
      <c r="K615" s="1"/>
      <c r="L615" s="1"/>
      <c r="M615" s="1"/>
      <c r="N615" s="1"/>
      <c r="O615" s="1"/>
      <c r="P615" s="1"/>
      <c r="Q615" s="1"/>
      <c r="R615" s="1"/>
      <c r="S615" s="1"/>
      <c r="T615" s="1"/>
      <c r="U615" s="1"/>
      <c r="V615" s="1"/>
      <c r="W615" s="1"/>
      <c r="X615" s="1"/>
      <c r="Y615" s="3"/>
      <c r="Z615" s="1"/>
    </row>
    <row r="616" spans="1:26" ht="14.25" customHeight="1" x14ac:dyDescent="0.25">
      <c r="A616" s="1"/>
      <c r="B616" s="1"/>
      <c r="C616" s="3"/>
      <c r="D616" s="1"/>
      <c r="E616" s="1"/>
      <c r="F616" s="1"/>
      <c r="G616" s="1"/>
      <c r="H616" s="1"/>
      <c r="I616" s="1"/>
      <c r="J616" s="1"/>
      <c r="K616" s="1"/>
      <c r="L616" s="1"/>
      <c r="M616" s="1"/>
      <c r="N616" s="1"/>
      <c r="O616" s="1"/>
      <c r="P616" s="1"/>
      <c r="Q616" s="1"/>
      <c r="R616" s="1"/>
      <c r="S616" s="1"/>
      <c r="T616" s="1"/>
      <c r="U616" s="1"/>
      <c r="V616" s="1"/>
      <c r="W616" s="1"/>
      <c r="X616" s="1"/>
      <c r="Y616" s="3"/>
      <c r="Z616" s="1"/>
    </row>
    <row r="617" spans="1:26" ht="14.25" customHeight="1" x14ac:dyDescent="0.25">
      <c r="A617" s="1"/>
      <c r="B617" s="1"/>
      <c r="C617" s="3"/>
      <c r="D617" s="1"/>
      <c r="E617" s="1"/>
      <c r="F617" s="1"/>
      <c r="G617" s="1"/>
      <c r="H617" s="1"/>
      <c r="I617" s="1"/>
      <c r="J617" s="1"/>
      <c r="K617" s="1"/>
      <c r="L617" s="1"/>
      <c r="M617" s="1"/>
      <c r="N617" s="1"/>
      <c r="O617" s="1"/>
      <c r="P617" s="1"/>
      <c r="Q617" s="1"/>
      <c r="R617" s="1"/>
      <c r="S617" s="1"/>
      <c r="T617" s="1"/>
      <c r="U617" s="1"/>
      <c r="V617" s="1"/>
      <c r="W617" s="1"/>
      <c r="X617" s="1"/>
      <c r="Y617" s="3"/>
      <c r="Z617" s="1"/>
    </row>
    <row r="618" spans="1:26" ht="14.25" customHeight="1" x14ac:dyDescent="0.25">
      <c r="A618" s="1"/>
      <c r="B618" s="1"/>
      <c r="C618" s="3"/>
      <c r="D618" s="1"/>
      <c r="E618" s="1"/>
      <c r="F618" s="1"/>
      <c r="G618" s="1"/>
      <c r="H618" s="1"/>
      <c r="I618" s="1"/>
      <c r="J618" s="1"/>
      <c r="K618" s="1"/>
      <c r="L618" s="1"/>
      <c r="M618" s="1"/>
      <c r="N618" s="1"/>
      <c r="O618" s="1"/>
      <c r="P618" s="1"/>
      <c r="Q618" s="1"/>
      <c r="R618" s="1"/>
      <c r="S618" s="1"/>
      <c r="T618" s="1"/>
      <c r="U618" s="1"/>
      <c r="V618" s="1"/>
      <c r="W618" s="1"/>
      <c r="X618" s="1"/>
      <c r="Y618" s="3"/>
      <c r="Z618" s="1"/>
    </row>
    <row r="619" spans="1:26" ht="14.25" customHeight="1" x14ac:dyDescent="0.25">
      <c r="A619" s="1"/>
      <c r="B619" s="1"/>
      <c r="C619" s="3"/>
      <c r="D619" s="1"/>
      <c r="E619" s="1"/>
      <c r="F619" s="1"/>
      <c r="G619" s="1"/>
      <c r="H619" s="1"/>
      <c r="I619" s="1"/>
      <c r="J619" s="1"/>
      <c r="K619" s="1"/>
      <c r="L619" s="1"/>
      <c r="M619" s="1"/>
      <c r="N619" s="1"/>
      <c r="O619" s="1"/>
      <c r="P619" s="1"/>
      <c r="Q619" s="1"/>
      <c r="R619" s="1"/>
      <c r="S619" s="1"/>
      <c r="T619" s="1"/>
      <c r="U619" s="1"/>
      <c r="V619" s="1"/>
      <c r="W619" s="1"/>
      <c r="X619" s="1"/>
      <c r="Y619" s="3"/>
      <c r="Z619" s="1"/>
    </row>
    <row r="620" spans="1:26" ht="14.25" customHeight="1" x14ac:dyDescent="0.25">
      <c r="A620" s="1"/>
      <c r="B620" s="1"/>
      <c r="C620" s="3"/>
      <c r="D620" s="1"/>
      <c r="E620" s="1"/>
      <c r="F620" s="1"/>
      <c r="G620" s="1"/>
      <c r="H620" s="1"/>
      <c r="I620" s="1"/>
      <c r="J620" s="1"/>
      <c r="K620" s="1"/>
      <c r="L620" s="1"/>
      <c r="M620" s="1"/>
      <c r="N620" s="1"/>
      <c r="O620" s="1"/>
      <c r="P620" s="1"/>
      <c r="Q620" s="1"/>
      <c r="R620" s="1"/>
      <c r="S620" s="1"/>
      <c r="T620" s="1"/>
      <c r="U620" s="1"/>
      <c r="V620" s="1"/>
      <c r="W620" s="1"/>
      <c r="X620" s="1"/>
      <c r="Y620" s="3"/>
      <c r="Z620" s="1"/>
    </row>
    <row r="621" spans="1:26" ht="14.25" customHeight="1" x14ac:dyDescent="0.25">
      <c r="A621" s="1"/>
      <c r="B621" s="1"/>
      <c r="C621" s="3"/>
      <c r="D621" s="1"/>
      <c r="E621" s="1"/>
      <c r="F621" s="1"/>
      <c r="G621" s="1"/>
      <c r="H621" s="1"/>
      <c r="I621" s="1"/>
      <c r="J621" s="1"/>
      <c r="K621" s="1"/>
      <c r="L621" s="1"/>
      <c r="M621" s="1"/>
      <c r="N621" s="1"/>
      <c r="O621" s="1"/>
      <c r="P621" s="1"/>
      <c r="Q621" s="1"/>
      <c r="R621" s="1"/>
      <c r="S621" s="1"/>
      <c r="T621" s="1"/>
      <c r="U621" s="1"/>
      <c r="V621" s="1"/>
      <c r="W621" s="1"/>
      <c r="X621" s="1"/>
      <c r="Y621" s="3"/>
      <c r="Z621" s="1"/>
    </row>
    <row r="622" spans="1:26" ht="14.25" customHeight="1" x14ac:dyDescent="0.25">
      <c r="A622" s="1"/>
      <c r="B622" s="1"/>
      <c r="C622" s="3"/>
      <c r="D622" s="1"/>
      <c r="E622" s="1"/>
      <c r="F622" s="1"/>
      <c r="G622" s="1"/>
      <c r="H622" s="1"/>
      <c r="I622" s="1"/>
      <c r="J622" s="1"/>
      <c r="K622" s="1"/>
      <c r="L622" s="1"/>
      <c r="M622" s="1"/>
      <c r="N622" s="1"/>
      <c r="O622" s="1"/>
      <c r="P622" s="1"/>
      <c r="Q622" s="1"/>
      <c r="R622" s="1"/>
      <c r="S622" s="1"/>
      <c r="T622" s="1"/>
      <c r="U622" s="1"/>
      <c r="V622" s="1"/>
      <c r="W622" s="1"/>
      <c r="X622" s="1"/>
      <c r="Y622" s="3"/>
      <c r="Z622" s="1"/>
    </row>
    <row r="623" spans="1:26" ht="14.25" customHeight="1" x14ac:dyDescent="0.25">
      <c r="A623" s="1"/>
      <c r="B623" s="1"/>
      <c r="C623" s="3"/>
      <c r="D623" s="1"/>
      <c r="E623" s="1"/>
      <c r="F623" s="1"/>
      <c r="G623" s="1"/>
      <c r="H623" s="1"/>
      <c r="I623" s="1"/>
      <c r="J623" s="1"/>
      <c r="K623" s="1"/>
      <c r="L623" s="1"/>
      <c r="M623" s="1"/>
      <c r="N623" s="1"/>
      <c r="O623" s="1"/>
      <c r="P623" s="1"/>
      <c r="Q623" s="1"/>
      <c r="R623" s="1"/>
      <c r="S623" s="1"/>
      <c r="T623" s="1"/>
      <c r="U623" s="1"/>
      <c r="V623" s="1"/>
      <c r="W623" s="1"/>
      <c r="X623" s="1"/>
      <c r="Y623" s="3"/>
      <c r="Z623" s="1"/>
    </row>
    <row r="624" spans="1:26" ht="14.25" customHeight="1" x14ac:dyDescent="0.25">
      <c r="A624" s="1"/>
      <c r="B624" s="1"/>
      <c r="C624" s="3"/>
      <c r="D624" s="1"/>
      <c r="E624" s="1"/>
      <c r="F624" s="1"/>
      <c r="G624" s="1"/>
      <c r="H624" s="1"/>
      <c r="I624" s="1"/>
      <c r="J624" s="1"/>
      <c r="K624" s="1"/>
      <c r="L624" s="1"/>
      <c r="M624" s="1"/>
      <c r="N624" s="1"/>
      <c r="O624" s="1"/>
      <c r="P624" s="1"/>
      <c r="Q624" s="1"/>
      <c r="R624" s="1"/>
      <c r="S624" s="1"/>
      <c r="T624" s="1"/>
      <c r="U624" s="1"/>
      <c r="V624" s="1"/>
      <c r="W624" s="1"/>
      <c r="X624" s="1"/>
      <c r="Y624" s="3"/>
      <c r="Z624" s="1"/>
    </row>
    <row r="625" spans="1:26" ht="14.25" customHeight="1" x14ac:dyDescent="0.25">
      <c r="A625" s="1"/>
      <c r="B625" s="1"/>
      <c r="C625" s="3"/>
      <c r="D625" s="1"/>
      <c r="E625" s="1"/>
      <c r="F625" s="1"/>
      <c r="G625" s="1"/>
      <c r="H625" s="1"/>
      <c r="I625" s="1"/>
      <c r="J625" s="1"/>
      <c r="K625" s="1"/>
      <c r="L625" s="1"/>
      <c r="M625" s="1"/>
      <c r="N625" s="1"/>
      <c r="O625" s="1"/>
      <c r="P625" s="1"/>
      <c r="Q625" s="1"/>
      <c r="R625" s="1"/>
      <c r="S625" s="1"/>
      <c r="T625" s="1"/>
      <c r="U625" s="1"/>
      <c r="V625" s="1"/>
      <c r="W625" s="1"/>
      <c r="X625" s="1"/>
      <c r="Y625" s="3"/>
      <c r="Z625" s="1"/>
    </row>
    <row r="626" spans="1:26" ht="14.25" customHeight="1" x14ac:dyDescent="0.25">
      <c r="A626" s="1"/>
      <c r="B626" s="1"/>
      <c r="C626" s="3"/>
      <c r="D626" s="1"/>
      <c r="E626" s="1"/>
      <c r="F626" s="1"/>
      <c r="G626" s="1"/>
      <c r="H626" s="1"/>
      <c r="I626" s="1"/>
      <c r="J626" s="1"/>
      <c r="K626" s="1"/>
      <c r="L626" s="1"/>
      <c r="M626" s="1"/>
      <c r="N626" s="1"/>
      <c r="O626" s="1"/>
      <c r="P626" s="1"/>
      <c r="Q626" s="1"/>
      <c r="R626" s="1"/>
      <c r="S626" s="1"/>
      <c r="T626" s="1"/>
      <c r="U626" s="1"/>
      <c r="V626" s="1"/>
      <c r="W626" s="1"/>
      <c r="X626" s="1"/>
      <c r="Y626" s="3"/>
      <c r="Z626" s="1"/>
    </row>
    <row r="627" spans="1:26" ht="14.25" customHeight="1" x14ac:dyDescent="0.25">
      <c r="A627" s="1"/>
      <c r="B627" s="1"/>
      <c r="C627" s="3"/>
      <c r="D627" s="1"/>
      <c r="E627" s="1"/>
      <c r="F627" s="1"/>
      <c r="G627" s="1"/>
      <c r="H627" s="1"/>
      <c r="I627" s="1"/>
      <c r="J627" s="1"/>
      <c r="K627" s="1"/>
      <c r="L627" s="1"/>
      <c r="M627" s="1"/>
      <c r="N627" s="1"/>
      <c r="O627" s="1"/>
      <c r="P627" s="1"/>
      <c r="Q627" s="1"/>
      <c r="R627" s="1"/>
      <c r="S627" s="1"/>
      <c r="T627" s="1"/>
      <c r="U627" s="1"/>
      <c r="V627" s="1"/>
      <c r="W627" s="1"/>
      <c r="X627" s="1"/>
      <c r="Y627" s="3"/>
      <c r="Z627" s="1"/>
    </row>
    <row r="628" spans="1:26" ht="14.25" customHeight="1" x14ac:dyDescent="0.25">
      <c r="A628" s="1"/>
      <c r="B628" s="1"/>
      <c r="C628" s="3"/>
      <c r="D628" s="1"/>
      <c r="E628" s="1"/>
      <c r="F628" s="1"/>
      <c r="G628" s="1"/>
      <c r="H628" s="1"/>
      <c r="I628" s="1"/>
      <c r="J628" s="1"/>
      <c r="K628" s="1"/>
      <c r="L628" s="1"/>
      <c r="M628" s="1"/>
      <c r="N628" s="1"/>
      <c r="O628" s="1"/>
      <c r="P628" s="1"/>
      <c r="Q628" s="1"/>
      <c r="R628" s="1"/>
      <c r="S628" s="1"/>
      <c r="T628" s="1"/>
      <c r="U628" s="1"/>
      <c r="V628" s="1"/>
      <c r="W628" s="1"/>
      <c r="X628" s="1"/>
      <c r="Y628" s="3"/>
      <c r="Z628" s="1"/>
    </row>
    <row r="629" spans="1:26" ht="14.25" customHeight="1" x14ac:dyDescent="0.25">
      <c r="A629" s="1"/>
      <c r="B629" s="1"/>
      <c r="C629" s="3"/>
      <c r="D629" s="1"/>
      <c r="E629" s="1"/>
      <c r="F629" s="1"/>
      <c r="G629" s="1"/>
      <c r="H629" s="1"/>
      <c r="I629" s="1"/>
      <c r="J629" s="1"/>
      <c r="K629" s="1"/>
      <c r="L629" s="1"/>
      <c r="M629" s="1"/>
      <c r="N629" s="1"/>
      <c r="O629" s="1"/>
      <c r="P629" s="1"/>
      <c r="Q629" s="1"/>
      <c r="R629" s="1"/>
      <c r="S629" s="1"/>
      <c r="T629" s="1"/>
      <c r="U629" s="1"/>
      <c r="V629" s="1"/>
      <c r="W629" s="1"/>
      <c r="X629" s="1"/>
      <c r="Y629" s="3"/>
      <c r="Z629" s="1"/>
    </row>
    <row r="630" spans="1:26" ht="14.25" customHeight="1" x14ac:dyDescent="0.25">
      <c r="A630" s="1"/>
      <c r="B630" s="1"/>
      <c r="C630" s="3"/>
      <c r="D630" s="1"/>
      <c r="E630" s="1"/>
      <c r="F630" s="1"/>
      <c r="G630" s="1"/>
      <c r="H630" s="1"/>
      <c r="I630" s="1"/>
      <c r="J630" s="1"/>
      <c r="K630" s="1"/>
      <c r="L630" s="1"/>
      <c r="M630" s="1"/>
      <c r="N630" s="1"/>
      <c r="O630" s="1"/>
      <c r="P630" s="1"/>
      <c r="Q630" s="1"/>
      <c r="R630" s="1"/>
      <c r="S630" s="1"/>
      <c r="T630" s="1"/>
      <c r="U630" s="1"/>
      <c r="V630" s="1"/>
      <c r="W630" s="1"/>
      <c r="X630" s="1"/>
      <c r="Y630" s="3"/>
      <c r="Z630" s="1"/>
    </row>
    <row r="631" spans="1:26" ht="14.25" customHeight="1" x14ac:dyDescent="0.25">
      <c r="A631" s="1"/>
      <c r="B631" s="1"/>
      <c r="C631" s="3"/>
      <c r="D631" s="1"/>
      <c r="E631" s="1"/>
      <c r="F631" s="1"/>
      <c r="G631" s="1"/>
      <c r="H631" s="1"/>
      <c r="I631" s="1"/>
      <c r="J631" s="1"/>
      <c r="K631" s="1"/>
      <c r="L631" s="1"/>
      <c r="M631" s="1"/>
      <c r="N631" s="1"/>
      <c r="O631" s="1"/>
      <c r="P631" s="1"/>
      <c r="Q631" s="1"/>
      <c r="R631" s="1"/>
      <c r="S631" s="1"/>
      <c r="T631" s="1"/>
      <c r="U631" s="1"/>
      <c r="V631" s="1"/>
      <c r="W631" s="1"/>
      <c r="X631" s="1"/>
      <c r="Y631" s="3"/>
      <c r="Z631" s="1"/>
    </row>
    <row r="632" spans="1:26" ht="14.25" customHeight="1" x14ac:dyDescent="0.25">
      <c r="A632" s="1"/>
      <c r="B632" s="1"/>
      <c r="C632" s="3"/>
      <c r="D632" s="1"/>
      <c r="E632" s="1"/>
      <c r="F632" s="1"/>
      <c r="G632" s="1"/>
      <c r="H632" s="1"/>
      <c r="I632" s="1"/>
      <c r="J632" s="1"/>
      <c r="K632" s="1"/>
      <c r="L632" s="1"/>
      <c r="M632" s="1"/>
      <c r="N632" s="1"/>
      <c r="O632" s="1"/>
      <c r="P632" s="1"/>
      <c r="Q632" s="1"/>
      <c r="R632" s="1"/>
      <c r="S632" s="1"/>
      <c r="T632" s="1"/>
      <c r="U632" s="1"/>
      <c r="V632" s="1"/>
      <c r="W632" s="1"/>
      <c r="X632" s="1"/>
      <c r="Y632" s="3"/>
      <c r="Z632" s="1"/>
    </row>
    <row r="633" spans="1:26" ht="14.25" customHeight="1" x14ac:dyDescent="0.25">
      <c r="A633" s="1"/>
      <c r="B633" s="1"/>
      <c r="C633" s="3"/>
      <c r="D633" s="1"/>
      <c r="E633" s="1"/>
      <c r="F633" s="1"/>
      <c r="G633" s="1"/>
      <c r="H633" s="1"/>
      <c r="I633" s="1"/>
      <c r="J633" s="1"/>
      <c r="K633" s="1"/>
      <c r="L633" s="1"/>
      <c r="M633" s="1"/>
      <c r="N633" s="1"/>
      <c r="O633" s="1"/>
      <c r="P633" s="1"/>
      <c r="Q633" s="1"/>
      <c r="R633" s="1"/>
      <c r="S633" s="1"/>
      <c r="T633" s="1"/>
      <c r="U633" s="1"/>
      <c r="V633" s="1"/>
      <c r="W633" s="1"/>
      <c r="X633" s="1"/>
      <c r="Y633" s="3"/>
      <c r="Z633" s="1"/>
    </row>
    <row r="634" spans="1:26" ht="14.25" customHeight="1" x14ac:dyDescent="0.25">
      <c r="A634" s="1"/>
      <c r="B634" s="1"/>
      <c r="C634" s="3"/>
      <c r="D634" s="1"/>
      <c r="E634" s="1"/>
      <c r="F634" s="1"/>
      <c r="G634" s="1"/>
      <c r="H634" s="1"/>
      <c r="I634" s="1"/>
      <c r="J634" s="1"/>
      <c r="K634" s="1"/>
      <c r="L634" s="1"/>
      <c r="M634" s="1"/>
      <c r="N634" s="1"/>
      <c r="O634" s="1"/>
      <c r="P634" s="1"/>
      <c r="Q634" s="1"/>
      <c r="R634" s="1"/>
      <c r="S634" s="1"/>
      <c r="T634" s="1"/>
      <c r="U634" s="1"/>
      <c r="V634" s="1"/>
      <c r="W634" s="1"/>
      <c r="X634" s="1"/>
      <c r="Y634" s="3"/>
      <c r="Z634" s="1"/>
    </row>
    <row r="635" spans="1:26" ht="14.25" customHeight="1" x14ac:dyDescent="0.25">
      <c r="A635" s="1"/>
      <c r="B635" s="1"/>
      <c r="C635" s="3"/>
      <c r="D635" s="1"/>
      <c r="E635" s="1"/>
      <c r="F635" s="1"/>
      <c r="G635" s="1"/>
      <c r="H635" s="1"/>
      <c r="I635" s="1"/>
      <c r="J635" s="1"/>
      <c r="K635" s="1"/>
      <c r="L635" s="1"/>
      <c r="M635" s="1"/>
      <c r="N635" s="1"/>
      <c r="O635" s="1"/>
      <c r="P635" s="1"/>
      <c r="Q635" s="1"/>
      <c r="R635" s="1"/>
      <c r="S635" s="1"/>
      <c r="T635" s="1"/>
      <c r="U635" s="1"/>
      <c r="V635" s="1"/>
      <c r="W635" s="1"/>
      <c r="X635" s="1"/>
      <c r="Y635" s="3"/>
      <c r="Z635" s="1"/>
    </row>
    <row r="636" spans="1:26" ht="14.25" customHeight="1" x14ac:dyDescent="0.25">
      <c r="A636" s="1"/>
      <c r="B636" s="1"/>
      <c r="C636" s="3"/>
      <c r="D636" s="1"/>
      <c r="E636" s="1"/>
      <c r="F636" s="1"/>
      <c r="G636" s="1"/>
      <c r="H636" s="1"/>
      <c r="I636" s="1"/>
      <c r="J636" s="1"/>
      <c r="K636" s="1"/>
      <c r="L636" s="1"/>
      <c r="M636" s="1"/>
      <c r="N636" s="1"/>
      <c r="O636" s="1"/>
      <c r="P636" s="1"/>
      <c r="Q636" s="1"/>
      <c r="R636" s="1"/>
      <c r="S636" s="1"/>
      <c r="T636" s="1"/>
      <c r="U636" s="1"/>
      <c r="V636" s="1"/>
      <c r="W636" s="1"/>
      <c r="X636" s="1"/>
      <c r="Y636" s="3"/>
      <c r="Z636" s="1"/>
    </row>
    <row r="637" spans="1:26" ht="14.25" customHeight="1" x14ac:dyDescent="0.25">
      <c r="A637" s="1"/>
      <c r="B637" s="1"/>
      <c r="C637" s="3"/>
      <c r="D637" s="1"/>
      <c r="E637" s="1"/>
      <c r="F637" s="1"/>
      <c r="G637" s="1"/>
      <c r="H637" s="1"/>
      <c r="I637" s="1"/>
      <c r="J637" s="1"/>
      <c r="K637" s="1"/>
      <c r="L637" s="1"/>
      <c r="M637" s="1"/>
      <c r="N637" s="1"/>
      <c r="O637" s="1"/>
      <c r="P637" s="1"/>
      <c r="Q637" s="1"/>
      <c r="R637" s="1"/>
      <c r="S637" s="1"/>
      <c r="T637" s="1"/>
      <c r="U637" s="1"/>
      <c r="V637" s="1"/>
      <c r="W637" s="1"/>
      <c r="X637" s="1"/>
      <c r="Y637" s="3"/>
      <c r="Z637" s="1"/>
    </row>
    <row r="638" spans="1:26" ht="14.25" customHeight="1" x14ac:dyDescent="0.25">
      <c r="A638" s="1"/>
      <c r="B638" s="1"/>
      <c r="C638" s="3"/>
      <c r="D638" s="1"/>
      <c r="E638" s="1"/>
      <c r="F638" s="1"/>
      <c r="G638" s="1"/>
      <c r="H638" s="1"/>
      <c r="I638" s="1"/>
      <c r="J638" s="1"/>
      <c r="K638" s="1"/>
      <c r="L638" s="1"/>
      <c r="M638" s="1"/>
      <c r="N638" s="1"/>
      <c r="O638" s="1"/>
      <c r="P638" s="1"/>
      <c r="Q638" s="1"/>
      <c r="R638" s="1"/>
      <c r="S638" s="1"/>
      <c r="T638" s="1"/>
      <c r="U638" s="1"/>
      <c r="V638" s="1"/>
      <c r="W638" s="1"/>
      <c r="X638" s="1"/>
      <c r="Y638" s="3"/>
      <c r="Z638" s="1"/>
    </row>
    <row r="639" spans="1:26" ht="14.25" customHeight="1" x14ac:dyDescent="0.25">
      <c r="A639" s="1"/>
      <c r="B639" s="1"/>
      <c r="C639" s="3"/>
      <c r="D639" s="1"/>
      <c r="E639" s="1"/>
      <c r="F639" s="1"/>
      <c r="G639" s="1"/>
      <c r="H639" s="1"/>
      <c r="I639" s="1"/>
      <c r="J639" s="1"/>
      <c r="K639" s="1"/>
      <c r="L639" s="1"/>
      <c r="M639" s="1"/>
      <c r="N639" s="1"/>
      <c r="O639" s="1"/>
      <c r="P639" s="1"/>
      <c r="Q639" s="1"/>
      <c r="R639" s="1"/>
      <c r="S639" s="1"/>
      <c r="T639" s="1"/>
      <c r="U639" s="1"/>
      <c r="V639" s="1"/>
      <c r="W639" s="1"/>
      <c r="X639" s="1"/>
      <c r="Y639" s="3"/>
      <c r="Z639" s="1"/>
    </row>
    <row r="640" spans="1:26" ht="14.25" customHeight="1" x14ac:dyDescent="0.25">
      <c r="A640" s="1"/>
      <c r="B640" s="1"/>
      <c r="C640" s="3"/>
      <c r="D640" s="1"/>
      <c r="E640" s="1"/>
      <c r="F640" s="1"/>
      <c r="G640" s="1"/>
      <c r="H640" s="1"/>
      <c r="I640" s="1"/>
      <c r="J640" s="1"/>
      <c r="K640" s="1"/>
      <c r="L640" s="1"/>
      <c r="M640" s="1"/>
      <c r="N640" s="1"/>
      <c r="O640" s="1"/>
      <c r="P640" s="1"/>
      <c r="Q640" s="1"/>
      <c r="R640" s="1"/>
      <c r="S640" s="1"/>
      <c r="T640" s="1"/>
      <c r="U640" s="1"/>
      <c r="V640" s="1"/>
      <c r="W640" s="1"/>
      <c r="X640" s="1"/>
      <c r="Y640" s="3"/>
      <c r="Z640" s="1"/>
    </row>
    <row r="641" spans="1:26" ht="14.25" customHeight="1" x14ac:dyDescent="0.25">
      <c r="A641" s="1"/>
      <c r="B641" s="1"/>
      <c r="C641" s="3"/>
      <c r="D641" s="1"/>
      <c r="E641" s="1"/>
      <c r="F641" s="1"/>
      <c r="G641" s="1"/>
      <c r="H641" s="1"/>
      <c r="I641" s="1"/>
      <c r="J641" s="1"/>
      <c r="K641" s="1"/>
      <c r="L641" s="1"/>
      <c r="M641" s="1"/>
      <c r="N641" s="1"/>
      <c r="O641" s="1"/>
      <c r="P641" s="1"/>
      <c r="Q641" s="1"/>
      <c r="R641" s="1"/>
      <c r="S641" s="1"/>
      <c r="T641" s="1"/>
      <c r="U641" s="1"/>
      <c r="V641" s="1"/>
      <c r="W641" s="1"/>
      <c r="X641" s="1"/>
      <c r="Y641" s="3"/>
      <c r="Z641" s="1"/>
    </row>
    <row r="642" spans="1:26" ht="14.25" customHeight="1" x14ac:dyDescent="0.25">
      <c r="A642" s="1"/>
      <c r="B642" s="1"/>
      <c r="C642" s="3"/>
      <c r="D642" s="1"/>
      <c r="E642" s="1"/>
      <c r="F642" s="1"/>
      <c r="G642" s="1"/>
      <c r="H642" s="1"/>
      <c r="I642" s="1"/>
      <c r="J642" s="1"/>
      <c r="K642" s="1"/>
      <c r="L642" s="1"/>
      <c r="M642" s="1"/>
      <c r="N642" s="1"/>
      <c r="O642" s="1"/>
      <c r="P642" s="1"/>
      <c r="Q642" s="1"/>
      <c r="R642" s="1"/>
      <c r="S642" s="1"/>
      <c r="T642" s="1"/>
      <c r="U642" s="1"/>
      <c r="V642" s="1"/>
      <c r="W642" s="1"/>
      <c r="X642" s="1"/>
      <c r="Y642" s="3"/>
      <c r="Z642" s="1"/>
    </row>
    <row r="643" spans="1:26" ht="14.25" customHeight="1" x14ac:dyDescent="0.25">
      <c r="A643" s="1"/>
      <c r="B643" s="1"/>
      <c r="C643" s="3"/>
      <c r="D643" s="1"/>
      <c r="E643" s="1"/>
      <c r="F643" s="1"/>
      <c r="G643" s="1"/>
      <c r="H643" s="1"/>
      <c r="I643" s="1"/>
      <c r="J643" s="1"/>
      <c r="K643" s="1"/>
      <c r="L643" s="1"/>
      <c r="M643" s="1"/>
      <c r="N643" s="1"/>
      <c r="O643" s="1"/>
      <c r="P643" s="1"/>
      <c r="Q643" s="1"/>
      <c r="R643" s="1"/>
      <c r="S643" s="1"/>
      <c r="T643" s="1"/>
      <c r="U643" s="1"/>
      <c r="V643" s="1"/>
      <c r="W643" s="1"/>
      <c r="X643" s="1"/>
      <c r="Y643" s="3"/>
      <c r="Z643" s="1"/>
    </row>
    <row r="644" spans="1:26" ht="14.25" customHeight="1" x14ac:dyDescent="0.25">
      <c r="A644" s="1"/>
      <c r="B644" s="1"/>
      <c r="C644" s="3"/>
      <c r="D644" s="1"/>
      <c r="E644" s="1"/>
      <c r="F644" s="1"/>
      <c r="G644" s="1"/>
      <c r="H644" s="1"/>
      <c r="I644" s="1"/>
      <c r="J644" s="1"/>
      <c r="K644" s="1"/>
      <c r="L644" s="1"/>
      <c r="M644" s="1"/>
      <c r="N644" s="1"/>
      <c r="O644" s="1"/>
      <c r="P644" s="1"/>
      <c r="Q644" s="1"/>
      <c r="R644" s="1"/>
      <c r="S644" s="1"/>
      <c r="T644" s="1"/>
      <c r="U644" s="1"/>
      <c r="V644" s="1"/>
      <c r="W644" s="1"/>
      <c r="X644" s="1"/>
      <c r="Y644" s="3"/>
      <c r="Z644" s="1"/>
    </row>
    <row r="645" spans="1:26" ht="14.25" customHeight="1" x14ac:dyDescent="0.25">
      <c r="A645" s="1"/>
      <c r="B645" s="1"/>
      <c r="C645" s="3"/>
      <c r="D645" s="1"/>
      <c r="E645" s="1"/>
      <c r="F645" s="1"/>
      <c r="G645" s="1"/>
      <c r="H645" s="1"/>
      <c r="I645" s="1"/>
      <c r="J645" s="1"/>
      <c r="K645" s="1"/>
      <c r="L645" s="1"/>
      <c r="M645" s="1"/>
      <c r="N645" s="1"/>
      <c r="O645" s="1"/>
      <c r="P645" s="1"/>
      <c r="Q645" s="1"/>
      <c r="R645" s="1"/>
      <c r="S645" s="1"/>
      <c r="T645" s="1"/>
      <c r="U645" s="1"/>
      <c r="V645" s="1"/>
      <c r="W645" s="1"/>
      <c r="X645" s="1"/>
      <c r="Y645" s="3"/>
      <c r="Z645" s="1"/>
    </row>
    <row r="646" spans="1:26" ht="14.25" customHeight="1" x14ac:dyDescent="0.25">
      <c r="A646" s="1"/>
      <c r="B646" s="1"/>
      <c r="C646" s="3"/>
      <c r="D646" s="1"/>
      <c r="E646" s="1"/>
      <c r="F646" s="1"/>
      <c r="G646" s="1"/>
      <c r="H646" s="1"/>
      <c r="I646" s="1"/>
      <c r="J646" s="1"/>
      <c r="K646" s="1"/>
      <c r="L646" s="1"/>
      <c r="M646" s="1"/>
      <c r="N646" s="1"/>
      <c r="O646" s="1"/>
      <c r="P646" s="1"/>
      <c r="Q646" s="1"/>
      <c r="R646" s="1"/>
      <c r="S646" s="1"/>
      <c r="T646" s="1"/>
      <c r="U646" s="1"/>
      <c r="V646" s="1"/>
      <c r="W646" s="1"/>
      <c r="X646" s="1"/>
      <c r="Y646" s="3"/>
      <c r="Z646" s="1"/>
    </row>
    <row r="647" spans="1:26" ht="14.25" customHeight="1" x14ac:dyDescent="0.25">
      <c r="A647" s="1"/>
      <c r="B647" s="1"/>
      <c r="C647" s="3"/>
      <c r="D647" s="1"/>
      <c r="E647" s="1"/>
      <c r="F647" s="1"/>
      <c r="G647" s="1"/>
      <c r="H647" s="1"/>
      <c r="I647" s="1"/>
      <c r="J647" s="1"/>
      <c r="K647" s="1"/>
      <c r="L647" s="1"/>
      <c r="M647" s="1"/>
      <c r="N647" s="1"/>
      <c r="O647" s="1"/>
      <c r="P647" s="1"/>
      <c r="Q647" s="1"/>
      <c r="R647" s="1"/>
      <c r="S647" s="1"/>
      <c r="T647" s="1"/>
      <c r="U647" s="1"/>
      <c r="V647" s="1"/>
      <c r="W647" s="1"/>
      <c r="X647" s="1"/>
      <c r="Y647" s="3"/>
      <c r="Z647" s="1"/>
    </row>
    <row r="648" spans="1:26" ht="14.25" customHeight="1" x14ac:dyDescent="0.25">
      <c r="A648" s="1"/>
      <c r="B648" s="1"/>
      <c r="C648" s="3"/>
      <c r="D648" s="1"/>
      <c r="E648" s="1"/>
      <c r="F648" s="1"/>
      <c r="G648" s="1"/>
      <c r="H648" s="1"/>
      <c r="I648" s="1"/>
      <c r="J648" s="1"/>
      <c r="K648" s="1"/>
      <c r="L648" s="1"/>
      <c r="M648" s="1"/>
      <c r="N648" s="1"/>
      <c r="O648" s="1"/>
      <c r="P648" s="1"/>
      <c r="Q648" s="1"/>
      <c r="R648" s="1"/>
      <c r="S648" s="1"/>
      <c r="T648" s="1"/>
      <c r="U648" s="1"/>
      <c r="V648" s="1"/>
      <c r="W648" s="1"/>
      <c r="X648" s="1"/>
      <c r="Y648" s="3"/>
      <c r="Z648" s="1"/>
    </row>
    <row r="649" spans="1:26" ht="14.25" customHeight="1" x14ac:dyDescent="0.25">
      <c r="A649" s="1"/>
      <c r="B649" s="1"/>
      <c r="C649" s="3"/>
      <c r="D649" s="1"/>
      <c r="E649" s="1"/>
      <c r="F649" s="1"/>
      <c r="G649" s="1"/>
      <c r="H649" s="1"/>
      <c r="I649" s="1"/>
      <c r="J649" s="1"/>
      <c r="K649" s="1"/>
      <c r="L649" s="1"/>
      <c r="M649" s="1"/>
      <c r="N649" s="1"/>
      <c r="O649" s="1"/>
      <c r="P649" s="1"/>
      <c r="Q649" s="1"/>
      <c r="R649" s="1"/>
      <c r="S649" s="1"/>
      <c r="T649" s="1"/>
      <c r="U649" s="1"/>
      <c r="V649" s="1"/>
      <c r="W649" s="1"/>
      <c r="X649" s="1"/>
      <c r="Y649" s="3"/>
      <c r="Z649" s="1"/>
    </row>
    <row r="650" spans="1:26" ht="14.25" customHeight="1" x14ac:dyDescent="0.25">
      <c r="A650" s="1"/>
      <c r="B650" s="1"/>
      <c r="C650" s="3"/>
      <c r="D650" s="1"/>
      <c r="E650" s="1"/>
      <c r="F650" s="1"/>
      <c r="G650" s="1"/>
      <c r="H650" s="1"/>
      <c r="I650" s="1"/>
      <c r="J650" s="1"/>
      <c r="K650" s="1"/>
      <c r="L650" s="1"/>
      <c r="M650" s="1"/>
      <c r="N650" s="1"/>
      <c r="O650" s="1"/>
      <c r="P650" s="1"/>
      <c r="Q650" s="1"/>
      <c r="R650" s="1"/>
      <c r="S650" s="1"/>
      <c r="T650" s="1"/>
      <c r="U650" s="1"/>
      <c r="V650" s="1"/>
      <c r="W650" s="1"/>
      <c r="X650" s="1"/>
      <c r="Y650" s="3"/>
      <c r="Z650" s="1"/>
    </row>
    <row r="651" spans="1:26" ht="14.25" customHeight="1" x14ac:dyDescent="0.25">
      <c r="A651" s="1"/>
      <c r="B651" s="1"/>
      <c r="C651" s="3"/>
      <c r="D651" s="1"/>
      <c r="E651" s="1"/>
      <c r="F651" s="1"/>
      <c r="G651" s="1"/>
      <c r="H651" s="1"/>
      <c r="I651" s="1"/>
      <c r="J651" s="1"/>
      <c r="K651" s="1"/>
      <c r="L651" s="1"/>
      <c r="M651" s="1"/>
      <c r="N651" s="1"/>
      <c r="O651" s="1"/>
      <c r="P651" s="1"/>
      <c r="Q651" s="1"/>
      <c r="R651" s="1"/>
      <c r="S651" s="1"/>
      <c r="T651" s="1"/>
      <c r="U651" s="1"/>
      <c r="V651" s="1"/>
      <c r="W651" s="1"/>
      <c r="X651" s="1"/>
      <c r="Y651" s="3"/>
      <c r="Z651" s="1"/>
    </row>
    <row r="652" spans="1:26" ht="14.25" customHeight="1" x14ac:dyDescent="0.25">
      <c r="A652" s="1"/>
      <c r="B652" s="1"/>
      <c r="C652" s="3"/>
      <c r="D652" s="1"/>
      <c r="E652" s="1"/>
      <c r="F652" s="1"/>
      <c r="G652" s="1"/>
      <c r="H652" s="1"/>
      <c r="I652" s="1"/>
      <c r="J652" s="1"/>
      <c r="K652" s="1"/>
      <c r="L652" s="1"/>
      <c r="M652" s="1"/>
      <c r="N652" s="1"/>
      <c r="O652" s="1"/>
      <c r="P652" s="1"/>
      <c r="Q652" s="1"/>
      <c r="R652" s="1"/>
      <c r="S652" s="1"/>
      <c r="T652" s="1"/>
      <c r="U652" s="1"/>
      <c r="V652" s="1"/>
      <c r="W652" s="1"/>
      <c r="X652" s="1"/>
      <c r="Y652" s="3"/>
      <c r="Z652" s="1"/>
    </row>
    <row r="653" spans="1:26" ht="14.25" customHeight="1" x14ac:dyDescent="0.25">
      <c r="A653" s="1"/>
      <c r="B653" s="1"/>
      <c r="C653" s="3"/>
      <c r="D653" s="1"/>
      <c r="E653" s="1"/>
      <c r="F653" s="1"/>
      <c r="G653" s="1"/>
      <c r="H653" s="1"/>
      <c r="I653" s="1"/>
      <c r="J653" s="1"/>
      <c r="K653" s="1"/>
      <c r="L653" s="1"/>
      <c r="M653" s="1"/>
      <c r="N653" s="1"/>
      <c r="O653" s="1"/>
      <c r="P653" s="1"/>
      <c r="Q653" s="1"/>
      <c r="R653" s="1"/>
      <c r="S653" s="1"/>
      <c r="T653" s="1"/>
      <c r="U653" s="1"/>
      <c r="V653" s="1"/>
      <c r="W653" s="1"/>
      <c r="X653" s="1"/>
      <c r="Y653" s="3"/>
      <c r="Z653" s="1"/>
    </row>
    <row r="654" spans="1:26" ht="14.25" customHeight="1" x14ac:dyDescent="0.25">
      <c r="A654" s="1"/>
      <c r="B654" s="1"/>
      <c r="C654" s="3"/>
      <c r="D654" s="1"/>
      <c r="E654" s="1"/>
      <c r="F654" s="1"/>
      <c r="G654" s="1"/>
      <c r="H654" s="1"/>
      <c r="I654" s="1"/>
      <c r="J654" s="1"/>
      <c r="K654" s="1"/>
      <c r="L654" s="1"/>
      <c r="M654" s="1"/>
      <c r="N654" s="1"/>
      <c r="O654" s="1"/>
      <c r="P654" s="1"/>
      <c r="Q654" s="1"/>
      <c r="R654" s="1"/>
      <c r="S654" s="1"/>
      <c r="T654" s="1"/>
      <c r="U654" s="1"/>
      <c r="V654" s="1"/>
      <c r="W654" s="1"/>
      <c r="X654" s="1"/>
      <c r="Y654" s="3"/>
      <c r="Z654" s="1"/>
    </row>
    <row r="655" spans="1:26" ht="14.25" customHeight="1" x14ac:dyDescent="0.25">
      <c r="A655" s="1"/>
      <c r="B655" s="1"/>
      <c r="C655" s="3"/>
      <c r="D655" s="1"/>
      <c r="E655" s="1"/>
      <c r="F655" s="1"/>
      <c r="G655" s="1"/>
      <c r="H655" s="1"/>
      <c r="I655" s="1"/>
      <c r="J655" s="1"/>
      <c r="K655" s="1"/>
      <c r="L655" s="1"/>
      <c r="M655" s="1"/>
      <c r="N655" s="1"/>
      <c r="O655" s="1"/>
      <c r="P655" s="1"/>
      <c r="Q655" s="1"/>
      <c r="R655" s="1"/>
      <c r="S655" s="1"/>
      <c r="T655" s="1"/>
      <c r="U655" s="1"/>
      <c r="V655" s="1"/>
      <c r="W655" s="1"/>
      <c r="X655" s="1"/>
      <c r="Y655" s="3"/>
      <c r="Z655" s="1"/>
    </row>
    <row r="656" spans="1:26" ht="14.25" customHeight="1" x14ac:dyDescent="0.25">
      <c r="A656" s="1"/>
      <c r="B656" s="1"/>
      <c r="C656" s="3"/>
      <c r="D656" s="1"/>
      <c r="E656" s="1"/>
      <c r="F656" s="1"/>
      <c r="G656" s="1"/>
      <c r="H656" s="1"/>
      <c r="I656" s="1"/>
      <c r="J656" s="1"/>
      <c r="K656" s="1"/>
      <c r="L656" s="1"/>
      <c r="M656" s="1"/>
      <c r="N656" s="1"/>
      <c r="O656" s="1"/>
      <c r="P656" s="1"/>
      <c r="Q656" s="1"/>
      <c r="R656" s="1"/>
      <c r="S656" s="1"/>
      <c r="T656" s="1"/>
      <c r="U656" s="1"/>
      <c r="V656" s="1"/>
      <c r="W656" s="1"/>
      <c r="X656" s="1"/>
      <c r="Y656" s="3"/>
      <c r="Z656" s="1"/>
    </row>
    <row r="657" spans="1:26" ht="14.25" customHeight="1" x14ac:dyDescent="0.25">
      <c r="A657" s="1"/>
      <c r="B657" s="1"/>
      <c r="C657" s="3"/>
      <c r="D657" s="1"/>
      <c r="E657" s="1"/>
      <c r="F657" s="1"/>
      <c r="G657" s="1"/>
      <c r="H657" s="1"/>
      <c r="I657" s="1"/>
      <c r="J657" s="1"/>
      <c r="K657" s="1"/>
      <c r="L657" s="1"/>
      <c r="M657" s="1"/>
      <c r="N657" s="1"/>
      <c r="O657" s="1"/>
      <c r="P657" s="1"/>
      <c r="Q657" s="1"/>
      <c r="R657" s="1"/>
      <c r="S657" s="1"/>
      <c r="T657" s="1"/>
      <c r="U657" s="1"/>
      <c r="V657" s="1"/>
      <c r="W657" s="1"/>
      <c r="X657" s="1"/>
      <c r="Y657" s="3"/>
      <c r="Z657" s="1"/>
    </row>
    <row r="658" spans="1:26" ht="14.25" customHeight="1" x14ac:dyDescent="0.25">
      <c r="A658" s="1"/>
      <c r="B658" s="1"/>
      <c r="C658" s="3"/>
      <c r="D658" s="1"/>
      <c r="E658" s="1"/>
      <c r="F658" s="1"/>
      <c r="G658" s="1"/>
      <c r="H658" s="1"/>
      <c r="I658" s="1"/>
      <c r="J658" s="1"/>
      <c r="K658" s="1"/>
      <c r="L658" s="1"/>
      <c r="M658" s="1"/>
      <c r="N658" s="1"/>
      <c r="O658" s="1"/>
      <c r="P658" s="1"/>
      <c r="Q658" s="1"/>
      <c r="R658" s="1"/>
      <c r="S658" s="1"/>
      <c r="T658" s="1"/>
      <c r="U658" s="1"/>
      <c r="V658" s="1"/>
      <c r="W658" s="1"/>
      <c r="X658" s="1"/>
      <c r="Y658" s="3"/>
      <c r="Z658" s="1"/>
    </row>
    <row r="659" spans="1:26" ht="14.25" customHeight="1" x14ac:dyDescent="0.25">
      <c r="A659" s="1"/>
      <c r="B659" s="1"/>
      <c r="C659" s="3"/>
      <c r="D659" s="1"/>
      <c r="E659" s="1"/>
      <c r="F659" s="1"/>
      <c r="G659" s="1"/>
      <c r="H659" s="1"/>
      <c r="I659" s="1"/>
      <c r="J659" s="1"/>
      <c r="K659" s="1"/>
      <c r="L659" s="1"/>
      <c r="M659" s="1"/>
      <c r="N659" s="1"/>
      <c r="O659" s="1"/>
      <c r="P659" s="1"/>
      <c r="Q659" s="1"/>
      <c r="R659" s="1"/>
      <c r="S659" s="1"/>
      <c r="T659" s="1"/>
      <c r="U659" s="1"/>
      <c r="V659" s="1"/>
      <c r="W659" s="1"/>
      <c r="X659" s="1"/>
      <c r="Y659" s="3"/>
      <c r="Z659" s="1"/>
    </row>
    <row r="660" spans="1:26" ht="14.25" customHeight="1" x14ac:dyDescent="0.25">
      <c r="A660" s="1"/>
      <c r="B660" s="1"/>
      <c r="C660" s="3"/>
      <c r="D660" s="1"/>
      <c r="E660" s="1"/>
      <c r="F660" s="1"/>
      <c r="G660" s="1"/>
      <c r="H660" s="1"/>
      <c r="I660" s="1"/>
      <c r="J660" s="1"/>
      <c r="K660" s="1"/>
      <c r="L660" s="1"/>
      <c r="M660" s="1"/>
      <c r="N660" s="1"/>
      <c r="O660" s="1"/>
      <c r="P660" s="1"/>
      <c r="Q660" s="1"/>
      <c r="R660" s="1"/>
      <c r="S660" s="1"/>
      <c r="T660" s="1"/>
      <c r="U660" s="1"/>
      <c r="V660" s="1"/>
      <c r="W660" s="1"/>
      <c r="X660" s="1"/>
      <c r="Y660" s="3"/>
      <c r="Z660" s="1"/>
    </row>
    <row r="661" spans="1:26" ht="14.25" customHeight="1" x14ac:dyDescent="0.25">
      <c r="A661" s="1"/>
      <c r="B661" s="1"/>
      <c r="C661" s="3"/>
      <c r="D661" s="1"/>
      <c r="E661" s="1"/>
      <c r="F661" s="1"/>
      <c r="G661" s="1"/>
      <c r="H661" s="1"/>
      <c r="I661" s="1"/>
      <c r="J661" s="1"/>
      <c r="K661" s="1"/>
      <c r="L661" s="1"/>
      <c r="M661" s="1"/>
      <c r="N661" s="1"/>
      <c r="O661" s="1"/>
      <c r="P661" s="1"/>
      <c r="Q661" s="1"/>
      <c r="R661" s="1"/>
      <c r="S661" s="1"/>
      <c r="T661" s="1"/>
      <c r="U661" s="1"/>
      <c r="V661" s="1"/>
      <c r="W661" s="1"/>
      <c r="X661" s="1"/>
      <c r="Y661" s="3"/>
      <c r="Z661" s="1"/>
    </row>
    <row r="662" spans="1:26" ht="14.25" customHeight="1" x14ac:dyDescent="0.25">
      <c r="A662" s="1"/>
      <c r="B662" s="1"/>
      <c r="C662" s="3"/>
      <c r="D662" s="1"/>
      <c r="E662" s="1"/>
      <c r="F662" s="1"/>
      <c r="G662" s="1"/>
      <c r="H662" s="1"/>
      <c r="I662" s="1"/>
      <c r="J662" s="1"/>
      <c r="K662" s="1"/>
      <c r="L662" s="1"/>
      <c r="M662" s="1"/>
      <c r="N662" s="1"/>
      <c r="O662" s="1"/>
      <c r="P662" s="1"/>
      <c r="Q662" s="1"/>
      <c r="R662" s="1"/>
      <c r="S662" s="1"/>
      <c r="T662" s="1"/>
      <c r="U662" s="1"/>
      <c r="V662" s="1"/>
      <c r="W662" s="1"/>
      <c r="X662" s="1"/>
      <c r="Y662" s="3"/>
      <c r="Z662" s="1"/>
    </row>
    <row r="663" spans="1:26" ht="14.25" customHeight="1" x14ac:dyDescent="0.25">
      <c r="A663" s="1"/>
      <c r="B663" s="1"/>
      <c r="C663" s="3"/>
      <c r="D663" s="1"/>
      <c r="E663" s="1"/>
      <c r="F663" s="1"/>
      <c r="G663" s="1"/>
      <c r="H663" s="1"/>
      <c r="I663" s="1"/>
      <c r="J663" s="1"/>
      <c r="K663" s="1"/>
      <c r="L663" s="1"/>
      <c r="M663" s="1"/>
      <c r="N663" s="1"/>
      <c r="O663" s="1"/>
      <c r="P663" s="1"/>
      <c r="Q663" s="1"/>
      <c r="R663" s="1"/>
      <c r="S663" s="1"/>
      <c r="T663" s="1"/>
      <c r="U663" s="1"/>
      <c r="V663" s="1"/>
      <c r="W663" s="1"/>
      <c r="X663" s="1"/>
      <c r="Y663" s="3"/>
      <c r="Z663" s="1"/>
    </row>
    <row r="664" spans="1:26" ht="14.25" customHeight="1" x14ac:dyDescent="0.25">
      <c r="A664" s="1"/>
      <c r="B664" s="1"/>
      <c r="C664" s="3"/>
      <c r="D664" s="1"/>
      <c r="E664" s="1"/>
      <c r="F664" s="1"/>
      <c r="G664" s="1"/>
      <c r="H664" s="1"/>
      <c r="I664" s="1"/>
      <c r="J664" s="1"/>
      <c r="K664" s="1"/>
      <c r="L664" s="1"/>
      <c r="M664" s="1"/>
      <c r="N664" s="1"/>
      <c r="O664" s="1"/>
      <c r="P664" s="1"/>
      <c r="Q664" s="1"/>
      <c r="R664" s="1"/>
      <c r="S664" s="1"/>
      <c r="T664" s="1"/>
      <c r="U664" s="1"/>
      <c r="V664" s="1"/>
      <c r="W664" s="1"/>
      <c r="X664" s="1"/>
      <c r="Y664" s="3"/>
      <c r="Z664" s="1"/>
    </row>
    <row r="665" spans="1:26" ht="14.25" customHeight="1" x14ac:dyDescent="0.25">
      <c r="A665" s="1"/>
      <c r="B665" s="1"/>
      <c r="C665" s="3"/>
      <c r="D665" s="1"/>
      <c r="E665" s="1"/>
      <c r="F665" s="1"/>
      <c r="G665" s="1"/>
      <c r="H665" s="1"/>
      <c r="I665" s="1"/>
      <c r="J665" s="1"/>
      <c r="K665" s="1"/>
      <c r="L665" s="1"/>
      <c r="M665" s="1"/>
      <c r="N665" s="1"/>
      <c r="O665" s="1"/>
      <c r="P665" s="1"/>
      <c r="Q665" s="1"/>
      <c r="R665" s="1"/>
      <c r="S665" s="1"/>
      <c r="T665" s="1"/>
      <c r="U665" s="1"/>
      <c r="V665" s="1"/>
      <c r="W665" s="1"/>
      <c r="X665" s="1"/>
      <c r="Y665" s="3"/>
      <c r="Z665" s="1"/>
    </row>
    <row r="666" spans="1:26" ht="14.25" customHeight="1" x14ac:dyDescent="0.25">
      <c r="A666" s="1"/>
      <c r="B666" s="1"/>
      <c r="C666" s="3"/>
      <c r="D666" s="1"/>
      <c r="E666" s="1"/>
      <c r="F666" s="1"/>
      <c r="G666" s="1"/>
      <c r="H666" s="1"/>
      <c r="I666" s="1"/>
      <c r="J666" s="1"/>
      <c r="K666" s="1"/>
      <c r="L666" s="1"/>
      <c r="M666" s="1"/>
      <c r="N666" s="1"/>
      <c r="O666" s="1"/>
      <c r="P666" s="1"/>
      <c r="Q666" s="1"/>
      <c r="R666" s="1"/>
      <c r="S666" s="1"/>
      <c r="T666" s="1"/>
      <c r="U666" s="1"/>
      <c r="V666" s="1"/>
      <c r="W666" s="1"/>
      <c r="X666" s="1"/>
      <c r="Y666" s="3"/>
      <c r="Z666" s="1"/>
    </row>
    <row r="667" spans="1:26" ht="14.25" customHeight="1" x14ac:dyDescent="0.25">
      <c r="A667" s="1"/>
      <c r="B667" s="1"/>
      <c r="C667" s="3"/>
      <c r="D667" s="1"/>
      <c r="E667" s="1"/>
      <c r="F667" s="1"/>
      <c r="G667" s="1"/>
      <c r="H667" s="1"/>
      <c r="I667" s="1"/>
      <c r="J667" s="1"/>
      <c r="K667" s="1"/>
      <c r="L667" s="1"/>
      <c r="M667" s="1"/>
      <c r="N667" s="1"/>
      <c r="O667" s="1"/>
      <c r="P667" s="1"/>
      <c r="Q667" s="1"/>
      <c r="R667" s="1"/>
      <c r="S667" s="1"/>
      <c r="T667" s="1"/>
      <c r="U667" s="1"/>
      <c r="V667" s="1"/>
      <c r="W667" s="1"/>
      <c r="X667" s="1"/>
      <c r="Y667" s="3"/>
      <c r="Z667" s="1"/>
    </row>
    <row r="668" spans="1:26" ht="14.25" customHeight="1" x14ac:dyDescent="0.25">
      <c r="A668" s="1"/>
      <c r="B668" s="1"/>
      <c r="C668" s="3"/>
      <c r="D668" s="1"/>
      <c r="E668" s="1"/>
      <c r="F668" s="1"/>
      <c r="G668" s="1"/>
      <c r="H668" s="1"/>
      <c r="I668" s="1"/>
      <c r="J668" s="1"/>
      <c r="K668" s="1"/>
      <c r="L668" s="1"/>
      <c r="M668" s="1"/>
      <c r="N668" s="1"/>
      <c r="O668" s="1"/>
      <c r="P668" s="1"/>
      <c r="Q668" s="1"/>
      <c r="R668" s="1"/>
      <c r="S668" s="1"/>
      <c r="T668" s="1"/>
      <c r="U668" s="1"/>
      <c r="V668" s="1"/>
      <c r="W668" s="1"/>
      <c r="X668" s="1"/>
      <c r="Y668" s="3"/>
      <c r="Z668" s="1"/>
    </row>
    <row r="669" spans="1:26" ht="14.25" customHeight="1" x14ac:dyDescent="0.25">
      <c r="A669" s="1"/>
      <c r="B669" s="1"/>
      <c r="C669" s="3"/>
      <c r="D669" s="1"/>
      <c r="E669" s="1"/>
      <c r="F669" s="1"/>
      <c r="G669" s="1"/>
      <c r="H669" s="1"/>
      <c r="I669" s="1"/>
      <c r="J669" s="1"/>
      <c r="K669" s="1"/>
      <c r="L669" s="1"/>
      <c r="M669" s="1"/>
      <c r="N669" s="1"/>
      <c r="O669" s="1"/>
      <c r="P669" s="1"/>
      <c r="Q669" s="1"/>
      <c r="R669" s="1"/>
      <c r="S669" s="1"/>
      <c r="T669" s="1"/>
      <c r="U669" s="1"/>
      <c r="V669" s="1"/>
      <c r="W669" s="1"/>
      <c r="X669" s="1"/>
      <c r="Y669" s="3"/>
      <c r="Z669" s="1"/>
    </row>
    <row r="670" spans="1:26" ht="14.25" customHeight="1" x14ac:dyDescent="0.25">
      <c r="A670" s="1"/>
      <c r="B670" s="1"/>
      <c r="C670" s="3"/>
      <c r="D670" s="1"/>
      <c r="E670" s="1"/>
      <c r="F670" s="1"/>
      <c r="G670" s="1"/>
      <c r="H670" s="1"/>
      <c r="I670" s="1"/>
      <c r="J670" s="1"/>
      <c r="K670" s="1"/>
      <c r="L670" s="1"/>
      <c r="M670" s="1"/>
      <c r="N670" s="1"/>
      <c r="O670" s="1"/>
      <c r="P670" s="1"/>
      <c r="Q670" s="1"/>
      <c r="R670" s="1"/>
      <c r="S670" s="1"/>
      <c r="T670" s="1"/>
      <c r="U670" s="1"/>
      <c r="V670" s="1"/>
      <c r="W670" s="1"/>
      <c r="X670" s="1"/>
      <c r="Y670" s="3"/>
      <c r="Z670" s="1"/>
    </row>
    <row r="671" spans="1:26" ht="14.25" customHeight="1" x14ac:dyDescent="0.25">
      <c r="A671" s="1"/>
      <c r="B671" s="1"/>
      <c r="C671" s="3"/>
      <c r="D671" s="1"/>
      <c r="E671" s="1"/>
      <c r="F671" s="1"/>
      <c r="G671" s="1"/>
      <c r="H671" s="1"/>
      <c r="I671" s="1"/>
      <c r="J671" s="1"/>
      <c r="K671" s="1"/>
      <c r="L671" s="1"/>
      <c r="M671" s="1"/>
      <c r="N671" s="1"/>
      <c r="O671" s="1"/>
      <c r="P671" s="1"/>
      <c r="Q671" s="1"/>
      <c r="R671" s="1"/>
      <c r="S671" s="1"/>
      <c r="T671" s="1"/>
      <c r="U671" s="1"/>
      <c r="V671" s="1"/>
      <c r="W671" s="1"/>
      <c r="X671" s="1"/>
      <c r="Y671" s="3"/>
      <c r="Z671" s="1"/>
    </row>
    <row r="672" spans="1:26" ht="14.25" customHeight="1" x14ac:dyDescent="0.25">
      <c r="A672" s="1"/>
      <c r="B672" s="1"/>
      <c r="C672" s="3"/>
      <c r="D672" s="1"/>
      <c r="E672" s="1"/>
      <c r="F672" s="1"/>
      <c r="G672" s="1"/>
      <c r="H672" s="1"/>
      <c r="I672" s="1"/>
      <c r="J672" s="1"/>
      <c r="K672" s="1"/>
      <c r="L672" s="1"/>
      <c r="M672" s="1"/>
      <c r="N672" s="1"/>
      <c r="O672" s="1"/>
      <c r="P672" s="1"/>
      <c r="Q672" s="1"/>
      <c r="R672" s="1"/>
      <c r="S672" s="1"/>
      <c r="T672" s="1"/>
      <c r="U672" s="1"/>
      <c r="V672" s="1"/>
      <c r="W672" s="1"/>
      <c r="X672" s="1"/>
      <c r="Y672" s="3"/>
      <c r="Z672" s="1"/>
    </row>
    <row r="673" spans="1:26" ht="14.25" customHeight="1" x14ac:dyDescent="0.25">
      <c r="A673" s="1"/>
      <c r="B673" s="1"/>
      <c r="C673" s="3"/>
      <c r="D673" s="1"/>
      <c r="E673" s="1"/>
      <c r="F673" s="1"/>
      <c r="G673" s="1"/>
      <c r="H673" s="1"/>
      <c r="I673" s="1"/>
      <c r="J673" s="1"/>
      <c r="K673" s="1"/>
      <c r="L673" s="1"/>
      <c r="M673" s="1"/>
      <c r="N673" s="1"/>
      <c r="O673" s="1"/>
      <c r="P673" s="1"/>
      <c r="Q673" s="1"/>
      <c r="R673" s="1"/>
      <c r="S673" s="1"/>
      <c r="T673" s="1"/>
      <c r="U673" s="1"/>
      <c r="V673" s="1"/>
      <c r="W673" s="1"/>
      <c r="X673" s="1"/>
      <c r="Y673" s="3"/>
      <c r="Z673" s="1"/>
    </row>
    <row r="674" spans="1:26" ht="14.25" customHeight="1" x14ac:dyDescent="0.25">
      <c r="A674" s="1"/>
      <c r="B674" s="1"/>
      <c r="C674" s="3"/>
      <c r="D674" s="1"/>
      <c r="E674" s="1"/>
      <c r="F674" s="1"/>
      <c r="G674" s="1"/>
      <c r="H674" s="1"/>
      <c r="I674" s="1"/>
      <c r="J674" s="1"/>
      <c r="K674" s="1"/>
      <c r="L674" s="1"/>
      <c r="M674" s="1"/>
      <c r="N674" s="1"/>
      <c r="O674" s="1"/>
      <c r="P674" s="1"/>
      <c r="Q674" s="1"/>
      <c r="R674" s="1"/>
      <c r="S674" s="1"/>
      <c r="T674" s="1"/>
      <c r="U674" s="1"/>
      <c r="V674" s="1"/>
      <c r="W674" s="1"/>
      <c r="X674" s="1"/>
      <c r="Y674" s="3"/>
      <c r="Z674" s="1"/>
    </row>
    <row r="675" spans="1:26" ht="14.25" customHeight="1" x14ac:dyDescent="0.25">
      <c r="A675" s="1"/>
      <c r="B675" s="1"/>
      <c r="C675" s="3"/>
      <c r="D675" s="1"/>
      <c r="E675" s="1"/>
      <c r="F675" s="1"/>
      <c r="G675" s="1"/>
      <c r="H675" s="1"/>
      <c r="I675" s="1"/>
      <c r="J675" s="1"/>
      <c r="K675" s="1"/>
      <c r="L675" s="1"/>
      <c r="M675" s="1"/>
      <c r="N675" s="1"/>
      <c r="O675" s="1"/>
      <c r="P675" s="1"/>
      <c r="Q675" s="1"/>
      <c r="R675" s="1"/>
      <c r="S675" s="1"/>
      <c r="T675" s="1"/>
      <c r="U675" s="1"/>
      <c r="V675" s="1"/>
      <c r="W675" s="1"/>
      <c r="X675" s="1"/>
      <c r="Y675" s="3"/>
      <c r="Z675" s="1"/>
    </row>
    <row r="676" spans="1:26" ht="14.25" customHeight="1" x14ac:dyDescent="0.25">
      <c r="A676" s="1"/>
      <c r="B676" s="1"/>
      <c r="C676" s="3"/>
      <c r="D676" s="1"/>
      <c r="E676" s="1"/>
      <c r="F676" s="1"/>
      <c r="G676" s="1"/>
      <c r="H676" s="1"/>
      <c r="I676" s="1"/>
      <c r="J676" s="1"/>
      <c r="K676" s="1"/>
      <c r="L676" s="1"/>
      <c r="M676" s="1"/>
      <c r="N676" s="1"/>
      <c r="O676" s="1"/>
      <c r="P676" s="1"/>
      <c r="Q676" s="1"/>
      <c r="R676" s="1"/>
      <c r="S676" s="1"/>
      <c r="T676" s="1"/>
      <c r="U676" s="1"/>
      <c r="V676" s="1"/>
      <c r="W676" s="1"/>
      <c r="X676" s="1"/>
      <c r="Y676" s="3"/>
      <c r="Z676" s="1"/>
    </row>
    <row r="677" spans="1:26" ht="14.25" customHeight="1" x14ac:dyDescent="0.25">
      <c r="A677" s="1"/>
      <c r="B677" s="1"/>
      <c r="C677" s="3"/>
      <c r="D677" s="1"/>
      <c r="E677" s="1"/>
      <c r="F677" s="1"/>
      <c r="G677" s="1"/>
      <c r="H677" s="1"/>
      <c r="I677" s="1"/>
      <c r="J677" s="1"/>
      <c r="K677" s="1"/>
      <c r="L677" s="1"/>
      <c r="M677" s="1"/>
      <c r="N677" s="1"/>
      <c r="O677" s="1"/>
      <c r="P677" s="1"/>
      <c r="Q677" s="1"/>
      <c r="R677" s="1"/>
      <c r="S677" s="1"/>
      <c r="T677" s="1"/>
      <c r="U677" s="1"/>
      <c r="V677" s="1"/>
      <c r="W677" s="1"/>
      <c r="X677" s="1"/>
      <c r="Y677" s="3"/>
      <c r="Z677" s="1"/>
    </row>
    <row r="678" spans="1:26" ht="14.25" customHeight="1" x14ac:dyDescent="0.25">
      <c r="A678" s="1"/>
      <c r="B678" s="1"/>
      <c r="C678" s="3"/>
      <c r="D678" s="1"/>
      <c r="E678" s="1"/>
      <c r="F678" s="1"/>
      <c r="G678" s="1"/>
      <c r="H678" s="1"/>
      <c r="I678" s="1"/>
      <c r="J678" s="1"/>
      <c r="K678" s="1"/>
      <c r="L678" s="1"/>
      <c r="M678" s="1"/>
      <c r="N678" s="1"/>
      <c r="O678" s="1"/>
      <c r="P678" s="1"/>
      <c r="Q678" s="1"/>
      <c r="R678" s="1"/>
      <c r="S678" s="1"/>
      <c r="T678" s="1"/>
      <c r="U678" s="1"/>
      <c r="V678" s="1"/>
      <c r="W678" s="1"/>
      <c r="X678" s="1"/>
      <c r="Y678" s="3"/>
      <c r="Z678" s="1"/>
    </row>
    <row r="679" spans="1:26" ht="14.25" customHeight="1" x14ac:dyDescent="0.25">
      <c r="A679" s="1"/>
      <c r="B679" s="1"/>
      <c r="C679" s="3"/>
      <c r="D679" s="1"/>
      <c r="E679" s="1"/>
      <c r="F679" s="1"/>
      <c r="G679" s="1"/>
      <c r="H679" s="1"/>
      <c r="I679" s="1"/>
      <c r="J679" s="1"/>
      <c r="K679" s="1"/>
      <c r="L679" s="1"/>
      <c r="M679" s="1"/>
      <c r="N679" s="1"/>
      <c r="O679" s="1"/>
      <c r="P679" s="1"/>
      <c r="Q679" s="1"/>
      <c r="R679" s="1"/>
      <c r="S679" s="1"/>
      <c r="T679" s="1"/>
      <c r="U679" s="1"/>
      <c r="V679" s="1"/>
      <c r="W679" s="1"/>
      <c r="X679" s="1"/>
      <c r="Y679" s="3"/>
      <c r="Z679" s="1"/>
    </row>
    <row r="680" spans="1:26" ht="14.25" customHeight="1" x14ac:dyDescent="0.25">
      <c r="A680" s="1"/>
      <c r="B680" s="1"/>
      <c r="C680" s="3"/>
      <c r="D680" s="1"/>
      <c r="E680" s="1"/>
      <c r="F680" s="1"/>
      <c r="G680" s="1"/>
      <c r="H680" s="1"/>
      <c r="I680" s="1"/>
      <c r="J680" s="1"/>
      <c r="K680" s="1"/>
      <c r="L680" s="1"/>
      <c r="M680" s="1"/>
      <c r="N680" s="1"/>
      <c r="O680" s="1"/>
      <c r="P680" s="1"/>
      <c r="Q680" s="1"/>
      <c r="R680" s="1"/>
      <c r="S680" s="1"/>
      <c r="T680" s="1"/>
      <c r="U680" s="1"/>
      <c r="V680" s="1"/>
      <c r="W680" s="1"/>
      <c r="X680" s="1"/>
      <c r="Y680" s="3"/>
      <c r="Z680" s="1"/>
    </row>
    <row r="681" spans="1:26" ht="14.25" customHeight="1" x14ac:dyDescent="0.25">
      <c r="A681" s="1"/>
      <c r="B681" s="1"/>
      <c r="C681" s="3"/>
      <c r="D681" s="1"/>
      <c r="E681" s="1"/>
      <c r="F681" s="1"/>
      <c r="G681" s="1"/>
      <c r="H681" s="1"/>
      <c r="I681" s="1"/>
      <c r="J681" s="1"/>
      <c r="K681" s="1"/>
      <c r="L681" s="1"/>
      <c r="M681" s="1"/>
      <c r="N681" s="1"/>
      <c r="O681" s="1"/>
      <c r="P681" s="1"/>
      <c r="Q681" s="1"/>
      <c r="R681" s="1"/>
      <c r="S681" s="1"/>
      <c r="T681" s="1"/>
      <c r="U681" s="1"/>
      <c r="V681" s="1"/>
      <c r="W681" s="1"/>
      <c r="X681" s="1"/>
      <c r="Y681" s="3"/>
      <c r="Z681" s="1"/>
    </row>
    <row r="682" spans="1:26" ht="14.25" customHeight="1" x14ac:dyDescent="0.25">
      <c r="A682" s="1"/>
      <c r="B682" s="1"/>
      <c r="C682" s="3"/>
      <c r="D682" s="1"/>
      <c r="E682" s="1"/>
      <c r="F682" s="1"/>
      <c r="G682" s="1"/>
      <c r="H682" s="1"/>
      <c r="I682" s="1"/>
      <c r="J682" s="1"/>
      <c r="K682" s="1"/>
      <c r="L682" s="1"/>
      <c r="M682" s="1"/>
      <c r="N682" s="1"/>
      <c r="O682" s="1"/>
      <c r="P682" s="1"/>
      <c r="Q682" s="1"/>
      <c r="R682" s="1"/>
      <c r="S682" s="1"/>
      <c r="T682" s="1"/>
      <c r="U682" s="1"/>
      <c r="V682" s="1"/>
      <c r="W682" s="1"/>
      <c r="X682" s="1"/>
      <c r="Y682" s="3"/>
      <c r="Z682" s="1"/>
    </row>
    <row r="683" spans="1:26" ht="14.25" customHeight="1" x14ac:dyDescent="0.25">
      <c r="A683" s="1"/>
      <c r="B683" s="1"/>
      <c r="C683" s="3"/>
      <c r="D683" s="1"/>
      <c r="E683" s="1"/>
      <c r="F683" s="1"/>
      <c r="G683" s="1"/>
      <c r="H683" s="1"/>
      <c r="I683" s="1"/>
      <c r="J683" s="1"/>
      <c r="K683" s="1"/>
      <c r="L683" s="1"/>
      <c r="M683" s="1"/>
      <c r="N683" s="1"/>
      <c r="O683" s="1"/>
      <c r="P683" s="1"/>
      <c r="Q683" s="1"/>
      <c r="R683" s="1"/>
      <c r="S683" s="1"/>
      <c r="T683" s="1"/>
      <c r="U683" s="1"/>
      <c r="V683" s="1"/>
      <c r="W683" s="1"/>
      <c r="X683" s="1"/>
      <c r="Y683" s="3"/>
      <c r="Z683" s="1"/>
    </row>
    <row r="684" spans="1:26" ht="14.25" customHeight="1" x14ac:dyDescent="0.25">
      <c r="A684" s="1"/>
      <c r="B684" s="1"/>
      <c r="C684" s="3"/>
      <c r="D684" s="1"/>
      <c r="E684" s="1"/>
      <c r="F684" s="1"/>
      <c r="G684" s="1"/>
      <c r="H684" s="1"/>
      <c r="I684" s="1"/>
      <c r="J684" s="1"/>
      <c r="K684" s="1"/>
      <c r="L684" s="1"/>
      <c r="M684" s="1"/>
      <c r="N684" s="1"/>
      <c r="O684" s="1"/>
      <c r="P684" s="1"/>
      <c r="Q684" s="1"/>
      <c r="R684" s="1"/>
      <c r="S684" s="1"/>
      <c r="T684" s="1"/>
      <c r="U684" s="1"/>
      <c r="V684" s="1"/>
      <c r="W684" s="1"/>
      <c r="X684" s="1"/>
      <c r="Y684" s="3"/>
      <c r="Z684" s="1"/>
    </row>
    <row r="685" spans="1:26" ht="14.25" customHeight="1" x14ac:dyDescent="0.25">
      <c r="A685" s="1"/>
      <c r="B685" s="1"/>
      <c r="C685" s="3"/>
      <c r="D685" s="1"/>
      <c r="E685" s="1"/>
      <c r="F685" s="1"/>
      <c r="G685" s="1"/>
      <c r="H685" s="1"/>
      <c r="I685" s="1"/>
      <c r="J685" s="1"/>
      <c r="K685" s="1"/>
      <c r="L685" s="1"/>
      <c r="M685" s="1"/>
      <c r="N685" s="1"/>
      <c r="O685" s="1"/>
      <c r="P685" s="1"/>
      <c r="Q685" s="1"/>
      <c r="R685" s="1"/>
      <c r="S685" s="1"/>
      <c r="T685" s="1"/>
      <c r="U685" s="1"/>
      <c r="V685" s="1"/>
      <c r="W685" s="1"/>
      <c r="X685" s="1"/>
      <c r="Y685" s="3"/>
      <c r="Z685" s="1"/>
    </row>
    <row r="686" spans="1:26" ht="14.25" customHeight="1" x14ac:dyDescent="0.25">
      <c r="A686" s="1"/>
      <c r="B686" s="1"/>
      <c r="C686" s="3"/>
      <c r="D686" s="1"/>
      <c r="E686" s="1"/>
      <c r="F686" s="1"/>
      <c r="G686" s="1"/>
      <c r="H686" s="1"/>
      <c r="I686" s="1"/>
      <c r="J686" s="1"/>
      <c r="K686" s="1"/>
      <c r="L686" s="1"/>
      <c r="M686" s="1"/>
      <c r="N686" s="1"/>
      <c r="O686" s="1"/>
      <c r="P686" s="1"/>
      <c r="Q686" s="1"/>
      <c r="R686" s="1"/>
      <c r="S686" s="1"/>
      <c r="T686" s="1"/>
      <c r="U686" s="1"/>
      <c r="V686" s="1"/>
      <c r="W686" s="1"/>
      <c r="X686" s="1"/>
      <c r="Y686" s="3"/>
      <c r="Z686" s="1"/>
    </row>
    <row r="687" spans="1:26" ht="14.25" customHeight="1" x14ac:dyDescent="0.25">
      <c r="A687" s="1"/>
      <c r="B687" s="1"/>
      <c r="C687" s="3"/>
      <c r="D687" s="1"/>
      <c r="E687" s="1"/>
      <c r="F687" s="1"/>
      <c r="G687" s="1"/>
      <c r="H687" s="1"/>
      <c r="I687" s="1"/>
      <c r="J687" s="1"/>
      <c r="K687" s="1"/>
      <c r="L687" s="1"/>
      <c r="M687" s="1"/>
      <c r="N687" s="1"/>
      <c r="O687" s="1"/>
      <c r="P687" s="1"/>
      <c r="Q687" s="1"/>
      <c r="R687" s="1"/>
      <c r="S687" s="1"/>
      <c r="T687" s="1"/>
      <c r="U687" s="1"/>
      <c r="V687" s="1"/>
      <c r="W687" s="1"/>
      <c r="X687" s="1"/>
      <c r="Y687" s="3"/>
      <c r="Z687" s="1"/>
    </row>
    <row r="688" spans="1:26" ht="14.25" customHeight="1" x14ac:dyDescent="0.25">
      <c r="A688" s="1"/>
      <c r="B688" s="1"/>
      <c r="C688" s="3"/>
      <c r="D688" s="1"/>
      <c r="E688" s="1"/>
      <c r="F688" s="1"/>
      <c r="G688" s="1"/>
      <c r="H688" s="1"/>
      <c r="I688" s="1"/>
      <c r="J688" s="1"/>
      <c r="K688" s="1"/>
      <c r="L688" s="1"/>
      <c r="M688" s="1"/>
      <c r="N688" s="1"/>
      <c r="O688" s="1"/>
      <c r="P688" s="1"/>
      <c r="Q688" s="1"/>
      <c r="R688" s="1"/>
      <c r="S688" s="1"/>
      <c r="T688" s="1"/>
      <c r="U688" s="1"/>
      <c r="V688" s="1"/>
      <c r="W688" s="1"/>
      <c r="X688" s="1"/>
      <c r="Y688" s="3"/>
      <c r="Z688" s="1"/>
    </row>
    <row r="689" spans="1:26" ht="14.25" customHeight="1" x14ac:dyDescent="0.25">
      <c r="A689" s="1"/>
      <c r="B689" s="1"/>
      <c r="C689" s="3"/>
      <c r="D689" s="1"/>
      <c r="E689" s="1"/>
      <c r="F689" s="1"/>
      <c r="G689" s="1"/>
      <c r="H689" s="1"/>
      <c r="I689" s="1"/>
      <c r="J689" s="1"/>
      <c r="K689" s="1"/>
      <c r="L689" s="1"/>
      <c r="M689" s="1"/>
      <c r="N689" s="1"/>
      <c r="O689" s="1"/>
      <c r="P689" s="1"/>
      <c r="Q689" s="1"/>
      <c r="R689" s="1"/>
      <c r="S689" s="1"/>
      <c r="T689" s="1"/>
      <c r="U689" s="1"/>
      <c r="V689" s="1"/>
      <c r="W689" s="1"/>
      <c r="X689" s="1"/>
      <c r="Y689" s="3"/>
      <c r="Z689" s="1"/>
    </row>
    <row r="690" spans="1:26" ht="14.25" customHeight="1" x14ac:dyDescent="0.25">
      <c r="A690" s="1"/>
      <c r="B690" s="1"/>
      <c r="C690" s="3"/>
      <c r="D690" s="1"/>
      <c r="E690" s="1"/>
      <c r="F690" s="1"/>
      <c r="G690" s="1"/>
      <c r="H690" s="1"/>
      <c r="I690" s="1"/>
      <c r="J690" s="1"/>
      <c r="K690" s="1"/>
      <c r="L690" s="1"/>
      <c r="M690" s="1"/>
      <c r="N690" s="1"/>
      <c r="O690" s="1"/>
      <c r="P690" s="1"/>
      <c r="Q690" s="1"/>
      <c r="R690" s="1"/>
      <c r="S690" s="1"/>
      <c r="T690" s="1"/>
      <c r="U690" s="1"/>
      <c r="V690" s="1"/>
      <c r="W690" s="1"/>
      <c r="X690" s="1"/>
      <c r="Y690" s="3"/>
      <c r="Z690" s="1"/>
    </row>
    <row r="691" spans="1:26" ht="14.25" customHeight="1" x14ac:dyDescent="0.25">
      <c r="A691" s="1"/>
      <c r="B691" s="1"/>
      <c r="C691" s="3"/>
      <c r="D691" s="1"/>
      <c r="E691" s="1"/>
      <c r="F691" s="1"/>
      <c r="G691" s="1"/>
      <c r="H691" s="1"/>
      <c r="I691" s="1"/>
      <c r="J691" s="1"/>
      <c r="K691" s="1"/>
      <c r="L691" s="1"/>
      <c r="M691" s="1"/>
      <c r="N691" s="1"/>
      <c r="O691" s="1"/>
      <c r="P691" s="1"/>
      <c r="Q691" s="1"/>
      <c r="R691" s="1"/>
      <c r="S691" s="1"/>
      <c r="T691" s="1"/>
      <c r="U691" s="1"/>
      <c r="V691" s="1"/>
      <c r="W691" s="1"/>
      <c r="X691" s="1"/>
      <c r="Y691" s="3"/>
      <c r="Z691" s="1"/>
    </row>
    <row r="692" spans="1:26" ht="14.25" customHeight="1" x14ac:dyDescent="0.25">
      <c r="A692" s="1"/>
      <c r="B692" s="1"/>
      <c r="C692" s="3"/>
      <c r="D692" s="1"/>
      <c r="E692" s="1"/>
      <c r="F692" s="1"/>
      <c r="G692" s="1"/>
      <c r="H692" s="1"/>
      <c r="I692" s="1"/>
      <c r="J692" s="1"/>
      <c r="K692" s="1"/>
      <c r="L692" s="1"/>
      <c r="M692" s="1"/>
      <c r="N692" s="1"/>
      <c r="O692" s="1"/>
      <c r="P692" s="1"/>
      <c r="Q692" s="1"/>
      <c r="R692" s="1"/>
      <c r="S692" s="1"/>
      <c r="T692" s="1"/>
      <c r="U692" s="1"/>
      <c r="V692" s="1"/>
      <c r="W692" s="1"/>
      <c r="X692" s="1"/>
      <c r="Y692" s="3"/>
      <c r="Z692" s="1"/>
    </row>
    <row r="693" spans="1:26" ht="14.25" customHeight="1" x14ac:dyDescent="0.25">
      <c r="A693" s="1"/>
      <c r="B693" s="1"/>
      <c r="C693" s="3"/>
      <c r="D693" s="1"/>
      <c r="E693" s="1"/>
      <c r="F693" s="1"/>
      <c r="G693" s="1"/>
      <c r="H693" s="1"/>
      <c r="I693" s="1"/>
      <c r="J693" s="1"/>
      <c r="K693" s="1"/>
      <c r="L693" s="1"/>
      <c r="M693" s="1"/>
      <c r="N693" s="1"/>
      <c r="O693" s="1"/>
      <c r="P693" s="1"/>
      <c r="Q693" s="1"/>
      <c r="R693" s="1"/>
      <c r="S693" s="1"/>
      <c r="T693" s="1"/>
      <c r="U693" s="1"/>
      <c r="V693" s="1"/>
      <c r="W693" s="1"/>
      <c r="X693" s="1"/>
      <c r="Y693" s="3"/>
      <c r="Z693" s="1"/>
    </row>
    <row r="694" spans="1:26" ht="14.25" customHeight="1" x14ac:dyDescent="0.25">
      <c r="A694" s="1"/>
      <c r="B694" s="1"/>
      <c r="C694" s="3"/>
      <c r="D694" s="1"/>
      <c r="E694" s="1"/>
      <c r="F694" s="1"/>
      <c r="G694" s="1"/>
      <c r="H694" s="1"/>
      <c r="I694" s="1"/>
      <c r="J694" s="1"/>
      <c r="K694" s="1"/>
      <c r="L694" s="1"/>
      <c r="M694" s="1"/>
      <c r="N694" s="1"/>
      <c r="O694" s="1"/>
      <c r="P694" s="1"/>
      <c r="Q694" s="1"/>
      <c r="R694" s="1"/>
      <c r="S694" s="1"/>
      <c r="T694" s="1"/>
      <c r="U694" s="1"/>
      <c r="V694" s="1"/>
      <c r="W694" s="1"/>
      <c r="X694" s="1"/>
      <c r="Y694" s="3"/>
      <c r="Z694" s="1"/>
    </row>
    <row r="695" spans="1:26" ht="14.25" customHeight="1" x14ac:dyDescent="0.25">
      <c r="A695" s="1"/>
      <c r="B695" s="1"/>
      <c r="C695" s="3"/>
      <c r="D695" s="1"/>
      <c r="E695" s="1"/>
      <c r="F695" s="1"/>
      <c r="G695" s="1"/>
      <c r="H695" s="1"/>
      <c r="I695" s="1"/>
      <c r="J695" s="1"/>
      <c r="K695" s="1"/>
      <c r="L695" s="1"/>
      <c r="M695" s="1"/>
      <c r="N695" s="1"/>
      <c r="O695" s="1"/>
      <c r="P695" s="1"/>
      <c r="Q695" s="1"/>
      <c r="R695" s="1"/>
      <c r="S695" s="1"/>
      <c r="T695" s="1"/>
      <c r="U695" s="1"/>
      <c r="V695" s="1"/>
      <c r="W695" s="1"/>
      <c r="X695" s="1"/>
      <c r="Y695" s="3"/>
      <c r="Z695" s="1"/>
    </row>
    <row r="696" spans="1:26" ht="14.25" customHeight="1" x14ac:dyDescent="0.25">
      <c r="A696" s="1"/>
      <c r="B696" s="1"/>
      <c r="C696" s="3"/>
      <c r="D696" s="1"/>
      <c r="E696" s="1"/>
      <c r="F696" s="1"/>
      <c r="G696" s="1"/>
      <c r="H696" s="1"/>
      <c r="I696" s="1"/>
      <c r="J696" s="1"/>
      <c r="K696" s="1"/>
      <c r="L696" s="1"/>
      <c r="M696" s="1"/>
      <c r="N696" s="1"/>
      <c r="O696" s="1"/>
      <c r="P696" s="1"/>
      <c r="Q696" s="1"/>
      <c r="R696" s="1"/>
      <c r="S696" s="1"/>
      <c r="T696" s="1"/>
      <c r="U696" s="1"/>
      <c r="V696" s="1"/>
      <c r="W696" s="1"/>
      <c r="X696" s="1"/>
      <c r="Y696" s="3"/>
      <c r="Z696" s="1"/>
    </row>
    <row r="697" spans="1:26" ht="14.25" customHeight="1" x14ac:dyDescent="0.25">
      <c r="A697" s="1"/>
      <c r="B697" s="1"/>
      <c r="C697" s="3"/>
      <c r="D697" s="1"/>
      <c r="E697" s="1"/>
      <c r="F697" s="1"/>
      <c r="G697" s="1"/>
      <c r="H697" s="1"/>
      <c r="I697" s="1"/>
      <c r="J697" s="1"/>
      <c r="K697" s="1"/>
      <c r="L697" s="1"/>
      <c r="M697" s="1"/>
      <c r="N697" s="1"/>
      <c r="O697" s="1"/>
      <c r="P697" s="1"/>
      <c r="Q697" s="1"/>
      <c r="R697" s="1"/>
      <c r="S697" s="1"/>
      <c r="T697" s="1"/>
      <c r="U697" s="1"/>
      <c r="V697" s="1"/>
      <c r="W697" s="1"/>
      <c r="X697" s="1"/>
      <c r="Y697" s="3"/>
      <c r="Z697" s="1"/>
    </row>
    <row r="698" spans="1:26" ht="14.25" customHeight="1" x14ac:dyDescent="0.25">
      <c r="A698" s="1"/>
      <c r="B698" s="1"/>
      <c r="C698" s="3"/>
      <c r="D698" s="1"/>
      <c r="E698" s="1"/>
      <c r="F698" s="1"/>
      <c r="G698" s="1"/>
      <c r="H698" s="1"/>
      <c r="I698" s="1"/>
      <c r="J698" s="1"/>
      <c r="K698" s="1"/>
      <c r="L698" s="1"/>
      <c r="M698" s="1"/>
      <c r="N698" s="1"/>
      <c r="O698" s="1"/>
      <c r="P698" s="1"/>
      <c r="Q698" s="1"/>
      <c r="R698" s="1"/>
      <c r="S698" s="1"/>
      <c r="T698" s="1"/>
      <c r="U698" s="1"/>
      <c r="V698" s="1"/>
      <c r="W698" s="1"/>
      <c r="X698" s="1"/>
      <c r="Y698" s="3"/>
      <c r="Z698" s="1"/>
    </row>
    <row r="699" spans="1:26" ht="14.25" customHeight="1" x14ac:dyDescent="0.25">
      <c r="A699" s="1"/>
      <c r="B699" s="1"/>
      <c r="C699" s="3"/>
      <c r="D699" s="1"/>
      <c r="E699" s="1"/>
      <c r="F699" s="1"/>
      <c r="G699" s="1"/>
      <c r="H699" s="1"/>
      <c r="I699" s="1"/>
      <c r="J699" s="1"/>
      <c r="K699" s="1"/>
      <c r="L699" s="1"/>
      <c r="M699" s="1"/>
      <c r="N699" s="1"/>
      <c r="O699" s="1"/>
      <c r="P699" s="1"/>
      <c r="Q699" s="1"/>
      <c r="R699" s="1"/>
      <c r="S699" s="1"/>
      <c r="T699" s="1"/>
      <c r="U699" s="1"/>
      <c r="V699" s="1"/>
      <c r="W699" s="1"/>
      <c r="X699" s="1"/>
      <c r="Y699" s="3"/>
      <c r="Z699" s="1"/>
    </row>
    <row r="700" spans="1:26" ht="14.25" customHeight="1" x14ac:dyDescent="0.25">
      <c r="A700" s="1"/>
      <c r="B700" s="1"/>
      <c r="C700" s="3"/>
      <c r="D700" s="1"/>
      <c r="E700" s="1"/>
      <c r="F700" s="1"/>
      <c r="G700" s="1"/>
      <c r="H700" s="1"/>
      <c r="I700" s="1"/>
      <c r="J700" s="1"/>
      <c r="K700" s="1"/>
      <c r="L700" s="1"/>
      <c r="M700" s="1"/>
      <c r="N700" s="1"/>
      <c r="O700" s="1"/>
      <c r="P700" s="1"/>
      <c r="Q700" s="1"/>
      <c r="R700" s="1"/>
      <c r="S700" s="1"/>
      <c r="T700" s="1"/>
      <c r="U700" s="1"/>
      <c r="V700" s="1"/>
      <c r="W700" s="1"/>
      <c r="X700" s="1"/>
      <c r="Y700" s="3"/>
      <c r="Z700" s="1"/>
    </row>
    <row r="701" spans="1:26" ht="14.25" customHeight="1" x14ac:dyDescent="0.25">
      <c r="A701" s="1"/>
      <c r="B701" s="1"/>
      <c r="C701" s="3"/>
      <c r="D701" s="1"/>
      <c r="E701" s="1"/>
      <c r="F701" s="1"/>
      <c r="G701" s="1"/>
      <c r="H701" s="1"/>
      <c r="I701" s="1"/>
      <c r="J701" s="1"/>
      <c r="K701" s="1"/>
      <c r="L701" s="1"/>
      <c r="M701" s="1"/>
      <c r="N701" s="1"/>
      <c r="O701" s="1"/>
      <c r="P701" s="1"/>
      <c r="Q701" s="1"/>
      <c r="R701" s="1"/>
      <c r="S701" s="1"/>
      <c r="T701" s="1"/>
      <c r="U701" s="1"/>
      <c r="V701" s="1"/>
      <c r="W701" s="1"/>
      <c r="X701" s="1"/>
      <c r="Y701" s="3"/>
      <c r="Z701" s="1"/>
    </row>
    <row r="702" spans="1:26" ht="14.25" customHeight="1" x14ac:dyDescent="0.25">
      <c r="A702" s="1"/>
      <c r="B702" s="1"/>
      <c r="C702" s="3"/>
      <c r="D702" s="1"/>
      <c r="E702" s="1"/>
      <c r="F702" s="1"/>
      <c r="G702" s="1"/>
      <c r="H702" s="1"/>
      <c r="I702" s="1"/>
      <c r="J702" s="1"/>
      <c r="K702" s="1"/>
      <c r="L702" s="1"/>
      <c r="M702" s="1"/>
      <c r="N702" s="1"/>
      <c r="O702" s="1"/>
      <c r="P702" s="1"/>
      <c r="Q702" s="1"/>
      <c r="R702" s="1"/>
      <c r="S702" s="1"/>
      <c r="T702" s="1"/>
      <c r="U702" s="1"/>
      <c r="V702" s="1"/>
      <c r="W702" s="1"/>
      <c r="X702" s="1"/>
      <c r="Y702" s="3"/>
      <c r="Z702" s="1"/>
    </row>
    <row r="703" spans="1:26" ht="14.25" customHeight="1" x14ac:dyDescent="0.25">
      <c r="A703" s="1"/>
      <c r="B703" s="1"/>
      <c r="C703" s="3"/>
      <c r="D703" s="1"/>
      <c r="E703" s="1"/>
      <c r="F703" s="1"/>
      <c r="G703" s="1"/>
      <c r="H703" s="1"/>
      <c r="I703" s="1"/>
      <c r="J703" s="1"/>
      <c r="K703" s="1"/>
      <c r="L703" s="1"/>
      <c r="M703" s="1"/>
      <c r="N703" s="1"/>
      <c r="O703" s="1"/>
      <c r="P703" s="1"/>
      <c r="Q703" s="1"/>
      <c r="R703" s="1"/>
      <c r="S703" s="1"/>
      <c r="T703" s="1"/>
      <c r="U703" s="1"/>
      <c r="V703" s="1"/>
      <c r="W703" s="1"/>
      <c r="X703" s="1"/>
      <c r="Y703" s="3"/>
      <c r="Z703" s="1"/>
    </row>
    <row r="704" spans="1:26" ht="14.25" customHeight="1" x14ac:dyDescent="0.25">
      <c r="A704" s="1"/>
      <c r="B704" s="1"/>
      <c r="C704" s="3"/>
      <c r="D704" s="1"/>
      <c r="E704" s="1"/>
      <c r="F704" s="1"/>
      <c r="G704" s="1"/>
      <c r="H704" s="1"/>
      <c r="I704" s="1"/>
      <c r="J704" s="1"/>
      <c r="K704" s="1"/>
      <c r="L704" s="1"/>
      <c r="M704" s="1"/>
      <c r="N704" s="1"/>
      <c r="O704" s="1"/>
      <c r="P704" s="1"/>
      <c r="Q704" s="1"/>
      <c r="R704" s="1"/>
      <c r="S704" s="1"/>
      <c r="T704" s="1"/>
      <c r="U704" s="1"/>
      <c r="V704" s="1"/>
      <c r="W704" s="1"/>
      <c r="X704" s="1"/>
      <c r="Y704" s="3"/>
      <c r="Z704" s="1"/>
    </row>
    <row r="705" spans="1:26" ht="14.25" customHeight="1" x14ac:dyDescent="0.25">
      <c r="A705" s="1"/>
      <c r="B705" s="1"/>
      <c r="C705" s="3"/>
      <c r="D705" s="1"/>
      <c r="E705" s="1"/>
      <c r="F705" s="1"/>
      <c r="G705" s="1"/>
      <c r="H705" s="1"/>
      <c r="I705" s="1"/>
      <c r="J705" s="1"/>
      <c r="K705" s="1"/>
      <c r="L705" s="1"/>
      <c r="M705" s="1"/>
      <c r="N705" s="1"/>
      <c r="O705" s="1"/>
      <c r="P705" s="1"/>
      <c r="Q705" s="1"/>
      <c r="R705" s="1"/>
      <c r="S705" s="1"/>
      <c r="T705" s="1"/>
      <c r="U705" s="1"/>
      <c r="V705" s="1"/>
      <c r="W705" s="1"/>
      <c r="X705" s="1"/>
      <c r="Y705" s="3"/>
      <c r="Z705" s="1"/>
    </row>
    <row r="706" spans="1:26" ht="14.25" customHeight="1" x14ac:dyDescent="0.25">
      <c r="A706" s="1"/>
      <c r="B706" s="1"/>
      <c r="C706" s="3"/>
      <c r="D706" s="1"/>
      <c r="E706" s="1"/>
      <c r="F706" s="1"/>
      <c r="G706" s="1"/>
      <c r="H706" s="1"/>
      <c r="I706" s="1"/>
      <c r="J706" s="1"/>
      <c r="K706" s="1"/>
      <c r="L706" s="1"/>
      <c r="M706" s="1"/>
      <c r="N706" s="1"/>
      <c r="O706" s="1"/>
      <c r="P706" s="1"/>
      <c r="Q706" s="1"/>
      <c r="R706" s="1"/>
      <c r="S706" s="1"/>
      <c r="T706" s="1"/>
      <c r="U706" s="1"/>
      <c r="V706" s="1"/>
      <c r="W706" s="1"/>
      <c r="X706" s="1"/>
      <c r="Y706" s="3"/>
      <c r="Z706" s="1"/>
    </row>
    <row r="707" spans="1:26" ht="14.25" customHeight="1" x14ac:dyDescent="0.25">
      <c r="A707" s="1"/>
      <c r="B707" s="1"/>
      <c r="C707" s="3"/>
      <c r="D707" s="1"/>
      <c r="E707" s="1"/>
      <c r="F707" s="1"/>
      <c r="G707" s="1"/>
      <c r="H707" s="1"/>
      <c r="I707" s="1"/>
      <c r="J707" s="1"/>
      <c r="K707" s="1"/>
      <c r="L707" s="1"/>
      <c r="M707" s="1"/>
      <c r="N707" s="1"/>
      <c r="O707" s="1"/>
      <c r="P707" s="1"/>
      <c r="Q707" s="1"/>
      <c r="R707" s="1"/>
      <c r="S707" s="1"/>
      <c r="T707" s="1"/>
      <c r="U707" s="1"/>
      <c r="V707" s="1"/>
      <c r="W707" s="1"/>
      <c r="X707" s="1"/>
      <c r="Y707" s="3"/>
      <c r="Z707" s="1"/>
    </row>
    <row r="708" spans="1:26" ht="14.25" customHeight="1" x14ac:dyDescent="0.25">
      <c r="A708" s="1"/>
      <c r="B708" s="1"/>
      <c r="C708" s="3"/>
      <c r="D708" s="1"/>
      <c r="E708" s="1"/>
      <c r="F708" s="1"/>
      <c r="G708" s="1"/>
      <c r="H708" s="1"/>
      <c r="I708" s="1"/>
      <c r="J708" s="1"/>
      <c r="K708" s="1"/>
      <c r="L708" s="1"/>
      <c r="M708" s="1"/>
      <c r="N708" s="1"/>
      <c r="O708" s="1"/>
      <c r="P708" s="1"/>
      <c r="Q708" s="1"/>
      <c r="R708" s="1"/>
      <c r="S708" s="1"/>
      <c r="T708" s="1"/>
      <c r="U708" s="1"/>
      <c r="V708" s="1"/>
      <c r="W708" s="1"/>
      <c r="X708" s="1"/>
      <c r="Y708" s="3"/>
      <c r="Z708" s="1"/>
    </row>
    <row r="709" spans="1:26" ht="14.25" customHeight="1" x14ac:dyDescent="0.25">
      <c r="A709" s="1"/>
      <c r="B709" s="1"/>
      <c r="C709" s="3"/>
      <c r="D709" s="1"/>
      <c r="E709" s="1"/>
      <c r="F709" s="1"/>
      <c r="G709" s="1"/>
      <c r="H709" s="1"/>
      <c r="I709" s="1"/>
      <c r="J709" s="1"/>
      <c r="K709" s="1"/>
      <c r="L709" s="1"/>
      <c r="M709" s="1"/>
      <c r="N709" s="1"/>
      <c r="O709" s="1"/>
      <c r="P709" s="1"/>
      <c r="Q709" s="1"/>
      <c r="R709" s="1"/>
      <c r="S709" s="1"/>
      <c r="T709" s="1"/>
      <c r="U709" s="1"/>
      <c r="V709" s="1"/>
      <c r="W709" s="1"/>
      <c r="X709" s="1"/>
      <c r="Y709" s="3"/>
      <c r="Z709" s="1"/>
    </row>
    <row r="710" spans="1:26" ht="14.25" customHeight="1" x14ac:dyDescent="0.25">
      <c r="A710" s="1"/>
      <c r="B710" s="1"/>
      <c r="C710" s="3"/>
      <c r="D710" s="1"/>
      <c r="E710" s="1"/>
      <c r="F710" s="1"/>
      <c r="G710" s="1"/>
      <c r="H710" s="1"/>
      <c r="I710" s="1"/>
      <c r="J710" s="1"/>
      <c r="K710" s="1"/>
      <c r="L710" s="1"/>
      <c r="M710" s="1"/>
      <c r="N710" s="1"/>
      <c r="O710" s="1"/>
      <c r="P710" s="1"/>
      <c r="Q710" s="1"/>
      <c r="R710" s="1"/>
      <c r="S710" s="1"/>
      <c r="T710" s="1"/>
      <c r="U710" s="1"/>
      <c r="V710" s="1"/>
      <c r="W710" s="1"/>
      <c r="X710" s="1"/>
      <c r="Y710" s="3"/>
      <c r="Z710" s="1"/>
    </row>
    <row r="711" spans="1:26" ht="14.25" customHeight="1" x14ac:dyDescent="0.25">
      <c r="A711" s="1"/>
      <c r="B711" s="1"/>
      <c r="C711" s="3"/>
      <c r="D711" s="1"/>
      <c r="E711" s="1"/>
      <c r="F711" s="1"/>
      <c r="G711" s="1"/>
      <c r="H711" s="1"/>
      <c r="I711" s="1"/>
      <c r="J711" s="1"/>
      <c r="K711" s="1"/>
      <c r="L711" s="1"/>
      <c r="M711" s="1"/>
      <c r="N711" s="1"/>
      <c r="O711" s="1"/>
      <c r="P711" s="1"/>
      <c r="Q711" s="1"/>
      <c r="R711" s="1"/>
      <c r="S711" s="1"/>
      <c r="T711" s="1"/>
      <c r="U711" s="1"/>
      <c r="V711" s="1"/>
      <c r="W711" s="1"/>
      <c r="X711" s="1"/>
      <c r="Y711" s="3"/>
      <c r="Z711" s="1"/>
    </row>
    <row r="712" spans="1:26" ht="14.25" customHeight="1" x14ac:dyDescent="0.25">
      <c r="A712" s="1"/>
      <c r="B712" s="1"/>
      <c r="C712" s="3"/>
      <c r="D712" s="1"/>
      <c r="E712" s="1"/>
      <c r="F712" s="1"/>
      <c r="G712" s="1"/>
      <c r="H712" s="1"/>
      <c r="I712" s="1"/>
      <c r="J712" s="1"/>
      <c r="K712" s="1"/>
      <c r="L712" s="1"/>
      <c r="M712" s="1"/>
      <c r="N712" s="1"/>
      <c r="O712" s="1"/>
      <c r="P712" s="1"/>
      <c r="Q712" s="1"/>
      <c r="R712" s="1"/>
      <c r="S712" s="1"/>
      <c r="T712" s="1"/>
      <c r="U712" s="1"/>
      <c r="V712" s="1"/>
      <c r="W712" s="1"/>
      <c r="X712" s="1"/>
      <c r="Y712" s="3"/>
      <c r="Z712" s="1"/>
    </row>
    <row r="713" spans="1:26" ht="14.25" customHeight="1" x14ac:dyDescent="0.25">
      <c r="A713" s="1"/>
      <c r="B713" s="1"/>
      <c r="C713" s="3"/>
      <c r="D713" s="1"/>
      <c r="E713" s="1"/>
      <c r="F713" s="1"/>
      <c r="G713" s="1"/>
      <c r="H713" s="1"/>
      <c r="I713" s="1"/>
      <c r="J713" s="1"/>
      <c r="K713" s="1"/>
      <c r="L713" s="1"/>
      <c r="M713" s="1"/>
      <c r="N713" s="1"/>
      <c r="O713" s="1"/>
      <c r="P713" s="1"/>
      <c r="Q713" s="1"/>
      <c r="R713" s="1"/>
      <c r="S713" s="1"/>
      <c r="T713" s="1"/>
      <c r="U713" s="1"/>
      <c r="V713" s="1"/>
      <c r="W713" s="1"/>
      <c r="X713" s="1"/>
      <c r="Y713" s="3"/>
      <c r="Z713" s="1"/>
    </row>
    <row r="714" spans="1:26" ht="14.25" customHeight="1" x14ac:dyDescent="0.25">
      <c r="A714" s="1"/>
      <c r="B714" s="1"/>
      <c r="C714" s="3"/>
      <c r="D714" s="1"/>
      <c r="E714" s="1"/>
      <c r="F714" s="1"/>
      <c r="G714" s="1"/>
      <c r="H714" s="1"/>
      <c r="I714" s="1"/>
      <c r="J714" s="1"/>
      <c r="K714" s="1"/>
      <c r="L714" s="1"/>
      <c r="M714" s="1"/>
      <c r="N714" s="1"/>
      <c r="O714" s="1"/>
      <c r="P714" s="1"/>
      <c r="Q714" s="1"/>
      <c r="R714" s="1"/>
      <c r="S714" s="1"/>
      <c r="T714" s="1"/>
      <c r="U714" s="1"/>
      <c r="V714" s="1"/>
      <c r="W714" s="1"/>
      <c r="X714" s="1"/>
      <c r="Y714" s="3"/>
      <c r="Z714" s="1"/>
    </row>
    <row r="715" spans="1:26" ht="14.25" customHeight="1" x14ac:dyDescent="0.25">
      <c r="A715" s="1"/>
      <c r="B715" s="1"/>
      <c r="C715" s="3"/>
      <c r="D715" s="1"/>
      <c r="E715" s="1"/>
      <c r="F715" s="1"/>
      <c r="G715" s="1"/>
      <c r="H715" s="1"/>
      <c r="I715" s="1"/>
      <c r="J715" s="1"/>
      <c r="K715" s="1"/>
      <c r="L715" s="1"/>
      <c r="M715" s="1"/>
      <c r="N715" s="1"/>
      <c r="O715" s="1"/>
      <c r="P715" s="1"/>
      <c r="Q715" s="1"/>
      <c r="R715" s="1"/>
      <c r="S715" s="1"/>
      <c r="T715" s="1"/>
      <c r="U715" s="1"/>
      <c r="V715" s="1"/>
      <c r="W715" s="1"/>
      <c r="X715" s="1"/>
      <c r="Y715" s="3"/>
      <c r="Z715" s="1"/>
    </row>
    <row r="716" spans="1:26" ht="14.25" customHeight="1" x14ac:dyDescent="0.25">
      <c r="A716" s="1"/>
      <c r="B716" s="1"/>
      <c r="C716" s="3"/>
      <c r="D716" s="1"/>
      <c r="E716" s="1"/>
      <c r="F716" s="1"/>
      <c r="G716" s="1"/>
      <c r="H716" s="1"/>
      <c r="I716" s="1"/>
      <c r="J716" s="1"/>
      <c r="K716" s="1"/>
      <c r="L716" s="1"/>
      <c r="M716" s="1"/>
      <c r="N716" s="1"/>
      <c r="O716" s="1"/>
      <c r="P716" s="1"/>
      <c r="Q716" s="1"/>
      <c r="R716" s="1"/>
      <c r="S716" s="1"/>
      <c r="T716" s="1"/>
      <c r="U716" s="1"/>
      <c r="V716" s="1"/>
      <c r="W716" s="1"/>
      <c r="X716" s="1"/>
      <c r="Y716" s="3"/>
      <c r="Z716" s="1"/>
    </row>
    <row r="717" spans="1:26" ht="14.25" customHeight="1" x14ac:dyDescent="0.25">
      <c r="A717" s="1"/>
      <c r="B717" s="1"/>
      <c r="C717" s="3"/>
      <c r="D717" s="1"/>
      <c r="E717" s="1"/>
      <c r="F717" s="1"/>
      <c r="G717" s="1"/>
      <c r="H717" s="1"/>
      <c r="I717" s="1"/>
      <c r="J717" s="1"/>
      <c r="K717" s="1"/>
      <c r="L717" s="1"/>
      <c r="M717" s="1"/>
      <c r="N717" s="1"/>
      <c r="O717" s="1"/>
      <c r="P717" s="1"/>
      <c r="Q717" s="1"/>
      <c r="R717" s="1"/>
      <c r="S717" s="1"/>
      <c r="T717" s="1"/>
      <c r="U717" s="1"/>
      <c r="V717" s="1"/>
      <c r="W717" s="1"/>
      <c r="X717" s="1"/>
      <c r="Y717" s="3"/>
      <c r="Z717" s="1"/>
    </row>
    <row r="718" spans="1:26" ht="14.25" customHeight="1" x14ac:dyDescent="0.25">
      <c r="A718" s="1"/>
      <c r="B718" s="1"/>
      <c r="C718" s="3"/>
      <c r="D718" s="1"/>
      <c r="E718" s="1"/>
      <c r="F718" s="1"/>
      <c r="G718" s="1"/>
      <c r="H718" s="1"/>
      <c r="I718" s="1"/>
      <c r="J718" s="1"/>
      <c r="K718" s="1"/>
      <c r="L718" s="1"/>
      <c r="M718" s="1"/>
      <c r="N718" s="1"/>
      <c r="O718" s="1"/>
      <c r="P718" s="1"/>
      <c r="Q718" s="1"/>
      <c r="R718" s="1"/>
      <c r="S718" s="1"/>
      <c r="T718" s="1"/>
      <c r="U718" s="1"/>
      <c r="V718" s="1"/>
      <c r="W718" s="1"/>
      <c r="X718" s="1"/>
      <c r="Y718" s="3"/>
      <c r="Z718" s="1"/>
    </row>
    <row r="719" spans="1:26" ht="14.25" customHeight="1" x14ac:dyDescent="0.25">
      <c r="A719" s="1"/>
      <c r="B719" s="1"/>
      <c r="C719" s="3"/>
      <c r="D719" s="1"/>
      <c r="E719" s="1"/>
      <c r="F719" s="1"/>
      <c r="G719" s="1"/>
      <c r="H719" s="1"/>
      <c r="I719" s="1"/>
      <c r="J719" s="1"/>
      <c r="K719" s="1"/>
      <c r="L719" s="1"/>
      <c r="M719" s="1"/>
      <c r="N719" s="1"/>
      <c r="O719" s="1"/>
      <c r="P719" s="1"/>
      <c r="Q719" s="1"/>
      <c r="R719" s="1"/>
      <c r="S719" s="1"/>
      <c r="T719" s="1"/>
      <c r="U719" s="1"/>
      <c r="V719" s="1"/>
      <c r="W719" s="1"/>
      <c r="X719" s="1"/>
      <c r="Y719" s="3"/>
      <c r="Z719" s="1"/>
    </row>
    <row r="720" spans="1:26" ht="14.25" customHeight="1" x14ac:dyDescent="0.25">
      <c r="A720" s="1"/>
      <c r="B720" s="1"/>
      <c r="C720" s="3"/>
      <c r="D720" s="1"/>
      <c r="E720" s="1"/>
      <c r="F720" s="1"/>
      <c r="G720" s="1"/>
      <c r="H720" s="1"/>
      <c r="I720" s="1"/>
      <c r="J720" s="1"/>
      <c r="K720" s="1"/>
      <c r="L720" s="1"/>
      <c r="M720" s="1"/>
      <c r="N720" s="1"/>
      <c r="O720" s="1"/>
      <c r="P720" s="1"/>
      <c r="Q720" s="1"/>
      <c r="R720" s="1"/>
      <c r="S720" s="1"/>
      <c r="T720" s="1"/>
      <c r="U720" s="1"/>
      <c r="V720" s="1"/>
      <c r="W720" s="1"/>
      <c r="X720" s="1"/>
      <c r="Y720" s="3"/>
      <c r="Z720" s="1"/>
    </row>
    <row r="721" spans="1:26" ht="14.25" customHeight="1" x14ac:dyDescent="0.25">
      <c r="A721" s="1"/>
      <c r="B721" s="1"/>
      <c r="C721" s="3"/>
      <c r="D721" s="1"/>
      <c r="E721" s="1"/>
      <c r="F721" s="1"/>
      <c r="G721" s="1"/>
      <c r="H721" s="1"/>
      <c r="I721" s="1"/>
      <c r="J721" s="1"/>
      <c r="K721" s="1"/>
      <c r="L721" s="1"/>
      <c r="M721" s="1"/>
      <c r="N721" s="1"/>
      <c r="O721" s="1"/>
      <c r="P721" s="1"/>
      <c r="Q721" s="1"/>
      <c r="R721" s="1"/>
      <c r="S721" s="1"/>
      <c r="T721" s="1"/>
      <c r="U721" s="1"/>
      <c r="V721" s="1"/>
      <c r="W721" s="1"/>
      <c r="X721" s="1"/>
      <c r="Y721" s="3"/>
      <c r="Z721" s="1"/>
    </row>
    <row r="722" spans="1:26" ht="14.25" customHeight="1" x14ac:dyDescent="0.25">
      <c r="A722" s="1"/>
      <c r="B722" s="1"/>
      <c r="C722" s="3"/>
      <c r="D722" s="1"/>
      <c r="E722" s="1"/>
      <c r="F722" s="1"/>
      <c r="G722" s="1"/>
      <c r="H722" s="1"/>
      <c r="I722" s="1"/>
      <c r="J722" s="1"/>
      <c r="K722" s="1"/>
      <c r="L722" s="1"/>
      <c r="M722" s="1"/>
      <c r="N722" s="1"/>
      <c r="O722" s="1"/>
      <c r="P722" s="1"/>
      <c r="Q722" s="1"/>
      <c r="R722" s="1"/>
      <c r="S722" s="1"/>
      <c r="T722" s="1"/>
      <c r="U722" s="1"/>
      <c r="V722" s="1"/>
      <c r="W722" s="1"/>
      <c r="X722" s="1"/>
      <c r="Y722" s="3"/>
      <c r="Z722" s="1"/>
    </row>
    <row r="723" spans="1:26" ht="14.25" customHeight="1" x14ac:dyDescent="0.25">
      <c r="A723" s="1"/>
      <c r="B723" s="1"/>
      <c r="C723" s="3"/>
      <c r="D723" s="1"/>
      <c r="E723" s="1"/>
      <c r="F723" s="1"/>
      <c r="G723" s="1"/>
      <c r="H723" s="1"/>
      <c r="I723" s="1"/>
      <c r="J723" s="1"/>
      <c r="K723" s="1"/>
      <c r="L723" s="1"/>
      <c r="M723" s="1"/>
      <c r="N723" s="1"/>
      <c r="O723" s="1"/>
      <c r="P723" s="1"/>
      <c r="Q723" s="1"/>
      <c r="R723" s="1"/>
      <c r="S723" s="1"/>
      <c r="T723" s="1"/>
      <c r="U723" s="1"/>
      <c r="V723" s="1"/>
      <c r="W723" s="1"/>
      <c r="X723" s="1"/>
      <c r="Y723" s="3"/>
      <c r="Z723" s="1"/>
    </row>
    <row r="724" spans="1:26" ht="14.25" customHeight="1" x14ac:dyDescent="0.25">
      <c r="A724" s="1"/>
      <c r="B724" s="1"/>
      <c r="C724" s="3"/>
      <c r="D724" s="1"/>
      <c r="E724" s="1"/>
      <c r="F724" s="1"/>
      <c r="G724" s="1"/>
      <c r="H724" s="1"/>
      <c r="I724" s="1"/>
      <c r="J724" s="1"/>
      <c r="K724" s="1"/>
      <c r="L724" s="1"/>
      <c r="M724" s="1"/>
      <c r="N724" s="1"/>
      <c r="O724" s="1"/>
      <c r="P724" s="1"/>
      <c r="Q724" s="1"/>
      <c r="R724" s="1"/>
      <c r="S724" s="1"/>
      <c r="T724" s="1"/>
      <c r="U724" s="1"/>
      <c r="V724" s="1"/>
      <c r="W724" s="1"/>
      <c r="X724" s="1"/>
      <c r="Y724" s="3"/>
      <c r="Z724" s="1"/>
    </row>
    <row r="725" spans="1:26" ht="14.25" customHeight="1" x14ac:dyDescent="0.25">
      <c r="A725" s="1"/>
      <c r="B725" s="1"/>
      <c r="C725" s="3"/>
      <c r="D725" s="1"/>
      <c r="E725" s="1"/>
      <c r="F725" s="1"/>
      <c r="G725" s="1"/>
      <c r="H725" s="1"/>
      <c r="I725" s="1"/>
      <c r="J725" s="1"/>
      <c r="K725" s="1"/>
      <c r="L725" s="1"/>
      <c r="M725" s="1"/>
      <c r="N725" s="1"/>
      <c r="O725" s="1"/>
      <c r="P725" s="1"/>
      <c r="Q725" s="1"/>
      <c r="R725" s="1"/>
      <c r="S725" s="1"/>
      <c r="T725" s="1"/>
      <c r="U725" s="1"/>
      <c r="V725" s="1"/>
      <c r="W725" s="1"/>
      <c r="X725" s="1"/>
      <c r="Y725" s="3"/>
      <c r="Z725" s="1"/>
    </row>
    <row r="726" spans="1:26" ht="14.25" customHeight="1" x14ac:dyDescent="0.25">
      <c r="A726" s="1"/>
      <c r="B726" s="1"/>
      <c r="C726" s="3"/>
      <c r="D726" s="1"/>
      <c r="E726" s="1"/>
      <c r="F726" s="1"/>
      <c r="G726" s="1"/>
      <c r="H726" s="1"/>
      <c r="I726" s="1"/>
      <c r="J726" s="1"/>
      <c r="K726" s="1"/>
      <c r="L726" s="1"/>
      <c r="M726" s="1"/>
      <c r="N726" s="1"/>
      <c r="O726" s="1"/>
      <c r="P726" s="1"/>
      <c r="Q726" s="1"/>
      <c r="R726" s="1"/>
      <c r="S726" s="1"/>
      <c r="T726" s="1"/>
      <c r="U726" s="1"/>
      <c r="V726" s="1"/>
      <c r="W726" s="1"/>
      <c r="X726" s="1"/>
      <c r="Y726" s="3"/>
      <c r="Z726" s="1"/>
    </row>
    <row r="727" spans="1:26" ht="14.25" customHeight="1" x14ac:dyDescent="0.25">
      <c r="A727" s="1"/>
      <c r="B727" s="1"/>
      <c r="C727" s="3"/>
      <c r="D727" s="1"/>
      <c r="E727" s="1"/>
      <c r="F727" s="1"/>
      <c r="G727" s="1"/>
      <c r="H727" s="1"/>
      <c r="I727" s="1"/>
      <c r="J727" s="1"/>
      <c r="K727" s="1"/>
      <c r="L727" s="1"/>
      <c r="M727" s="1"/>
      <c r="N727" s="1"/>
      <c r="O727" s="1"/>
      <c r="P727" s="1"/>
      <c r="Q727" s="1"/>
      <c r="R727" s="1"/>
      <c r="S727" s="1"/>
      <c r="T727" s="1"/>
      <c r="U727" s="1"/>
      <c r="V727" s="1"/>
      <c r="W727" s="1"/>
      <c r="X727" s="1"/>
      <c r="Y727" s="3"/>
      <c r="Z727" s="1"/>
    </row>
    <row r="728" spans="1:26" ht="14.25" customHeight="1" x14ac:dyDescent="0.25">
      <c r="A728" s="1"/>
      <c r="B728" s="1"/>
      <c r="C728" s="3"/>
      <c r="D728" s="1"/>
      <c r="E728" s="1"/>
      <c r="F728" s="1"/>
      <c r="G728" s="1"/>
      <c r="H728" s="1"/>
      <c r="I728" s="1"/>
      <c r="J728" s="1"/>
      <c r="K728" s="1"/>
      <c r="L728" s="1"/>
      <c r="M728" s="1"/>
      <c r="N728" s="1"/>
      <c r="O728" s="1"/>
      <c r="P728" s="1"/>
      <c r="Q728" s="1"/>
      <c r="R728" s="1"/>
      <c r="S728" s="1"/>
      <c r="T728" s="1"/>
      <c r="U728" s="1"/>
      <c r="V728" s="1"/>
      <c r="W728" s="1"/>
      <c r="X728" s="1"/>
      <c r="Y728" s="3"/>
      <c r="Z728" s="1"/>
    </row>
    <row r="729" spans="1:26" ht="14.25" customHeight="1" x14ac:dyDescent="0.25">
      <c r="A729" s="1"/>
      <c r="B729" s="1"/>
      <c r="C729" s="3"/>
      <c r="D729" s="1"/>
      <c r="E729" s="1"/>
      <c r="F729" s="1"/>
      <c r="G729" s="1"/>
      <c r="H729" s="1"/>
      <c r="I729" s="1"/>
      <c r="J729" s="1"/>
      <c r="K729" s="1"/>
      <c r="L729" s="1"/>
      <c r="M729" s="1"/>
      <c r="N729" s="1"/>
      <c r="O729" s="1"/>
      <c r="P729" s="1"/>
      <c r="Q729" s="1"/>
      <c r="R729" s="1"/>
      <c r="S729" s="1"/>
      <c r="T729" s="1"/>
      <c r="U729" s="1"/>
      <c r="V729" s="1"/>
      <c r="W729" s="1"/>
      <c r="X729" s="1"/>
      <c r="Y729" s="3"/>
      <c r="Z729" s="1"/>
    </row>
    <row r="730" spans="1:26" ht="14.25" customHeight="1" x14ac:dyDescent="0.25">
      <c r="A730" s="1"/>
      <c r="B730" s="1"/>
      <c r="C730" s="3"/>
      <c r="D730" s="1"/>
      <c r="E730" s="1"/>
      <c r="F730" s="1"/>
      <c r="G730" s="1"/>
      <c r="H730" s="1"/>
      <c r="I730" s="1"/>
      <c r="J730" s="1"/>
      <c r="K730" s="1"/>
      <c r="L730" s="1"/>
      <c r="M730" s="1"/>
      <c r="N730" s="1"/>
      <c r="O730" s="1"/>
      <c r="P730" s="1"/>
      <c r="Q730" s="1"/>
      <c r="R730" s="1"/>
      <c r="S730" s="1"/>
      <c r="T730" s="1"/>
      <c r="U730" s="1"/>
      <c r="V730" s="1"/>
      <c r="W730" s="1"/>
      <c r="X730" s="1"/>
      <c r="Y730" s="3"/>
      <c r="Z730" s="1"/>
    </row>
    <row r="731" spans="1:26" ht="14.25" customHeight="1" x14ac:dyDescent="0.25">
      <c r="A731" s="1"/>
      <c r="B731" s="1"/>
      <c r="C731" s="3"/>
      <c r="D731" s="1"/>
      <c r="E731" s="1"/>
      <c r="F731" s="1"/>
      <c r="G731" s="1"/>
      <c r="H731" s="1"/>
      <c r="I731" s="1"/>
      <c r="J731" s="1"/>
      <c r="K731" s="1"/>
      <c r="L731" s="1"/>
      <c r="M731" s="1"/>
      <c r="N731" s="1"/>
      <c r="O731" s="1"/>
      <c r="P731" s="1"/>
      <c r="Q731" s="1"/>
      <c r="R731" s="1"/>
      <c r="S731" s="1"/>
      <c r="T731" s="1"/>
      <c r="U731" s="1"/>
      <c r="V731" s="1"/>
      <c r="W731" s="1"/>
      <c r="X731" s="1"/>
      <c r="Y731" s="3"/>
      <c r="Z731" s="1"/>
    </row>
    <row r="732" spans="1:26" ht="14.25" customHeight="1" x14ac:dyDescent="0.25">
      <c r="A732" s="1"/>
      <c r="B732" s="1"/>
      <c r="C732" s="3"/>
      <c r="D732" s="1"/>
      <c r="E732" s="1"/>
      <c r="F732" s="1"/>
      <c r="G732" s="1"/>
      <c r="H732" s="1"/>
      <c r="I732" s="1"/>
      <c r="J732" s="1"/>
      <c r="K732" s="1"/>
      <c r="L732" s="1"/>
      <c r="M732" s="1"/>
      <c r="N732" s="1"/>
      <c r="O732" s="1"/>
      <c r="P732" s="1"/>
      <c r="Q732" s="1"/>
      <c r="R732" s="1"/>
      <c r="S732" s="1"/>
      <c r="T732" s="1"/>
      <c r="U732" s="1"/>
      <c r="V732" s="1"/>
      <c r="W732" s="1"/>
      <c r="X732" s="1"/>
      <c r="Y732" s="3"/>
      <c r="Z732" s="1"/>
    </row>
    <row r="733" spans="1:26" ht="14.25" customHeight="1" x14ac:dyDescent="0.25">
      <c r="A733" s="1"/>
      <c r="B733" s="1"/>
      <c r="C733" s="3"/>
      <c r="D733" s="1"/>
      <c r="E733" s="1"/>
      <c r="F733" s="1"/>
      <c r="G733" s="1"/>
      <c r="H733" s="1"/>
      <c r="I733" s="1"/>
      <c r="J733" s="1"/>
      <c r="K733" s="1"/>
      <c r="L733" s="1"/>
      <c r="M733" s="1"/>
      <c r="N733" s="1"/>
      <c r="O733" s="1"/>
      <c r="P733" s="1"/>
      <c r="Q733" s="1"/>
      <c r="R733" s="1"/>
      <c r="S733" s="1"/>
      <c r="T733" s="1"/>
      <c r="U733" s="1"/>
      <c r="V733" s="1"/>
      <c r="W733" s="1"/>
      <c r="X733" s="1"/>
      <c r="Y733" s="3"/>
      <c r="Z733" s="1"/>
    </row>
    <row r="734" spans="1:26" ht="14.25" customHeight="1" x14ac:dyDescent="0.25">
      <c r="A734" s="1"/>
      <c r="B734" s="1"/>
      <c r="C734" s="3"/>
      <c r="D734" s="1"/>
      <c r="E734" s="1"/>
      <c r="F734" s="1"/>
      <c r="G734" s="1"/>
      <c r="H734" s="1"/>
      <c r="I734" s="1"/>
      <c r="J734" s="1"/>
      <c r="K734" s="1"/>
      <c r="L734" s="1"/>
      <c r="M734" s="1"/>
      <c r="N734" s="1"/>
      <c r="O734" s="1"/>
      <c r="P734" s="1"/>
      <c r="Q734" s="1"/>
      <c r="R734" s="1"/>
      <c r="S734" s="1"/>
      <c r="T734" s="1"/>
      <c r="U734" s="1"/>
      <c r="V734" s="1"/>
      <c r="W734" s="1"/>
      <c r="X734" s="1"/>
      <c r="Y734" s="3"/>
      <c r="Z734" s="1"/>
    </row>
    <row r="735" spans="1:26" ht="14.25" customHeight="1" x14ac:dyDescent="0.25">
      <c r="A735" s="1"/>
      <c r="B735" s="1"/>
      <c r="C735" s="3"/>
      <c r="D735" s="1"/>
      <c r="E735" s="1"/>
      <c r="F735" s="1"/>
      <c r="G735" s="1"/>
      <c r="H735" s="1"/>
      <c r="I735" s="1"/>
      <c r="J735" s="1"/>
      <c r="K735" s="1"/>
      <c r="L735" s="1"/>
      <c r="M735" s="1"/>
      <c r="N735" s="1"/>
      <c r="O735" s="1"/>
      <c r="P735" s="1"/>
      <c r="Q735" s="1"/>
      <c r="R735" s="1"/>
      <c r="S735" s="1"/>
      <c r="T735" s="1"/>
      <c r="U735" s="1"/>
      <c r="V735" s="1"/>
      <c r="W735" s="1"/>
      <c r="X735" s="1"/>
      <c r="Y735" s="3"/>
      <c r="Z735" s="1"/>
    </row>
    <row r="736" spans="1:26" ht="14.25" customHeight="1" x14ac:dyDescent="0.25">
      <c r="A736" s="1"/>
      <c r="B736" s="1"/>
      <c r="C736" s="3"/>
      <c r="D736" s="1"/>
      <c r="E736" s="1"/>
      <c r="F736" s="1"/>
      <c r="G736" s="1"/>
      <c r="H736" s="1"/>
      <c r="I736" s="1"/>
      <c r="J736" s="1"/>
      <c r="K736" s="1"/>
      <c r="L736" s="1"/>
      <c r="M736" s="1"/>
      <c r="N736" s="1"/>
      <c r="O736" s="1"/>
      <c r="P736" s="1"/>
      <c r="Q736" s="1"/>
      <c r="R736" s="1"/>
      <c r="S736" s="1"/>
      <c r="T736" s="1"/>
      <c r="U736" s="1"/>
      <c r="V736" s="1"/>
      <c r="W736" s="1"/>
      <c r="X736" s="1"/>
      <c r="Y736" s="3"/>
      <c r="Z736" s="1"/>
    </row>
    <row r="737" spans="1:26" ht="14.25" customHeight="1" x14ac:dyDescent="0.25">
      <c r="A737" s="1"/>
      <c r="B737" s="1"/>
      <c r="C737" s="3"/>
      <c r="D737" s="1"/>
      <c r="E737" s="1"/>
      <c r="F737" s="1"/>
      <c r="G737" s="1"/>
      <c r="H737" s="1"/>
      <c r="I737" s="1"/>
      <c r="J737" s="1"/>
      <c r="K737" s="1"/>
      <c r="L737" s="1"/>
      <c r="M737" s="1"/>
      <c r="N737" s="1"/>
      <c r="O737" s="1"/>
      <c r="P737" s="1"/>
      <c r="Q737" s="1"/>
      <c r="R737" s="1"/>
      <c r="S737" s="1"/>
      <c r="T737" s="1"/>
      <c r="U737" s="1"/>
      <c r="V737" s="1"/>
      <c r="W737" s="1"/>
      <c r="X737" s="1"/>
      <c r="Y737" s="3"/>
      <c r="Z737" s="1"/>
    </row>
    <row r="738" spans="1:26" ht="14.25" customHeight="1" x14ac:dyDescent="0.25">
      <c r="A738" s="1"/>
      <c r="B738" s="1"/>
      <c r="C738" s="3"/>
      <c r="D738" s="1"/>
      <c r="E738" s="1"/>
      <c r="F738" s="1"/>
      <c r="G738" s="1"/>
      <c r="H738" s="1"/>
      <c r="I738" s="1"/>
      <c r="J738" s="1"/>
      <c r="K738" s="1"/>
      <c r="L738" s="1"/>
      <c r="M738" s="1"/>
      <c r="N738" s="1"/>
      <c r="O738" s="1"/>
      <c r="P738" s="1"/>
      <c r="Q738" s="1"/>
      <c r="R738" s="1"/>
      <c r="S738" s="1"/>
      <c r="T738" s="1"/>
      <c r="U738" s="1"/>
      <c r="V738" s="1"/>
      <c r="W738" s="1"/>
      <c r="X738" s="1"/>
      <c r="Y738" s="3"/>
      <c r="Z738" s="1"/>
    </row>
    <row r="739" spans="1:26" ht="14.25" customHeight="1" x14ac:dyDescent="0.25">
      <c r="A739" s="1"/>
      <c r="B739" s="1"/>
      <c r="C739" s="3"/>
      <c r="D739" s="1"/>
      <c r="E739" s="1"/>
      <c r="F739" s="1"/>
      <c r="G739" s="1"/>
      <c r="H739" s="1"/>
      <c r="I739" s="1"/>
      <c r="J739" s="1"/>
      <c r="K739" s="1"/>
      <c r="L739" s="1"/>
      <c r="M739" s="1"/>
      <c r="N739" s="1"/>
      <c r="O739" s="1"/>
      <c r="P739" s="1"/>
      <c r="Q739" s="1"/>
      <c r="R739" s="1"/>
      <c r="S739" s="1"/>
      <c r="T739" s="1"/>
      <c r="U739" s="1"/>
      <c r="V739" s="1"/>
      <c r="W739" s="1"/>
      <c r="X739" s="1"/>
      <c r="Y739" s="3"/>
      <c r="Z739" s="1"/>
    </row>
    <row r="740" spans="1:26" ht="14.25" customHeight="1" x14ac:dyDescent="0.25">
      <c r="A740" s="1"/>
      <c r="B740" s="1"/>
      <c r="C740" s="3"/>
      <c r="D740" s="1"/>
      <c r="E740" s="1"/>
      <c r="F740" s="1"/>
      <c r="G740" s="1"/>
      <c r="H740" s="1"/>
      <c r="I740" s="1"/>
      <c r="J740" s="1"/>
      <c r="K740" s="1"/>
      <c r="L740" s="1"/>
      <c r="M740" s="1"/>
      <c r="N740" s="1"/>
      <c r="O740" s="1"/>
      <c r="P740" s="1"/>
      <c r="Q740" s="1"/>
      <c r="R740" s="1"/>
      <c r="S740" s="1"/>
      <c r="T740" s="1"/>
      <c r="U740" s="1"/>
      <c r="V740" s="1"/>
      <c r="W740" s="1"/>
      <c r="X740" s="1"/>
      <c r="Y740" s="3"/>
      <c r="Z740" s="1"/>
    </row>
    <row r="741" spans="1:26" ht="14.25" customHeight="1" x14ac:dyDescent="0.25">
      <c r="A741" s="1"/>
      <c r="B741" s="1"/>
      <c r="C741" s="3"/>
      <c r="D741" s="1"/>
      <c r="E741" s="1"/>
      <c r="F741" s="1"/>
      <c r="G741" s="1"/>
      <c r="H741" s="1"/>
      <c r="I741" s="1"/>
      <c r="J741" s="1"/>
      <c r="K741" s="1"/>
      <c r="L741" s="1"/>
      <c r="M741" s="1"/>
      <c r="N741" s="1"/>
      <c r="O741" s="1"/>
      <c r="P741" s="1"/>
      <c r="Q741" s="1"/>
      <c r="R741" s="1"/>
      <c r="S741" s="1"/>
      <c r="T741" s="1"/>
      <c r="U741" s="1"/>
      <c r="V741" s="1"/>
      <c r="W741" s="1"/>
      <c r="X741" s="1"/>
      <c r="Y741" s="3"/>
      <c r="Z741" s="1"/>
    </row>
    <row r="742" spans="1:26" ht="14.25" customHeight="1" x14ac:dyDescent="0.25">
      <c r="A742" s="1"/>
      <c r="B742" s="1"/>
      <c r="C742" s="3"/>
      <c r="D742" s="1"/>
      <c r="E742" s="1"/>
      <c r="F742" s="1"/>
      <c r="G742" s="1"/>
      <c r="H742" s="1"/>
      <c r="I742" s="1"/>
      <c r="J742" s="1"/>
      <c r="K742" s="1"/>
      <c r="L742" s="1"/>
      <c r="M742" s="1"/>
      <c r="N742" s="1"/>
      <c r="O742" s="1"/>
      <c r="P742" s="1"/>
      <c r="Q742" s="1"/>
      <c r="R742" s="1"/>
      <c r="S742" s="1"/>
      <c r="T742" s="1"/>
      <c r="U742" s="1"/>
      <c r="V742" s="1"/>
      <c r="W742" s="1"/>
      <c r="X742" s="1"/>
      <c r="Y742" s="3"/>
      <c r="Z742" s="1"/>
    </row>
    <row r="743" spans="1:26" ht="14.25" customHeight="1" x14ac:dyDescent="0.25">
      <c r="A743" s="1"/>
      <c r="B743" s="1"/>
      <c r="C743" s="3"/>
      <c r="D743" s="1"/>
      <c r="E743" s="1"/>
      <c r="F743" s="1"/>
      <c r="G743" s="1"/>
      <c r="H743" s="1"/>
      <c r="I743" s="1"/>
      <c r="J743" s="1"/>
      <c r="K743" s="1"/>
      <c r="L743" s="1"/>
      <c r="M743" s="1"/>
      <c r="N743" s="1"/>
      <c r="O743" s="1"/>
      <c r="P743" s="1"/>
      <c r="Q743" s="1"/>
      <c r="R743" s="1"/>
      <c r="S743" s="1"/>
      <c r="T743" s="1"/>
      <c r="U743" s="1"/>
      <c r="V743" s="1"/>
      <c r="W743" s="1"/>
      <c r="X743" s="1"/>
      <c r="Y743" s="3"/>
      <c r="Z743" s="1"/>
    </row>
    <row r="744" spans="1:26" ht="14.25" customHeight="1" x14ac:dyDescent="0.25">
      <c r="A744" s="1"/>
      <c r="B744" s="1"/>
      <c r="C744" s="3"/>
      <c r="D744" s="1"/>
      <c r="E744" s="1"/>
      <c r="F744" s="1"/>
      <c r="G744" s="1"/>
      <c r="H744" s="1"/>
      <c r="I744" s="1"/>
      <c r="J744" s="1"/>
      <c r="K744" s="1"/>
      <c r="L744" s="1"/>
      <c r="M744" s="1"/>
      <c r="N744" s="1"/>
      <c r="O744" s="1"/>
      <c r="P744" s="1"/>
      <c r="Q744" s="1"/>
      <c r="R744" s="1"/>
      <c r="S744" s="1"/>
      <c r="T744" s="1"/>
      <c r="U744" s="1"/>
      <c r="V744" s="1"/>
      <c r="W744" s="1"/>
      <c r="X744" s="1"/>
      <c r="Y744" s="3"/>
      <c r="Z744" s="1"/>
    </row>
    <row r="745" spans="1:26" ht="14.25" customHeight="1" x14ac:dyDescent="0.25">
      <c r="A745" s="1"/>
      <c r="B745" s="1"/>
      <c r="C745" s="3"/>
      <c r="D745" s="1"/>
      <c r="E745" s="1"/>
      <c r="F745" s="1"/>
      <c r="G745" s="1"/>
      <c r="H745" s="1"/>
      <c r="I745" s="1"/>
      <c r="J745" s="1"/>
      <c r="K745" s="1"/>
      <c r="L745" s="1"/>
      <c r="M745" s="1"/>
      <c r="N745" s="1"/>
      <c r="O745" s="1"/>
      <c r="P745" s="1"/>
      <c r="Q745" s="1"/>
      <c r="R745" s="1"/>
      <c r="S745" s="1"/>
      <c r="T745" s="1"/>
      <c r="U745" s="1"/>
      <c r="V745" s="1"/>
      <c r="W745" s="1"/>
      <c r="X745" s="1"/>
      <c r="Y745" s="3"/>
      <c r="Z745" s="1"/>
    </row>
    <row r="746" spans="1:26" ht="14.25" customHeight="1" x14ac:dyDescent="0.25">
      <c r="A746" s="1"/>
      <c r="B746" s="1"/>
      <c r="C746" s="3"/>
      <c r="D746" s="1"/>
      <c r="E746" s="1"/>
      <c r="F746" s="1"/>
      <c r="G746" s="1"/>
      <c r="H746" s="1"/>
      <c r="I746" s="1"/>
      <c r="J746" s="1"/>
      <c r="K746" s="1"/>
      <c r="L746" s="1"/>
      <c r="M746" s="1"/>
      <c r="N746" s="1"/>
      <c r="O746" s="1"/>
      <c r="P746" s="1"/>
      <c r="Q746" s="1"/>
      <c r="R746" s="1"/>
      <c r="S746" s="1"/>
      <c r="T746" s="1"/>
      <c r="U746" s="1"/>
      <c r="V746" s="1"/>
      <c r="W746" s="1"/>
      <c r="X746" s="1"/>
      <c r="Y746" s="3"/>
      <c r="Z746" s="1"/>
    </row>
    <row r="747" spans="1:26" ht="14.25" customHeight="1" x14ac:dyDescent="0.25">
      <c r="A747" s="1"/>
      <c r="B747" s="1"/>
      <c r="C747" s="3"/>
      <c r="D747" s="1"/>
      <c r="E747" s="1"/>
      <c r="F747" s="1"/>
      <c r="G747" s="1"/>
      <c r="H747" s="1"/>
      <c r="I747" s="1"/>
      <c r="J747" s="1"/>
      <c r="K747" s="1"/>
      <c r="L747" s="1"/>
      <c r="M747" s="1"/>
      <c r="N747" s="1"/>
      <c r="O747" s="1"/>
      <c r="P747" s="1"/>
      <c r="Q747" s="1"/>
      <c r="R747" s="1"/>
      <c r="S747" s="1"/>
      <c r="T747" s="1"/>
      <c r="U747" s="1"/>
      <c r="V747" s="1"/>
      <c r="W747" s="1"/>
      <c r="X747" s="1"/>
      <c r="Y747" s="3"/>
      <c r="Z747" s="1"/>
    </row>
    <row r="748" spans="1:26" ht="14.25" customHeight="1" x14ac:dyDescent="0.25">
      <c r="A748" s="1"/>
      <c r="B748" s="1"/>
      <c r="C748" s="3"/>
      <c r="D748" s="1"/>
      <c r="E748" s="1"/>
      <c r="F748" s="1"/>
      <c r="G748" s="1"/>
      <c r="H748" s="1"/>
      <c r="I748" s="1"/>
      <c r="J748" s="1"/>
      <c r="K748" s="1"/>
      <c r="L748" s="1"/>
      <c r="M748" s="1"/>
      <c r="N748" s="1"/>
      <c r="O748" s="1"/>
      <c r="P748" s="1"/>
      <c r="Q748" s="1"/>
      <c r="R748" s="1"/>
      <c r="S748" s="1"/>
      <c r="T748" s="1"/>
      <c r="U748" s="1"/>
      <c r="V748" s="1"/>
      <c r="W748" s="1"/>
      <c r="X748" s="1"/>
      <c r="Y748" s="3"/>
      <c r="Z748" s="1"/>
    </row>
    <row r="749" spans="1:26" ht="14.25" customHeight="1" x14ac:dyDescent="0.25">
      <c r="A749" s="1"/>
      <c r="B749" s="1"/>
      <c r="C749" s="3"/>
      <c r="D749" s="1"/>
      <c r="E749" s="1"/>
      <c r="F749" s="1"/>
      <c r="G749" s="1"/>
      <c r="H749" s="1"/>
      <c r="I749" s="1"/>
      <c r="J749" s="1"/>
      <c r="K749" s="1"/>
      <c r="L749" s="1"/>
      <c r="M749" s="1"/>
      <c r="N749" s="1"/>
      <c r="O749" s="1"/>
      <c r="P749" s="1"/>
      <c r="Q749" s="1"/>
      <c r="R749" s="1"/>
      <c r="S749" s="1"/>
      <c r="T749" s="1"/>
      <c r="U749" s="1"/>
      <c r="V749" s="1"/>
      <c r="W749" s="1"/>
      <c r="X749" s="1"/>
      <c r="Y749" s="3"/>
      <c r="Z749" s="1"/>
    </row>
    <row r="750" spans="1:26" ht="14.25" customHeight="1" x14ac:dyDescent="0.25">
      <c r="A750" s="1"/>
      <c r="B750" s="1"/>
      <c r="C750" s="3"/>
      <c r="D750" s="1"/>
      <c r="E750" s="1"/>
      <c r="F750" s="1"/>
      <c r="G750" s="1"/>
      <c r="H750" s="1"/>
      <c r="I750" s="1"/>
      <c r="J750" s="1"/>
      <c r="K750" s="1"/>
      <c r="L750" s="1"/>
      <c r="M750" s="1"/>
      <c r="N750" s="1"/>
      <c r="O750" s="1"/>
      <c r="P750" s="1"/>
      <c r="Q750" s="1"/>
      <c r="R750" s="1"/>
      <c r="S750" s="1"/>
      <c r="T750" s="1"/>
      <c r="U750" s="1"/>
      <c r="V750" s="1"/>
      <c r="W750" s="1"/>
      <c r="X750" s="1"/>
      <c r="Y750" s="3"/>
      <c r="Z750" s="1"/>
    </row>
    <row r="751" spans="1:26" ht="14.25" customHeight="1" x14ac:dyDescent="0.25">
      <c r="A751" s="1"/>
      <c r="B751" s="1"/>
      <c r="C751" s="3"/>
      <c r="D751" s="1"/>
      <c r="E751" s="1"/>
      <c r="F751" s="1"/>
      <c r="G751" s="1"/>
      <c r="H751" s="1"/>
      <c r="I751" s="1"/>
      <c r="J751" s="1"/>
      <c r="K751" s="1"/>
      <c r="L751" s="1"/>
      <c r="M751" s="1"/>
      <c r="N751" s="1"/>
      <c r="O751" s="1"/>
      <c r="P751" s="1"/>
      <c r="Q751" s="1"/>
      <c r="R751" s="1"/>
      <c r="S751" s="1"/>
      <c r="T751" s="1"/>
      <c r="U751" s="1"/>
      <c r="V751" s="1"/>
      <c r="W751" s="1"/>
      <c r="X751" s="1"/>
      <c r="Y751" s="3"/>
      <c r="Z751" s="1"/>
    </row>
    <row r="752" spans="1:26" ht="14.25" customHeight="1" x14ac:dyDescent="0.25">
      <c r="A752" s="1"/>
      <c r="B752" s="1"/>
      <c r="C752" s="3"/>
      <c r="D752" s="1"/>
      <c r="E752" s="1"/>
      <c r="F752" s="1"/>
      <c r="G752" s="1"/>
      <c r="H752" s="1"/>
      <c r="I752" s="1"/>
      <c r="J752" s="1"/>
      <c r="K752" s="1"/>
      <c r="L752" s="1"/>
      <c r="M752" s="1"/>
      <c r="N752" s="1"/>
      <c r="O752" s="1"/>
      <c r="P752" s="1"/>
      <c r="Q752" s="1"/>
      <c r="R752" s="1"/>
      <c r="S752" s="1"/>
      <c r="T752" s="1"/>
      <c r="U752" s="1"/>
      <c r="V752" s="1"/>
      <c r="W752" s="1"/>
      <c r="X752" s="1"/>
      <c r="Y752" s="3"/>
      <c r="Z752" s="1"/>
    </row>
    <row r="753" spans="1:26" ht="14.25" customHeight="1" x14ac:dyDescent="0.25">
      <c r="A753" s="1"/>
      <c r="B753" s="1"/>
      <c r="C753" s="3"/>
      <c r="D753" s="1"/>
      <c r="E753" s="1"/>
      <c r="F753" s="1"/>
      <c r="G753" s="1"/>
      <c r="H753" s="1"/>
      <c r="I753" s="1"/>
      <c r="J753" s="1"/>
      <c r="K753" s="1"/>
      <c r="L753" s="1"/>
      <c r="M753" s="1"/>
      <c r="N753" s="1"/>
      <c r="O753" s="1"/>
      <c r="P753" s="1"/>
      <c r="Q753" s="1"/>
      <c r="R753" s="1"/>
      <c r="S753" s="1"/>
      <c r="T753" s="1"/>
      <c r="U753" s="1"/>
      <c r="V753" s="1"/>
      <c r="W753" s="1"/>
      <c r="X753" s="1"/>
      <c r="Y753" s="3"/>
      <c r="Z753" s="1"/>
    </row>
    <row r="754" spans="1:26" ht="14.25" customHeight="1" x14ac:dyDescent="0.25">
      <c r="A754" s="1"/>
      <c r="B754" s="1"/>
      <c r="C754" s="3"/>
      <c r="D754" s="1"/>
      <c r="E754" s="1"/>
      <c r="F754" s="1"/>
      <c r="G754" s="1"/>
      <c r="H754" s="1"/>
      <c r="I754" s="1"/>
      <c r="J754" s="1"/>
      <c r="K754" s="1"/>
      <c r="L754" s="1"/>
      <c r="M754" s="1"/>
      <c r="N754" s="1"/>
      <c r="O754" s="1"/>
      <c r="P754" s="1"/>
      <c r="Q754" s="1"/>
      <c r="R754" s="1"/>
      <c r="S754" s="1"/>
      <c r="T754" s="1"/>
      <c r="U754" s="1"/>
      <c r="V754" s="1"/>
      <c r="W754" s="1"/>
      <c r="X754" s="1"/>
      <c r="Y754" s="3"/>
      <c r="Z754" s="1"/>
    </row>
    <row r="755" spans="1:26" ht="14.25" customHeight="1" x14ac:dyDescent="0.25">
      <c r="A755" s="1"/>
      <c r="B755" s="1"/>
      <c r="C755" s="3"/>
      <c r="D755" s="1"/>
      <c r="E755" s="1"/>
      <c r="F755" s="1"/>
      <c r="G755" s="1"/>
      <c r="H755" s="1"/>
      <c r="I755" s="1"/>
      <c r="J755" s="1"/>
      <c r="K755" s="1"/>
      <c r="L755" s="1"/>
      <c r="M755" s="1"/>
      <c r="N755" s="1"/>
      <c r="O755" s="1"/>
      <c r="P755" s="1"/>
      <c r="Q755" s="1"/>
      <c r="R755" s="1"/>
      <c r="S755" s="1"/>
      <c r="T755" s="1"/>
      <c r="U755" s="1"/>
      <c r="V755" s="1"/>
      <c r="W755" s="1"/>
      <c r="X755" s="1"/>
      <c r="Y755" s="3"/>
      <c r="Z755" s="1"/>
    </row>
    <row r="756" spans="1:26" ht="14.25" customHeight="1" x14ac:dyDescent="0.25">
      <c r="A756" s="1"/>
      <c r="B756" s="1"/>
      <c r="C756" s="3"/>
      <c r="D756" s="1"/>
      <c r="E756" s="1"/>
      <c r="F756" s="1"/>
      <c r="G756" s="1"/>
      <c r="H756" s="1"/>
      <c r="I756" s="1"/>
      <c r="J756" s="1"/>
      <c r="K756" s="1"/>
      <c r="L756" s="1"/>
      <c r="M756" s="1"/>
      <c r="N756" s="1"/>
      <c r="O756" s="1"/>
      <c r="P756" s="1"/>
      <c r="Q756" s="1"/>
      <c r="R756" s="1"/>
      <c r="S756" s="1"/>
      <c r="T756" s="1"/>
      <c r="U756" s="1"/>
      <c r="V756" s="1"/>
      <c r="W756" s="1"/>
      <c r="X756" s="1"/>
      <c r="Y756" s="3"/>
      <c r="Z756" s="1"/>
    </row>
    <row r="757" spans="1:26" ht="14.25" customHeight="1" x14ac:dyDescent="0.25">
      <c r="A757" s="1"/>
      <c r="B757" s="1"/>
      <c r="C757" s="3"/>
      <c r="D757" s="1"/>
      <c r="E757" s="1"/>
      <c r="F757" s="1"/>
      <c r="G757" s="1"/>
      <c r="H757" s="1"/>
      <c r="I757" s="1"/>
      <c r="J757" s="1"/>
      <c r="K757" s="1"/>
      <c r="L757" s="1"/>
      <c r="M757" s="1"/>
      <c r="N757" s="1"/>
      <c r="O757" s="1"/>
      <c r="P757" s="1"/>
      <c r="Q757" s="1"/>
      <c r="R757" s="1"/>
      <c r="S757" s="1"/>
      <c r="T757" s="1"/>
      <c r="U757" s="1"/>
      <c r="V757" s="1"/>
      <c r="W757" s="1"/>
      <c r="X757" s="1"/>
      <c r="Y757" s="3"/>
      <c r="Z757" s="1"/>
    </row>
    <row r="758" spans="1:26" ht="14.25" customHeight="1" x14ac:dyDescent="0.25">
      <c r="A758" s="1"/>
      <c r="B758" s="1"/>
      <c r="C758" s="3"/>
      <c r="D758" s="1"/>
      <c r="E758" s="1"/>
      <c r="F758" s="1"/>
      <c r="G758" s="1"/>
      <c r="H758" s="1"/>
      <c r="I758" s="1"/>
      <c r="J758" s="1"/>
      <c r="K758" s="1"/>
      <c r="L758" s="1"/>
      <c r="M758" s="1"/>
      <c r="N758" s="1"/>
      <c r="O758" s="1"/>
      <c r="P758" s="1"/>
      <c r="Q758" s="1"/>
      <c r="R758" s="1"/>
      <c r="S758" s="1"/>
      <c r="T758" s="1"/>
      <c r="U758" s="1"/>
      <c r="V758" s="1"/>
      <c r="W758" s="1"/>
      <c r="X758" s="1"/>
      <c r="Y758" s="3"/>
      <c r="Z758" s="1"/>
    </row>
    <row r="759" spans="1:26" ht="14.25" customHeight="1" x14ac:dyDescent="0.25">
      <c r="A759" s="1"/>
      <c r="B759" s="1"/>
      <c r="C759" s="3"/>
      <c r="D759" s="1"/>
      <c r="E759" s="1"/>
      <c r="F759" s="1"/>
      <c r="G759" s="1"/>
      <c r="H759" s="1"/>
      <c r="I759" s="1"/>
      <c r="J759" s="1"/>
      <c r="K759" s="1"/>
      <c r="L759" s="1"/>
      <c r="M759" s="1"/>
      <c r="N759" s="1"/>
      <c r="O759" s="1"/>
      <c r="P759" s="1"/>
      <c r="Q759" s="1"/>
      <c r="R759" s="1"/>
      <c r="S759" s="1"/>
      <c r="T759" s="1"/>
      <c r="U759" s="1"/>
      <c r="V759" s="1"/>
      <c r="W759" s="1"/>
      <c r="X759" s="1"/>
      <c r="Y759" s="3"/>
      <c r="Z759" s="1"/>
    </row>
    <row r="760" spans="1:26" ht="14.25" customHeight="1" x14ac:dyDescent="0.25">
      <c r="A760" s="1"/>
      <c r="B760" s="1"/>
      <c r="C760" s="3"/>
      <c r="D760" s="1"/>
      <c r="E760" s="1"/>
      <c r="F760" s="1"/>
      <c r="G760" s="1"/>
      <c r="H760" s="1"/>
      <c r="I760" s="1"/>
      <c r="J760" s="1"/>
      <c r="K760" s="1"/>
      <c r="L760" s="1"/>
      <c r="M760" s="1"/>
      <c r="N760" s="1"/>
      <c r="O760" s="1"/>
      <c r="P760" s="1"/>
      <c r="Q760" s="1"/>
      <c r="R760" s="1"/>
      <c r="S760" s="1"/>
      <c r="T760" s="1"/>
      <c r="U760" s="1"/>
      <c r="V760" s="1"/>
      <c r="W760" s="1"/>
      <c r="X760" s="1"/>
      <c r="Y760" s="3"/>
      <c r="Z760" s="1"/>
    </row>
    <row r="761" spans="1:26" ht="14.25" customHeight="1" x14ac:dyDescent="0.25">
      <c r="A761" s="1"/>
      <c r="B761" s="1"/>
      <c r="C761" s="3"/>
      <c r="D761" s="1"/>
      <c r="E761" s="1"/>
      <c r="F761" s="1"/>
      <c r="G761" s="1"/>
      <c r="H761" s="1"/>
      <c r="I761" s="1"/>
      <c r="J761" s="1"/>
      <c r="K761" s="1"/>
      <c r="L761" s="1"/>
      <c r="M761" s="1"/>
      <c r="N761" s="1"/>
      <c r="O761" s="1"/>
      <c r="P761" s="1"/>
      <c r="Q761" s="1"/>
      <c r="R761" s="1"/>
      <c r="S761" s="1"/>
      <c r="T761" s="1"/>
      <c r="U761" s="1"/>
      <c r="V761" s="1"/>
      <c r="W761" s="1"/>
      <c r="X761" s="1"/>
      <c r="Y761" s="3"/>
      <c r="Z761" s="1"/>
    </row>
    <row r="762" spans="1:26" ht="14.25" customHeight="1" x14ac:dyDescent="0.25">
      <c r="A762" s="1"/>
      <c r="B762" s="1"/>
      <c r="C762" s="3"/>
      <c r="D762" s="1"/>
      <c r="E762" s="1"/>
      <c r="F762" s="1"/>
      <c r="G762" s="1"/>
      <c r="H762" s="1"/>
      <c r="I762" s="1"/>
      <c r="J762" s="1"/>
      <c r="K762" s="1"/>
      <c r="L762" s="1"/>
      <c r="M762" s="1"/>
      <c r="N762" s="1"/>
      <c r="O762" s="1"/>
      <c r="P762" s="1"/>
      <c r="Q762" s="1"/>
      <c r="R762" s="1"/>
      <c r="S762" s="1"/>
      <c r="T762" s="1"/>
      <c r="U762" s="1"/>
      <c r="V762" s="1"/>
      <c r="W762" s="1"/>
      <c r="X762" s="1"/>
      <c r="Y762" s="3"/>
      <c r="Z762" s="1"/>
    </row>
    <row r="763" spans="1:26" ht="14.25" customHeight="1" x14ac:dyDescent="0.25">
      <c r="A763" s="1"/>
      <c r="B763" s="1"/>
      <c r="C763" s="3"/>
      <c r="D763" s="1"/>
      <c r="E763" s="1"/>
      <c r="F763" s="1"/>
      <c r="G763" s="1"/>
      <c r="H763" s="1"/>
      <c r="I763" s="1"/>
      <c r="J763" s="1"/>
      <c r="K763" s="1"/>
      <c r="L763" s="1"/>
      <c r="M763" s="1"/>
      <c r="N763" s="1"/>
      <c r="O763" s="1"/>
      <c r="P763" s="1"/>
      <c r="Q763" s="1"/>
      <c r="R763" s="1"/>
      <c r="S763" s="1"/>
      <c r="T763" s="1"/>
      <c r="U763" s="1"/>
      <c r="V763" s="1"/>
      <c r="W763" s="1"/>
      <c r="X763" s="1"/>
      <c r="Y763" s="3"/>
      <c r="Z763" s="1"/>
    </row>
    <row r="764" spans="1:26" ht="14.25" customHeight="1" x14ac:dyDescent="0.25">
      <c r="A764" s="1"/>
      <c r="B764" s="1"/>
      <c r="C764" s="3"/>
      <c r="D764" s="1"/>
      <c r="E764" s="1"/>
      <c r="F764" s="1"/>
      <c r="G764" s="1"/>
      <c r="H764" s="1"/>
      <c r="I764" s="1"/>
      <c r="J764" s="1"/>
      <c r="K764" s="1"/>
      <c r="L764" s="1"/>
      <c r="M764" s="1"/>
      <c r="N764" s="1"/>
      <c r="O764" s="1"/>
      <c r="P764" s="1"/>
      <c r="Q764" s="1"/>
      <c r="R764" s="1"/>
      <c r="S764" s="1"/>
      <c r="T764" s="1"/>
      <c r="U764" s="1"/>
      <c r="V764" s="1"/>
      <c r="W764" s="1"/>
      <c r="X764" s="1"/>
      <c r="Y764" s="3"/>
      <c r="Z764" s="1"/>
    </row>
    <row r="765" spans="1:26" ht="14.25" customHeight="1" x14ac:dyDescent="0.25">
      <c r="A765" s="1"/>
      <c r="B765" s="1"/>
      <c r="C765" s="3"/>
      <c r="D765" s="1"/>
      <c r="E765" s="1"/>
      <c r="F765" s="1"/>
      <c r="G765" s="1"/>
      <c r="H765" s="1"/>
      <c r="I765" s="1"/>
      <c r="J765" s="1"/>
      <c r="K765" s="1"/>
      <c r="L765" s="1"/>
      <c r="M765" s="1"/>
      <c r="N765" s="1"/>
      <c r="O765" s="1"/>
      <c r="P765" s="1"/>
      <c r="Q765" s="1"/>
      <c r="R765" s="1"/>
      <c r="S765" s="1"/>
      <c r="T765" s="1"/>
      <c r="U765" s="1"/>
      <c r="V765" s="1"/>
      <c r="W765" s="1"/>
      <c r="X765" s="1"/>
      <c r="Y765" s="3"/>
      <c r="Z765" s="1"/>
    </row>
    <row r="766" spans="1:26" ht="14.25" customHeight="1" x14ac:dyDescent="0.25">
      <c r="A766" s="1"/>
      <c r="B766" s="1"/>
      <c r="C766" s="3"/>
      <c r="D766" s="1"/>
      <c r="E766" s="1"/>
      <c r="F766" s="1"/>
      <c r="G766" s="1"/>
      <c r="H766" s="1"/>
      <c r="I766" s="1"/>
      <c r="J766" s="1"/>
      <c r="K766" s="1"/>
      <c r="L766" s="1"/>
      <c r="M766" s="1"/>
      <c r="N766" s="1"/>
      <c r="O766" s="1"/>
      <c r="P766" s="1"/>
      <c r="Q766" s="1"/>
      <c r="R766" s="1"/>
      <c r="S766" s="1"/>
      <c r="T766" s="1"/>
      <c r="U766" s="1"/>
      <c r="V766" s="1"/>
      <c r="W766" s="1"/>
      <c r="X766" s="1"/>
      <c r="Y766" s="3"/>
      <c r="Z766" s="1"/>
    </row>
    <row r="767" spans="1:26" ht="14.25" customHeight="1" x14ac:dyDescent="0.25">
      <c r="A767" s="1"/>
      <c r="B767" s="1"/>
      <c r="C767" s="3"/>
      <c r="D767" s="1"/>
      <c r="E767" s="1"/>
      <c r="F767" s="1"/>
      <c r="G767" s="1"/>
      <c r="H767" s="1"/>
      <c r="I767" s="1"/>
      <c r="J767" s="1"/>
      <c r="K767" s="1"/>
      <c r="L767" s="1"/>
      <c r="M767" s="1"/>
      <c r="N767" s="1"/>
      <c r="O767" s="1"/>
      <c r="P767" s="1"/>
      <c r="Q767" s="1"/>
      <c r="R767" s="1"/>
      <c r="S767" s="1"/>
      <c r="T767" s="1"/>
      <c r="U767" s="1"/>
      <c r="V767" s="1"/>
      <c r="W767" s="1"/>
      <c r="X767" s="1"/>
      <c r="Y767" s="3"/>
      <c r="Z767" s="1"/>
    </row>
    <row r="768" spans="1:26" ht="14.25" customHeight="1" x14ac:dyDescent="0.25">
      <c r="A768" s="1"/>
      <c r="B768" s="1"/>
      <c r="C768" s="3"/>
      <c r="D768" s="1"/>
      <c r="E768" s="1"/>
      <c r="F768" s="1"/>
      <c r="G768" s="1"/>
      <c r="H768" s="1"/>
      <c r="I768" s="1"/>
      <c r="J768" s="1"/>
      <c r="K768" s="1"/>
      <c r="L768" s="1"/>
      <c r="M768" s="1"/>
      <c r="N768" s="1"/>
      <c r="O768" s="1"/>
      <c r="P768" s="1"/>
      <c r="Q768" s="1"/>
      <c r="R768" s="1"/>
      <c r="S768" s="1"/>
      <c r="T768" s="1"/>
      <c r="U768" s="1"/>
      <c r="V768" s="1"/>
      <c r="W768" s="1"/>
      <c r="X768" s="1"/>
      <c r="Y768" s="3"/>
      <c r="Z768" s="1"/>
    </row>
    <row r="769" spans="1:26" ht="14.25" customHeight="1" x14ac:dyDescent="0.25">
      <c r="A769" s="1"/>
      <c r="B769" s="1"/>
      <c r="C769" s="3"/>
      <c r="D769" s="1"/>
      <c r="E769" s="1"/>
      <c r="F769" s="1"/>
      <c r="G769" s="1"/>
      <c r="H769" s="1"/>
      <c r="I769" s="1"/>
      <c r="J769" s="1"/>
      <c r="K769" s="1"/>
      <c r="L769" s="1"/>
      <c r="M769" s="1"/>
      <c r="N769" s="1"/>
      <c r="O769" s="1"/>
      <c r="P769" s="1"/>
      <c r="Q769" s="1"/>
      <c r="R769" s="1"/>
      <c r="S769" s="1"/>
      <c r="T769" s="1"/>
      <c r="U769" s="1"/>
      <c r="V769" s="1"/>
      <c r="W769" s="1"/>
      <c r="X769" s="1"/>
      <c r="Y769" s="3"/>
      <c r="Z769" s="1"/>
    </row>
    <row r="770" spans="1:26" ht="14.25" customHeight="1" x14ac:dyDescent="0.25">
      <c r="A770" s="1"/>
      <c r="B770" s="1"/>
      <c r="C770" s="3"/>
      <c r="D770" s="1"/>
      <c r="E770" s="1"/>
      <c r="F770" s="1"/>
      <c r="G770" s="1"/>
      <c r="H770" s="1"/>
      <c r="I770" s="1"/>
      <c r="J770" s="1"/>
      <c r="K770" s="1"/>
      <c r="L770" s="1"/>
      <c r="M770" s="1"/>
      <c r="N770" s="1"/>
      <c r="O770" s="1"/>
      <c r="P770" s="1"/>
      <c r="Q770" s="1"/>
      <c r="R770" s="1"/>
      <c r="S770" s="1"/>
      <c r="T770" s="1"/>
      <c r="U770" s="1"/>
      <c r="V770" s="1"/>
      <c r="W770" s="1"/>
      <c r="X770" s="1"/>
      <c r="Y770" s="3"/>
      <c r="Z770" s="1"/>
    </row>
    <row r="771" spans="1:26" ht="14.25" customHeight="1" x14ac:dyDescent="0.25">
      <c r="A771" s="1"/>
      <c r="B771" s="1"/>
      <c r="C771" s="3"/>
      <c r="D771" s="1"/>
      <c r="E771" s="1"/>
      <c r="F771" s="1"/>
      <c r="G771" s="1"/>
      <c r="H771" s="1"/>
      <c r="I771" s="1"/>
      <c r="J771" s="1"/>
      <c r="K771" s="1"/>
      <c r="L771" s="1"/>
      <c r="M771" s="1"/>
      <c r="N771" s="1"/>
      <c r="O771" s="1"/>
      <c r="P771" s="1"/>
      <c r="Q771" s="1"/>
      <c r="R771" s="1"/>
      <c r="S771" s="1"/>
      <c r="T771" s="1"/>
      <c r="U771" s="1"/>
      <c r="V771" s="1"/>
      <c r="W771" s="1"/>
      <c r="X771" s="1"/>
      <c r="Y771" s="3"/>
      <c r="Z771" s="1"/>
    </row>
    <row r="772" spans="1:26" ht="14.25" customHeight="1" x14ac:dyDescent="0.25">
      <c r="A772" s="1"/>
      <c r="B772" s="1"/>
      <c r="C772" s="3"/>
      <c r="D772" s="1"/>
      <c r="E772" s="1"/>
      <c r="F772" s="1"/>
      <c r="G772" s="1"/>
      <c r="H772" s="1"/>
      <c r="I772" s="1"/>
      <c r="J772" s="1"/>
      <c r="K772" s="1"/>
      <c r="L772" s="1"/>
      <c r="M772" s="1"/>
      <c r="N772" s="1"/>
      <c r="O772" s="1"/>
      <c r="P772" s="1"/>
      <c r="Q772" s="1"/>
      <c r="R772" s="1"/>
      <c r="S772" s="1"/>
      <c r="T772" s="1"/>
      <c r="U772" s="1"/>
      <c r="V772" s="1"/>
      <c r="W772" s="1"/>
      <c r="X772" s="1"/>
      <c r="Y772" s="3"/>
      <c r="Z772" s="1"/>
    </row>
    <row r="773" spans="1:26" ht="14.25" customHeight="1" x14ac:dyDescent="0.25">
      <c r="A773" s="1"/>
      <c r="B773" s="1"/>
      <c r="C773" s="3"/>
      <c r="D773" s="1"/>
      <c r="E773" s="1"/>
      <c r="F773" s="1"/>
      <c r="G773" s="1"/>
      <c r="H773" s="1"/>
      <c r="I773" s="1"/>
      <c r="J773" s="1"/>
      <c r="K773" s="1"/>
      <c r="L773" s="1"/>
      <c r="M773" s="1"/>
      <c r="N773" s="1"/>
      <c r="O773" s="1"/>
      <c r="P773" s="1"/>
      <c r="Q773" s="1"/>
      <c r="R773" s="1"/>
      <c r="S773" s="1"/>
      <c r="T773" s="1"/>
      <c r="U773" s="1"/>
      <c r="V773" s="1"/>
      <c r="W773" s="1"/>
      <c r="X773" s="1"/>
      <c r="Y773" s="3"/>
      <c r="Z773" s="1"/>
    </row>
    <row r="774" spans="1:26" ht="14.25" customHeight="1" x14ac:dyDescent="0.25">
      <c r="A774" s="1"/>
      <c r="B774" s="1"/>
      <c r="C774" s="3"/>
      <c r="D774" s="1"/>
      <c r="E774" s="1"/>
      <c r="F774" s="1"/>
      <c r="G774" s="1"/>
      <c r="H774" s="1"/>
      <c r="I774" s="1"/>
      <c r="J774" s="1"/>
      <c r="K774" s="1"/>
      <c r="L774" s="1"/>
      <c r="M774" s="1"/>
      <c r="N774" s="1"/>
      <c r="O774" s="1"/>
      <c r="P774" s="1"/>
      <c r="Q774" s="1"/>
      <c r="R774" s="1"/>
      <c r="S774" s="1"/>
      <c r="T774" s="1"/>
      <c r="U774" s="1"/>
      <c r="V774" s="1"/>
      <c r="W774" s="1"/>
      <c r="X774" s="1"/>
      <c r="Y774" s="3"/>
      <c r="Z774" s="1"/>
    </row>
    <row r="775" spans="1:26" ht="14.25" customHeight="1" x14ac:dyDescent="0.25">
      <c r="A775" s="1"/>
      <c r="B775" s="1"/>
      <c r="C775" s="3"/>
      <c r="D775" s="1"/>
      <c r="E775" s="1"/>
      <c r="F775" s="1"/>
      <c r="G775" s="1"/>
      <c r="H775" s="1"/>
      <c r="I775" s="1"/>
      <c r="J775" s="1"/>
      <c r="K775" s="1"/>
      <c r="L775" s="1"/>
      <c r="M775" s="1"/>
      <c r="N775" s="1"/>
      <c r="O775" s="1"/>
      <c r="P775" s="1"/>
      <c r="Q775" s="1"/>
      <c r="R775" s="1"/>
      <c r="S775" s="1"/>
      <c r="T775" s="1"/>
      <c r="U775" s="1"/>
      <c r="V775" s="1"/>
      <c r="W775" s="1"/>
      <c r="X775" s="1"/>
      <c r="Y775" s="3"/>
      <c r="Z775" s="1"/>
    </row>
    <row r="776" spans="1:26" ht="14.25" customHeight="1" x14ac:dyDescent="0.25">
      <c r="A776" s="1"/>
      <c r="B776" s="1"/>
      <c r="C776" s="3"/>
      <c r="D776" s="1"/>
      <c r="E776" s="1"/>
      <c r="F776" s="1"/>
      <c r="G776" s="1"/>
      <c r="H776" s="1"/>
      <c r="I776" s="1"/>
      <c r="J776" s="1"/>
      <c r="K776" s="1"/>
      <c r="L776" s="1"/>
      <c r="M776" s="1"/>
      <c r="N776" s="1"/>
      <c r="O776" s="1"/>
      <c r="P776" s="1"/>
      <c r="Q776" s="1"/>
      <c r="R776" s="1"/>
      <c r="S776" s="1"/>
      <c r="T776" s="1"/>
      <c r="U776" s="1"/>
      <c r="V776" s="1"/>
      <c r="W776" s="1"/>
      <c r="X776" s="1"/>
      <c r="Y776" s="3"/>
      <c r="Z776" s="1"/>
    </row>
    <row r="777" spans="1:26" ht="14.25" customHeight="1" x14ac:dyDescent="0.25">
      <c r="A777" s="1"/>
      <c r="B777" s="1"/>
      <c r="C777" s="3"/>
      <c r="D777" s="1"/>
      <c r="E777" s="1"/>
      <c r="F777" s="1"/>
      <c r="G777" s="1"/>
      <c r="H777" s="1"/>
      <c r="I777" s="1"/>
      <c r="J777" s="1"/>
      <c r="K777" s="1"/>
      <c r="L777" s="1"/>
      <c r="M777" s="1"/>
      <c r="N777" s="1"/>
      <c r="O777" s="1"/>
      <c r="P777" s="1"/>
      <c r="Q777" s="1"/>
      <c r="R777" s="1"/>
      <c r="S777" s="1"/>
      <c r="T777" s="1"/>
      <c r="U777" s="1"/>
      <c r="V777" s="1"/>
      <c r="W777" s="1"/>
      <c r="X777" s="1"/>
      <c r="Y777" s="3"/>
      <c r="Z777" s="1"/>
    </row>
    <row r="778" spans="1:26" ht="14.25" customHeight="1" x14ac:dyDescent="0.25">
      <c r="A778" s="1"/>
      <c r="B778" s="1"/>
      <c r="C778" s="3"/>
      <c r="D778" s="1"/>
      <c r="E778" s="1"/>
      <c r="F778" s="1"/>
      <c r="G778" s="1"/>
      <c r="H778" s="1"/>
      <c r="I778" s="1"/>
      <c r="J778" s="1"/>
      <c r="K778" s="1"/>
      <c r="L778" s="1"/>
      <c r="M778" s="1"/>
      <c r="N778" s="1"/>
      <c r="O778" s="1"/>
      <c r="P778" s="1"/>
      <c r="Q778" s="1"/>
      <c r="R778" s="1"/>
      <c r="S778" s="1"/>
      <c r="T778" s="1"/>
      <c r="U778" s="1"/>
      <c r="V778" s="1"/>
      <c r="W778" s="1"/>
      <c r="X778" s="1"/>
      <c r="Y778" s="3"/>
      <c r="Z778" s="1"/>
    </row>
    <row r="779" spans="1:26" ht="14.25" customHeight="1" x14ac:dyDescent="0.25">
      <c r="A779" s="1"/>
      <c r="B779" s="1"/>
      <c r="C779" s="3"/>
      <c r="D779" s="1"/>
      <c r="E779" s="1"/>
      <c r="F779" s="1"/>
      <c r="G779" s="1"/>
      <c r="H779" s="1"/>
      <c r="I779" s="1"/>
      <c r="J779" s="1"/>
      <c r="K779" s="1"/>
      <c r="L779" s="1"/>
      <c r="M779" s="1"/>
      <c r="N779" s="1"/>
      <c r="O779" s="1"/>
      <c r="P779" s="1"/>
      <c r="Q779" s="1"/>
      <c r="R779" s="1"/>
      <c r="S779" s="1"/>
      <c r="T779" s="1"/>
      <c r="U779" s="1"/>
      <c r="V779" s="1"/>
      <c r="W779" s="1"/>
      <c r="X779" s="1"/>
      <c r="Y779" s="3"/>
      <c r="Z779" s="1"/>
    </row>
    <row r="780" spans="1:26" ht="14.25" customHeight="1" x14ac:dyDescent="0.25">
      <c r="A780" s="1"/>
      <c r="B780" s="1"/>
      <c r="C780" s="3"/>
      <c r="D780" s="1"/>
      <c r="E780" s="1"/>
      <c r="F780" s="1"/>
      <c r="G780" s="1"/>
      <c r="H780" s="1"/>
      <c r="I780" s="1"/>
      <c r="J780" s="1"/>
      <c r="K780" s="1"/>
      <c r="L780" s="1"/>
      <c r="M780" s="1"/>
      <c r="N780" s="1"/>
      <c r="O780" s="1"/>
      <c r="P780" s="1"/>
      <c r="Q780" s="1"/>
      <c r="R780" s="1"/>
      <c r="S780" s="1"/>
      <c r="T780" s="1"/>
      <c r="U780" s="1"/>
      <c r="V780" s="1"/>
      <c r="W780" s="1"/>
      <c r="X780" s="1"/>
      <c r="Y780" s="3"/>
      <c r="Z780" s="1"/>
    </row>
    <row r="781" spans="1:26" ht="14.25" customHeight="1" x14ac:dyDescent="0.25">
      <c r="A781" s="1"/>
      <c r="B781" s="1"/>
      <c r="C781" s="3"/>
      <c r="D781" s="1"/>
      <c r="E781" s="1"/>
      <c r="F781" s="1"/>
      <c r="G781" s="1"/>
      <c r="H781" s="1"/>
      <c r="I781" s="1"/>
      <c r="J781" s="1"/>
      <c r="K781" s="1"/>
      <c r="L781" s="1"/>
      <c r="M781" s="1"/>
      <c r="N781" s="1"/>
      <c r="O781" s="1"/>
      <c r="P781" s="1"/>
      <c r="Q781" s="1"/>
      <c r="R781" s="1"/>
      <c r="S781" s="1"/>
      <c r="T781" s="1"/>
      <c r="U781" s="1"/>
      <c r="V781" s="1"/>
      <c r="W781" s="1"/>
      <c r="X781" s="1"/>
      <c r="Y781" s="3"/>
      <c r="Z781" s="1"/>
    </row>
    <row r="782" spans="1:26" ht="14.25" customHeight="1" x14ac:dyDescent="0.25">
      <c r="A782" s="1"/>
      <c r="B782" s="1"/>
      <c r="C782" s="3"/>
      <c r="D782" s="1"/>
      <c r="E782" s="1"/>
      <c r="F782" s="1"/>
      <c r="G782" s="1"/>
      <c r="H782" s="1"/>
      <c r="I782" s="1"/>
      <c r="J782" s="1"/>
      <c r="K782" s="1"/>
      <c r="L782" s="1"/>
      <c r="M782" s="1"/>
      <c r="N782" s="1"/>
      <c r="O782" s="1"/>
      <c r="P782" s="1"/>
      <c r="Q782" s="1"/>
      <c r="R782" s="1"/>
      <c r="S782" s="1"/>
      <c r="T782" s="1"/>
      <c r="U782" s="1"/>
      <c r="V782" s="1"/>
      <c r="W782" s="1"/>
      <c r="X782" s="1"/>
      <c r="Y782" s="3"/>
      <c r="Z782" s="1"/>
    </row>
    <row r="783" spans="1:26" ht="14.25" customHeight="1" x14ac:dyDescent="0.25">
      <c r="A783" s="1"/>
      <c r="B783" s="1"/>
      <c r="C783" s="3"/>
      <c r="D783" s="1"/>
      <c r="E783" s="1"/>
      <c r="F783" s="1"/>
      <c r="G783" s="1"/>
      <c r="H783" s="1"/>
      <c r="I783" s="1"/>
      <c r="J783" s="1"/>
      <c r="K783" s="1"/>
      <c r="L783" s="1"/>
      <c r="M783" s="1"/>
      <c r="N783" s="1"/>
      <c r="O783" s="1"/>
      <c r="P783" s="1"/>
      <c r="Q783" s="1"/>
      <c r="R783" s="1"/>
      <c r="S783" s="1"/>
      <c r="T783" s="1"/>
      <c r="U783" s="1"/>
      <c r="V783" s="1"/>
      <c r="W783" s="1"/>
      <c r="X783" s="1"/>
      <c r="Y783" s="3"/>
      <c r="Z783" s="1"/>
    </row>
    <row r="784" spans="1:26" ht="14.25" customHeight="1" x14ac:dyDescent="0.25">
      <c r="A784" s="1"/>
      <c r="B784" s="1"/>
      <c r="C784" s="3"/>
      <c r="D784" s="1"/>
      <c r="E784" s="1"/>
      <c r="F784" s="1"/>
      <c r="G784" s="1"/>
      <c r="H784" s="1"/>
      <c r="I784" s="1"/>
      <c r="J784" s="1"/>
      <c r="K784" s="1"/>
      <c r="L784" s="1"/>
      <c r="M784" s="1"/>
      <c r="N784" s="1"/>
      <c r="O784" s="1"/>
      <c r="P784" s="1"/>
      <c r="Q784" s="1"/>
      <c r="R784" s="1"/>
      <c r="S784" s="1"/>
      <c r="T784" s="1"/>
      <c r="U784" s="1"/>
      <c r="V784" s="1"/>
      <c r="W784" s="1"/>
      <c r="X784" s="1"/>
      <c r="Y784" s="3"/>
      <c r="Z784" s="1"/>
    </row>
    <row r="785" spans="1:26" ht="14.25" customHeight="1" x14ac:dyDescent="0.25">
      <c r="A785" s="1"/>
      <c r="B785" s="1"/>
      <c r="C785" s="3"/>
      <c r="D785" s="1"/>
      <c r="E785" s="1"/>
      <c r="F785" s="1"/>
      <c r="G785" s="1"/>
      <c r="H785" s="1"/>
      <c r="I785" s="1"/>
      <c r="J785" s="1"/>
      <c r="K785" s="1"/>
      <c r="L785" s="1"/>
      <c r="M785" s="1"/>
      <c r="N785" s="1"/>
      <c r="O785" s="1"/>
      <c r="P785" s="1"/>
      <c r="Q785" s="1"/>
      <c r="R785" s="1"/>
      <c r="S785" s="1"/>
      <c r="T785" s="1"/>
      <c r="U785" s="1"/>
      <c r="V785" s="1"/>
      <c r="W785" s="1"/>
      <c r="X785" s="1"/>
      <c r="Y785" s="3"/>
      <c r="Z785" s="1"/>
    </row>
    <row r="786" spans="1:26" ht="14.25" customHeight="1" x14ac:dyDescent="0.25">
      <c r="A786" s="1"/>
      <c r="B786" s="1"/>
      <c r="C786" s="3"/>
      <c r="D786" s="1"/>
      <c r="E786" s="1"/>
      <c r="F786" s="1"/>
      <c r="G786" s="1"/>
      <c r="H786" s="1"/>
      <c r="I786" s="1"/>
      <c r="J786" s="1"/>
      <c r="K786" s="1"/>
      <c r="L786" s="1"/>
      <c r="M786" s="1"/>
      <c r="N786" s="1"/>
      <c r="O786" s="1"/>
      <c r="P786" s="1"/>
      <c r="Q786" s="1"/>
      <c r="R786" s="1"/>
      <c r="S786" s="1"/>
      <c r="T786" s="1"/>
      <c r="U786" s="1"/>
      <c r="V786" s="1"/>
      <c r="W786" s="1"/>
      <c r="X786" s="1"/>
      <c r="Y786" s="3"/>
      <c r="Z786" s="1"/>
    </row>
    <row r="787" spans="1:26" ht="14.25" customHeight="1" x14ac:dyDescent="0.25">
      <c r="A787" s="1"/>
      <c r="B787" s="1"/>
      <c r="C787" s="3"/>
      <c r="D787" s="1"/>
      <c r="E787" s="1"/>
      <c r="F787" s="1"/>
      <c r="G787" s="1"/>
      <c r="H787" s="1"/>
      <c r="I787" s="1"/>
      <c r="J787" s="1"/>
      <c r="K787" s="1"/>
      <c r="L787" s="1"/>
      <c r="M787" s="1"/>
      <c r="N787" s="1"/>
      <c r="O787" s="1"/>
      <c r="P787" s="1"/>
      <c r="Q787" s="1"/>
      <c r="R787" s="1"/>
      <c r="S787" s="1"/>
      <c r="T787" s="1"/>
      <c r="U787" s="1"/>
      <c r="V787" s="1"/>
      <c r="W787" s="1"/>
      <c r="X787" s="1"/>
      <c r="Y787" s="3"/>
      <c r="Z787" s="1"/>
    </row>
    <row r="788" spans="1:26" ht="14.25" customHeight="1" x14ac:dyDescent="0.25">
      <c r="A788" s="1"/>
      <c r="B788" s="1"/>
      <c r="C788" s="3"/>
      <c r="D788" s="1"/>
      <c r="E788" s="1"/>
      <c r="F788" s="1"/>
      <c r="G788" s="1"/>
      <c r="H788" s="1"/>
      <c r="I788" s="1"/>
      <c r="J788" s="1"/>
      <c r="K788" s="1"/>
      <c r="L788" s="1"/>
      <c r="M788" s="1"/>
      <c r="N788" s="1"/>
      <c r="O788" s="1"/>
      <c r="P788" s="1"/>
      <c r="Q788" s="1"/>
      <c r="R788" s="1"/>
      <c r="S788" s="1"/>
      <c r="T788" s="1"/>
      <c r="U788" s="1"/>
      <c r="V788" s="1"/>
      <c r="W788" s="1"/>
      <c r="X788" s="1"/>
      <c r="Y788" s="3"/>
      <c r="Z788" s="1"/>
    </row>
    <row r="789" spans="1:26" ht="14.25" customHeight="1" x14ac:dyDescent="0.25">
      <c r="A789" s="1"/>
      <c r="B789" s="1"/>
      <c r="C789" s="3"/>
      <c r="D789" s="1"/>
      <c r="E789" s="1"/>
      <c r="F789" s="1"/>
      <c r="G789" s="1"/>
      <c r="H789" s="1"/>
      <c r="I789" s="1"/>
      <c r="J789" s="1"/>
      <c r="K789" s="1"/>
      <c r="L789" s="1"/>
      <c r="M789" s="1"/>
      <c r="N789" s="1"/>
      <c r="O789" s="1"/>
      <c r="P789" s="1"/>
      <c r="Q789" s="1"/>
      <c r="R789" s="1"/>
      <c r="S789" s="1"/>
      <c r="T789" s="1"/>
      <c r="U789" s="1"/>
      <c r="V789" s="1"/>
      <c r="W789" s="1"/>
      <c r="X789" s="1"/>
      <c r="Y789" s="3"/>
      <c r="Z789" s="1"/>
    </row>
    <row r="790" spans="1:26" ht="14.25" customHeight="1" x14ac:dyDescent="0.25">
      <c r="A790" s="1"/>
      <c r="B790" s="1"/>
      <c r="C790" s="3"/>
      <c r="D790" s="1"/>
      <c r="E790" s="1"/>
      <c r="F790" s="1"/>
      <c r="G790" s="1"/>
      <c r="H790" s="1"/>
      <c r="I790" s="1"/>
      <c r="J790" s="1"/>
      <c r="K790" s="1"/>
      <c r="L790" s="1"/>
      <c r="M790" s="1"/>
      <c r="N790" s="1"/>
      <c r="O790" s="1"/>
      <c r="P790" s="1"/>
      <c r="Q790" s="1"/>
      <c r="R790" s="1"/>
      <c r="S790" s="1"/>
      <c r="T790" s="1"/>
      <c r="U790" s="1"/>
      <c r="V790" s="1"/>
      <c r="W790" s="1"/>
      <c r="X790" s="1"/>
      <c r="Y790" s="3"/>
      <c r="Z790" s="1"/>
    </row>
    <row r="791" spans="1:26" ht="14.25" customHeight="1" x14ac:dyDescent="0.25">
      <c r="A791" s="1"/>
      <c r="B791" s="1"/>
      <c r="C791" s="3"/>
      <c r="D791" s="1"/>
      <c r="E791" s="1"/>
      <c r="F791" s="1"/>
      <c r="G791" s="1"/>
      <c r="H791" s="1"/>
      <c r="I791" s="1"/>
      <c r="J791" s="1"/>
      <c r="K791" s="1"/>
      <c r="L791" s="1"/>
      <c r="M791" s="1"/>
      <c r="N791" s="1"/>
      <c r="O791" s="1"/>
      <c r="P791" s="1"/>
      <c r="Q791" s="1"/>
      <c r="R791" s="1"/>
      <c r="S791" s="1"/>
      <c r="T791" s="1"/>
      <c r="U791" s="1"/>
      <c r="V791" s="1"/>
      <c r="W791" s="1"/>
      <c r="X791" s="1"/>
      <c r="Y791" s="3"/>
      <c r="Z791" s="1"/>
    </row>
    <row r="792" spans="1:26" ht="14.25" customHeight="1" x14ac:dyDescent="0.25">
      <c r="A792" s="1"/>
      <c r="B792" s="1"/>
      <c r="C792" s="3"/>
      <c r="D792" s="1"/>
      <c r="E792" s="1"/>
      <c r="F792" s="1"/>
      <c r="G792" s="1"/>
      <c r="H792" s="1"/>
      <c r="I792" s="1"/>
      <c r="J792" s="1"/>
      <c r="K792" s="1"/>
      <c r="L792" s="1"/>
      <c r="M792" s="1"/>
      <c r="N792" s="1"/>
      <c r="O792" s="1"/>
      <c r="P792" s="1"/>
      <c r="Q792" s="1"/>
      <c r="R792" s="1"/>
      <c r="S792" s="1"/>
      <c r="T792" s="1"/>
      <c r="U792" s="1"/>
      <c r="V792" s="1"/>
      <c r="W792" s="1"/>
      <c r="X792" s="1"/>
      <c r="Y792" s="3"/>
      <c r="Z792" s="1"/>
    </row>
    <row r="793" spans="1:26" ht="14.25" customHeight="1" x14ac:dyDescent="0.25">
      <c r="A793" s="1"/>
      <c r="B793" s="1"/>
      <c r="C793" s="3"/>
      <c r="D793" s="1"/>
      <c r="E793" s="1"/>
      <c r="F793" s="1"/>
      <c r="G793" s="1"/>
      <c r="H793" s="1"/>
      <c r="I793" s="1"/>
      <c r="J793" s="1"/>
      <c r="K793" s="1"/>
      <c r="L793" s="1"/>
      <c r="M793" s="1"/>
      <c r="N793" s="1"/>
      <c r="O793" s="1"/>
      <c r="P793" s="1"/>
      <c r="Q793" s="1"/>
      <c r="R793" s="1"/>
      <c r="S793" s="1"/>
      <c r="T793" s="1"/>
      <c r="U793" s="1"/>
      <c r="V793" s="1"/>
      <c r="W793" s="1"/>
      <c r="X793" s="1"/>
      <c r="Y793" s="3"/>
      <c r="Z793" s="1"/>
    </row>
    <row r="794" spans="1:26" ht="14.25" customHeight="1" x14ac:dyDescent="0.25">
      <c r="A794" s="1"/>
      <c r="B794" s="1"/>
      <c r="C794" s="3"/>
      <c r="D794" s="1"/>
      <c r="E794" s="1"/>
      <c r="F794" s="1"/>
      <c r="G794" s="1"/>
      <c r="H794" s="1"/>
      <c r="I794" s="1"/>
      <c r="J794" s="1"/>
      <c r="K794" s="1"/>
      <c r="L794" s="1"/>
      <c r="M794" s="1"/>
      <c r="N794" s="1"/>
      <c r="O794" s="1"/>
      <c r="P794" s="1"/>
      <c r="Q794" s="1"/>
      <c r="R794" s="1"/>
      <c r="S794" s="1"/>
      <c r="T794" s="1"/>
      <c r="U794" s="1"/>
      <c r="V794" s="1"/>
      <c r="W794" s="1"/>
      <c r="X794" s="1"/>
      <c r="Y794" s="3"/>
      <c r="Z794" s="1"/>
    </row>
    <row r="795" spans="1:26" ht="14.25" customHeight="1" x14ac:dyDescent="0.25">
      <c r="A795" s="1"/>
      <c r="B795" s="1"/>
      <c r="C795" s="3"/>
      <c r="D795" s="1"/>
      <c r="E795" s="1"/>
      <c r="F795" s="1"/>
      <c r="G795" s="1"/>
      <c r="H795" s="1"/>
      <c r="I795" s="1"/>
      <c r="J795" s="1"/>
      <c r="K795" s="1"/>
      <c r="L795" s="1"/>
      <c r="M795" s="1"/>
      <c r="N795" s="1"/>
      <c r="O795" s="1"/>
      <c r="P795" s="1"/>
      <c r="Q795" s="1"/>
      <c r="R795" s="1"/>
      <c r="S795" s="1"/>
      <c r="T795" s="1"/>
      <c r="U795" s="1"/>
      <c r="V795" s="1"/>
      <c r="W795" s="1"/>
      <c r="X795" s="1"/>
      <c r="Y795" s="3"/>
      <c r="Z795" s="1"/>
    </row>
    <row r="796" spans="1:26" ht="14.25" customHeight="1" x14ac:dyDescent="0.25">
      <c r="A796" s="1"/>
      <c r="B796" s="1"/>
      <c r="C796" s="3"/>
      <c r="D796" s="1"/>
      <c r="E796" s="1"/>
      <c r="F796" s="1"/>
      <c r="G796" s="1"/>
      <c r="H796" s="1"/>
      <c r="I796" s="1"/>
      <c r="J796" s="1"/>
      <c r="K796" s="1"/>
      <c r="L796" s="1"/>
      <c r="M796" s="1"/>
      <c r="N796" s="1"/>
      <c r="O796" s="1"/>
      <c r="P796" s="1"/>
      <c r="Q796" s="1"/>
      <c r="R796" s="1"/>
      <c r="S796" s="1"/>
      <c r="T796" s="1"/>
      <c r="U796" s="1"/>
      <c r="V796" s="1"/>
      <c r="W796" s="1"/>
      <c r="X796" s="1"/>
      <c r="Y796" s="3"/>
      <c r="Z796" s="1"/>
    </row>
    <row r="797" spans="1:26" ht="14.25" customHeight="1" x14ac:dyDescent="0.25">
      <c r="A797" s="1"/>
      <c r="B797" s="1"/>
      <c r="C797" s="3"/>
      <c r="D797" s="1"/>
      <c r="E797" s="1"/>
      <c r="F797" s="1"/>
      <c r="G797" s="1"/>
      <c r="H797" s="1"/>
      <c r="I797" s="1"/>
      <c r="J797" s="1"/>
      <c r="K797" s="1"/>
      <c r="L797" s="1"/>
      <c r="M797" s="1"/>
      <c r="N797" s="1"/>
      <c r="O797" s="1"/>
      <c r="P797" s="1"/>
      <c r="Q797" s="1"/>
      <c r="R797" s="1"/>
      <c r="S797" s="1"/>
      <c r="T797" s="1"/>
      <c r="U797" s="1"/>
      <c r="V797" s="1"/>
      <c r="W797" s="1"/>
      <c r="X797" s="1"/>
      <c r="Y797" s="3"/>
      <c r="Z797" s="1"/>
    </row>
    <row r="798" spans="1:26" ht="14.25" customHeight="1" x14ac:dyDescent="0.25">
      <c r="A798" s="1"/>
      <c r="B798" s="1"/>
      <c r="C798" s="3"/>
      <c r="D798" s="1"/>
      <c r="E798" s="1"/>
      <c r="F798" s="1"/>
      <c r="G798" s="1"/>
      <c r="H798" s="1"/>
      <c r="I798" s="1"/>
      <c r="J798" s="1"/>
      <c r="K798" s="1"/>
      <c r="L798" s="1"/>
      <c r="M798" s="1"/>
      <c r="N798" s="1"/>
      <c r="O798" s="1"/>
      <c r="P798" s="1"/>
      <c r="Q798" s="1"/>
      <c r="R798" s="1"/>
      <c r="S798" s="1"/>
      <c r="T798" s="1"/>
      <c r="U798" s="1"/>
      <c r="V798" s="1"/>
      <c r="W798" s="1"/>
      <c r="X798" s="1"/>
      <c r="Y798" s="3"/>
      <c r="Z798" s="1"/>
    </row>
    <row r="799" spans="1:26" ht="14.25" customHeight="1" x14ac:dyDescent="0.25">
      <c r="A799" s="1"/>
      <c r="B799" s="1"/>
      <c r="C799" s="3"/>
      <c r="D799" s="1"/>
      <c r="E799" s="1"/>
      <c r="F799" s="1"/>
      <c r="G799" s="1"/>
      <c r="H799" s="1"/>
      <c r="I799" s="1"/>
      <c r="J799" s="1"/>
      <c r="K799" s="1"/>
      <c r="L799" s="1"/>
      <c r="M799" s="1"/>
      <c r="N799" s="1"/>
      <c r="O799" s="1"/>
      <c r="P799" s="1"/>
      <c r="Q799" s="1"/>
      <c r="R799" s="1"/>
      <c r="S799" s="1"/>
      <c r="T799" s="1"/>
      <c r="U799" s="1"/>
      <c r="V799" s="1"/>
      <c r="W799" s="1"/>
      <c r="X799" s="1"/>
      <c r="Y799" s="3"/>
      <c r="Z799" s="1"/>
    </row>
    <row r="800" spans="1:26" ht="14.25" customHeight="1" x14ac:dyDescent="0.25">
      <c r="A800" s="1"/>
      <c r="B800" s="1"/>
      <c r="C800" s="3"/>
      <c r="D800" s="1"/>
      <c r="E800" s="1"/>
      <c r="F800" s="1"/>
      <c r="G800" s="1"/>
      <c r="H800" s="1"/>
      <c r="I800" s="1"/>
      <c r="J800" s="1"/>
      <c r="K800" s="1"/>
      <c r="L800" s="1"/>
      <c r="M800" s="1"/>
      <c r="N800" s="1"/>
      <c r="O800" s="1"/>
      <c r="P800" s="1"/>
      <c r="Q800" s="1"/>
      <c r="R800" s="1"/>
      <c r="S800" s="1"/>
      <c r="T800" s="1"/>
      <c r="U800" s="1"/>
      <c r="V800" s="1"/>
      <c r="W800" s="1"/>
      <c r="X800" s="1"/>
      <c r="Y800" s="3"/>
      <c r="Z800" s="1"/>
    </row>
    <row r="801" spans="1:26" ht="14.25" customHeight="1" x14ac:dyDescent="0.25">
      <c r="A801" s="1"/>
      <c r="B801" s="1"/>
      <c r="C801" s="3"/>
      <c r="D801" s="1"/>
      <c r="E801" s="1"/>
      <c r="F801" s="1"/>
      <c r="G801" s="1"/>
      <c r="H801" s="1"/>
      <c r="I801" s="1"/>
      <c r="J801" s="1"/>
      <c r="K801" s="1"/>
      <c r="L801" s="1"/>
      <c r="M801" s="1"/>
      <c r="N801" s="1"/>
      <c r="O801" s="1"/>
      <c r="P801" s="1"/>
      <c r="Q801" s="1"/>
      <c r="R801" s="1"/>
      <c r="S801" s="1"/>
      <c r="T801" s="1"/>
      <c r="U801" s="1"/>
      <c r="V801" s="1"/>
      <c r="W801" s="1"/>
      <c r="X801" s="1"/>
      <c r="Y801" s="3"/>
      <c r="Z801" s="1"/>
    </row>
    <row r="802" spans="1:26" ht="14.25" customHeight="1" x14ac:dyDescent="0.25">
      <c r="A802" s="1"/>
      <c r="B802" s="1"/>
      <c r="C802" s="3"/>
      <c r="D802" s="1"/>
      <c r="E802" s="1"/>
      <c r="F802" s="1"/>
      <c r="G802" s="1"/>
      <c r="H802" s="1"/>
      <c r="I802" s="1"/>
      <c r="J802" s="1"/>
      <c r="K802" s="1"/>
      <c r="L802" s="1"/>
      <c r="M802" s="1"/>
      <c r="N802" s="1"/>
      <c r="O802" s="1"/>
      <c r="P802" s="1"/>
      <c r="Q802" s="1"/>
      <c r="R802" s="1"/>
      <c r="S802" s="1"/>
      <c r="T802" s="1"/>
      <c r="U802" s="1"/>
      <c r="V802" s="1"/>
      <c r="W802" s="1"/>
      <c r="X802" s="1"/>
      <c r="Y802" s="3"/>
      <c r="Z802" s="1"/>
    </row>
    <row r="803" spans="1:26" ht="14.25" customHeight="1" x14ac:dyDescent="0.25">
      <c r="A803" s="1"/>
      <c r="B803" s="1"/>
      <c r="C803" s="3"/>
      <c r="D803" s="1"/>
      <c r="E803" s="1"/>
      <c r="F803" s="1"/>
      <c r="G803" s="1"/>
      <c r="H803" s="1"/>
      <c r="I803" s="1"/>
      <c r="J803" s="1"/>
      <c r="K803" s="1"/>
      <c r="L803" s="1"/>
      <c r="M803" s="1"/>
      <c r="N803" s="1"/>
      <c r="O803" s="1"/>
      <c r="P803" s="1"/>
      <c r="Q803" s="1"/>
      <c r="R803" s="1"/>
      <c r="S803" s="1"/>
      <c r="T803" s="1"/>
      <c r="U803" s="1"/>
      <c r="V803" s="1"/>
      <c r="W803" s="1"/>
      <c r="X803" s="1"/>
      <c r="Y803" s="3"/>
      <c r="Z803" s="1"/>
    </row>
    <row r="804" spans="1:26" ht="14.25" customHeight="1" x14ac:dyDescent="0.25">
      <c r="A804" s="1"/>
      <c r="B804" s="1"/>
      <c r="C804" s="3"/>
      <c r="D804" s="1"/>
      <c r="E804" s="1"/>
      <c r="F804" s="1"/>
      <c r="G804" s="1"/>
      <c r="H804" s="1"/>
      <c r="I804" s="1"/>
      <c r="J804" s="1"/>
      <c r="K804" s="1"/>
      <c r="L804" s="1"/>
      <c r="M804" s="1"/>
      <c r="N804" s="1"/>
      <c r="O804" s="1"/>
      <c r="P804" s="1"/>
      <c r="Q804" s="1"/>
      <c r="R804" s="1"/>
      <c r="S804" s="1"/>
      <c r="T804" s="1"/>
      <c r="U804" s="1"/>
      <c r="V804" s="1"/>
      <c r="W804" s="1"/>
      <c r="X804" s="1"/>
      <c r="Y804" s="3"/>
      <c r="Z804" s="1"/>
    </row>
    <row r="805" spans="1:26" ht="14.25" customHeight="1" x14ac:dyDescent="0.25">
      <c r="A805" s="1"/>
      <c r="B805" s="1"/>
      <c r="C805" s="3"/>
      <c r="D805" s="1"/>
      <c r="E805" s="1"/>
      <c r="F805" s="1"/>
      <c r="G805" s="1"/>
      <c r="H805" s="1"/>
      <c r="I805" s="1"/>
      <c r="J805" s="1"/>
      <c r="K805" s="1"/>
      <c r="L805" s="1"/>
      <c r="M805" s="1"/>
      <c r="N805" s="1"/>
      <c r="O805" s="1"/>
      <c r="P805" s="1"/>
      <c r="Q805" s="1"/>
      <c r="R805" s="1"/>
      <c r="S805" s="1"/>
      <c r="T805" s="1"/>
      <c r="U805" s="1"/>
      <c r="V805" s="1"/>
      <c r="W805" s="1"/>
      <c r="X805" s="1"/>
      <c r="Y805" s="3"/>
      <c r="Z805" s="1"/>
    </row>
    <row r="806" spans="1:26" ht="14.25" customHeight="1" x14ac:dyDescent="0.25">
      <c r="A806" s="1"/>
      <c r="B806" s="1"/>
      <c r="C806" s="3"/>
      <c r="D806" s="1"/>
      <c r="E806" s="1"/>
      <c r="F806" s="1"/>
      <c r="G806" s="1"/>
      <c r="H806" s="1"/>
      <c r="I806" s="1"/>
      <c r="J806" s="1"/>
      <c r="K806" s="1"/>
      <c r="L806" s="1"/>
      <c r="M806" s="1"/>
      <c r="N806" s="1"/>
      <c r="O806" s="1"/>
      <c r="P806" s="1"/>
      <c r="Q806" s="1"/>
      <c r="R806" s="1"/>
      <c r="S806" s="1"/>
      <c r="T806" s="1"/>
      <c r="U806" s="1"/>
      <c r="V806" s="1"/>
      <c r="W806" s="1"/>
      <c r="X806" s="1"/>
      <c r="Y806" s="3"/>
      <c r="Z806" s="1"/>
    </row>
    <row r="807" spans="1:26" ht="14.25" customHeight="1" x14ac:dyDescent="0.25">
      <c r="A807" s="1"/>
      <c r="B807" s="1"/>
      <c r="C807" s="3"/>
      <c r="D807" s="1"/>
      <c r="E807" s="1"/>
      <c r="F807" s="1"/>
      <c r="G807" s="1"/>
      <c r="H807" s="1"/>
      <c r="I807" s="1"/>
      <c r="J807" s="1"/>
      <c r="K807" s="1"/>
      <c r="L807" s="1"/>
      <c r="M807" s="1"/>
      <c r="N807" s="1"/>
      <c r="O807" s="1"/>
      <c r="P807" s="1"/>
      <c r="Q807" s="1"/>
      <c r="R807" s="1"/>
      <c r="S807" s="1"/>
      <c r="T807" s="1"/>
      <c r="U807" s="1"/>
      <c r="V807" s="1"/>
      <c r="W807" s="1"/>
      <c r="X807" s="1"/>
      <c r="Y807" s="3"/>
      <c r="Z807" s="1"/>
    </row>
    <row r="808" spans="1:26" ht="14.25" customHeight="1" x14ac:dyDescent="0.25">
      <c r="A808" s="1"/>
      <c r="B808" s="1"/>
      <c r="C808" s="3"/>
      <c r="D808" s="1"/>
      <c r="E808" s="1"/>
      <c r="F808" s="1"/>
      <c r="G808" s="1"/>
      <c r="H808" s="1"/>
      <c r="I808" s="1"/>
      <c r="J808" s="1"/>
      <c r="K808" s="1"/>
      <c r="L808" s="1"/>
      <c r="M808" s="1"/>
      <c r="N808" s="1"/>
      <c r="O808" s="1"/>
      <c r="P808" s="1"/>
      <c r="Q808" s="1"/>
      <c r="R808" s="1"/>
      <c r="S808" s="1"/>
      <c r="T808" s="1"/>
      <c r="U808" s="1"/>
      <c r="V808" s="1"/>
      <c r="W808" s="1"/>
      <c r="X808" s="1"/>
      <c r="Y808" s="3"/>
      <c r="Z808" s="1"/>
    </row>
    <row r="809" spans="1:26" ht="14.25" customHeight="1" x14ac:dyDescent="0.25">
      <c r="A809" s="1"/>
      <c r="B809" s="1"/>
      <c r="C809" s="3"/>
      <c r="D809" s="1"/>
      <c r="E809" s="1"/>
      <c r="F809" s="1"/>
      <c r="G809" s="1"/>
      <c r="H809" s="1"/>
      <c r="I809" s="1"/>
      <c r="J809" s="1"/>
      <c r="K809" s="1"/>
      <c r="L809" s="1"/>
      <c r="M809" s="1"/>
      <c r="N809" s="1"/>
      <c r="O809" s="1"/>
      <c r="P809" s="1"/>
      <c r="Q809" s="1"/>
      <c r="R809" s="1"/>
      <c r="S809" s="1"/>
      <c r="T809" s="1"/>
      <c r="U809" s="1"/>
      <c r="V809" s="1"/>
      <c r="W809" s="1"/>
      <c r="X809" s="1"/>
      <c r="Y809" s="3"/>
      <c r="Z809" s="1"/>
    </row>
    <row r="810" spans="1:26" ht="14.25" customHeight="1" x14ac:dyDescent="0.25">
      <c r="A810" s="1"/>
      <c r="B810" s="1"/>
      <c r="C810" s="3"/>
      <c r="D810" s="1"/>
      <c r="E810" s="1"/>
      <c r="F810" s="1"/>
      <c r="G810" s="1"/>
      <c r="H810" s="1"/>
      <c r="I810" s="1"/>
      <c r="J810" s="1"/>
      <c r="K810" s="1"/>
      <c r="L810" s="1"/>
      <c r="M810" s="1"/>
      <c r="N810" s="1"/>
      <c r="O810" s="1"/>
      <c r="P810" s="1"/>
      <c r="Q810" s="1"/>
      <c r="R810" s="1"/>
      <c r="S810" s="1"/>
      <c r="T810" s="1"/>
      <c r="U810" s="1"/>
      <c r="V810" s="1"/>
      <c r="W810" s="1"/>
      <c r="X810" s="1"/>
      <c r="Y810" s="3"/>
      <c r="Z810" s="1"/>
    </row>
    <row r="811" spans="1:26" ht="14.25" customHeight="1" x14ac:dyDescent="0.25">
      <c r="A811" s="1"/>
      <c r="B811" s="1"/>
      <c r="C811" s="3"/>
      <c r="D811" s="1"/>
      <c r="E811" s="1"/>
      <c r="F811" s="1"/>
      <c r="G811" s="1"/>
      <c r="H811" s="1"/>
      <c r="I811" s="1"/>
      <c r="J811" s="1"/>
      <c r="K811" s="1"/>
      <c r="L811" s="1"/>
      <c r="M811" s="1"/>
      <c r="N811" s="1"/>
      <c r="O811" s="1"/>
      <c r="P811" s="1"/>
      <c r="Q811" s="1"/>
      <c r="R811" s="1"/>
      <c r="S811" s="1"/>
      <c r="T811" s="1"/>
      <c r="U811" s="1"/>
      <c r="V811" s="1"/>
      <c r="W811" s="1"/>
      <c r="X811" s="1"/>
      <c r="Y811" s="3"/>
      <c r="Z811" s="1"/>
    </row>
    <row r="812" spans="1:26" ht="14.25" customHeight="1" x14ac:dyDescent="0.25">
      <c r="A812" s="1"/>
      <c r="B812" s="1"/>
      <c r="C812" s="3"/>
      <c r="D812" s="1"/>
      <c r="E812" s="1"/>
      <c r="F812" s="1"/>
      <c r="G812" s="1"/>
      <c r="H812" s="1"/>
      <c r="I812" s="1"/>
      <c r="J812" s="1"/>
      <c r="K812" s="1"/>
      <c r="L812" s="1"/>
      <c r="M812" s="1"/>
      <c r="N812" s="1"/>
      <c r="O812" s="1"/>
      <c r="P812" s="1"/>
      <c r="Q812" s="1"/>
      <c r="R812" s="1"/>
      <c r="S812" s="1"/>
      <c r="T812" s="1"/>
      <c r="U812" s="1"/>
      <c r="V812" s="1"/>
      <c r="W812" s="1"/>
      <c r="X812" s="1"/>
      <c r="Y812" s="3"/>
      <c r="Z812" s="1"/>
    </row>
    <row r="813" spans="1:26" ht="14.25" customHeight="1" x14ac:dyDescent="0.25">
      <c r="A813" s="1"/>
      <c r="B813" s="1"/>
      <c r="C813" s="3"/>
      <c r="D813" s="1"/>
      <c r="E813" s="1"/>
      <c r="F813" s="1"/>
      <c r="G813" s="1"/>
      <c r="H813" s="1"/>
      <c r="I813" s="1"/>
      <c r="J813" s="1"/>
      <c r="K813" s="1"/>
      <c r="L813" s="1"/>
      <c r="M813" s="1"/>
      <c r="N813" s="1"/>
      <c r="O813" s="1"/>
      <c r="P813" s="1"/>
      <c r="Q813" s="1"/>
      <c r="R813" s="1"/>
      <c r="S813" s="1"/>
      <c r="T813" s="1"/>
      <c r="U813" s="1"/>
      <c r="V813" s="1"/>
      <c r="W813" s="1"/>
      <c r="X813" s="1"/>
      <c r="Y813" s="3"/>
      <c r="Z813" s="1"/>
    </row>
    <row r="814" spans="1:26" ht="14.25" customHeight="1" x14ac:dyDescent="0.25">
      <c r="A814" s="1"/>
      <c r="B814" s="1"/>
      <c r="C814" s="3"/>
      <c r="D814" s="1"/>
      <c r="E814" s="1"/>
      <c r="F814" s="1"/>
      <c r="G814" s="1"/>
      <c r="H814" s="1"/>
      <c r="I814" s="1"/>
      <c r="J814" s="1"/>
      <c r="K814" s="1"/>
      <c r="L814" s="1"/>
      <c r="M814" s="1"/>
      <c r="N814" s="1"/>
      <c r="O814" s="1"/>
      <c r="P814" s="1"/>
      <c r="Q814" s="1"/>
      <c r="R814" s="1"/>
      <c r="S814" s="1"/>
      <c r="T814" s="1"/>
      <c r="U814" s="1"/>
      <c r="V814" s="1"/>
      <c r="W814" s="1"/>
      <c r="X814" s="1"/>
      <c r="Y814" s="3"/>
      <c r="Z814" s="1"/>
    </row>
    <row r="815" spans="1:26" ht="14.25" customHeight="1" x14ac:dyDescent="0.25">
      <c r="A815" s="1"/>
      <c r="B815" s="1"/>
      <c r="C815" s="3"/>
      <c r="D815" s="1"/>
      <c r="E815" s="1"/>
      <c r="F815" s="1"/>
      <c r="G815" s="1"/>
      <c r="H815" s="1"/>
      <c r="I815" s="1"/>
      <c r="J815" s="1"/>
      <c r="K815" s="1"/>
      <c r="L815" s="1"/>
      <c r="M815" s="1"/>
      <c r="N815" s="1"/>
      <c r="O815" s="1"/>
      <c r="P815" s="1"/>
      <c r="Q815" s="1"/>
      <c r="R815" s="1"/>
      <c r="S815" s="1"/>
      <c r="T815" s="1"/>
      <c r="U815" s="1"/>
      <c r="V815" s="1"/>
      <c r="W815" s="1"/>
      <c r="X815" s="1"/>
      <c r="Y815" s="3"/>
      <c r="Z815" s="1"/>
    </row>
    <row r="816" spans="1:26" ht="14.25" customHeight="1" x14ac:dyDescent="0.25">
      <c r="A816" s="1"/>
      <c r="B816" s="1"/>
      <c r="C816" s="3"/>
      <c r="D816" s="1"/>
      <c r="E816" s="1"/>
      <c r="F816" s="1"/>
      <c r="G816" s="1"/>
      <c r="H816" s="1"/>
      <c r="I816" s="1"/>
      <c r="J816" s="1"/>
      <c r="K816" s="1"/>
      <c r="L816" s="1"/>
      <c r="M816" s="1"/>
      <c r="N816" s="1"/>
      <c r="O816" s="1"/>
      <c r="P816" s="1"/>
      <c r="Q816" s="1"/>
      <c r="R816" s="1"/>
      <c r="S816" s="1"/>
      <c r="T816" s="1"/>
      <c r="U816" s="1"/>
      <c r="V816" s="1"/>
      <c r="W816" s="1"/>
      <c r="X816" s="1"/>
      <c r="Y816" s="3"/>
      <c r="Z816" s="1"/>
    </row>
    <row r="817" spans="1:26" ht="14.25" customHeight="1" x14ac:dyDescent="0.25">
      <c r="A817" s="1"/>
      <c r="B817" s="1"/>
      <c r="C817" s="3"/>
      <c r="D817" s="1"/>
      <c r="E817" s="1"/>
      <c r="F817" s="1"/>
      <c r="G817" s="1"/>
      <c r="H817" s="1"/>
      <c r="I817" s="1"/>
      <c r="J817" s="1"/>
      <c r="K817" s="1"/>
      <c r="L817" s="1"/>
      <c r="M817" s="1"/>
      <c r="N817" s="1"/>
      <c r="O817" s="1"/>
      <c r="P817" s="1"/>
      <c r="Q817" s="1"/>
      <c r="R817" s="1"/>
      <c r="S817" s="1"/>
      <c r="T817" s="1"/>
      <c r="U817" s="1"/>
      <c r="V817" s="1"/>
      <c r="W817" s="1"/>
      <c r="X817" s="1"/>
      <c r="Y817" s="3"/>
      <c r="Z817" s="1"/>
    </row>
    <row r="818" spans="1:26" ht="14.25" customHeight="1" x14ac:dyDescent="0.25">
      <c r="A818" s="1"/>
      <c r="B818" s="1"/>
      <c r="C818" s="3"/>
      <c r="D818" s="1"/>
      <c r="E818" s="1"/>
      <c r="F818" s="1"/>
      <c r="G818" s="1"/>
      <c r="H818" s="1"/>
      <c r="I818" s="1"/>
      <c r="J818" s="1"/>
      <c r="K818" s="1"/>
      <c r="L818" s="1"/>
      <c r="M818" s="1"/>
      <c r="N818" s="1"/>
      <c r="O818" s="1"/>
      <c r="P818" s="1"/>
      <c r="Q818" s="1"/>
      <c r="R818" s="1"/>
      <c r="S818" s="1"/>
      <c r="T818" s="1"/>
      <c r="U818" s="1"/>
      <c r="V818" s="1"/>
      <c r="W818" s="1"/>
      <c r="X818" s="1"/>
      <c r="Y818" s="3"/>
      <c r="Z818" s="1"/>
    </row>
    <row r="819" spans="1:26" ht="14.25" customHeight="1" x14ac:dyDescent="0.25">
      <c r="A819" s="1"/>
      <c r="B819" s="1"/>
      <c r="C819" s="3"/>
      <c r="D819" s="1"/>
      <c r="E819" s="1"/>
      <c r="F819" s="1"/>
      <c r="G819" s="1"/>
      <c r="H819" s="1"/>
      <c r="I819" s="1"/>
      <c r="J819" s="1"/>
      <c r="K819" s="1"/>
      <c r="L819" s="1"/>
      <c r="M819" s="1"/>
      <c r="N819" s="1"/>
      <c r="O819" s="1"/>
      <c r="P819" s="1"/>
      <c r="Q819" s="1"/>
      <c r="R819" s="1"/>
      <c r="S819" s="1"/>
      <c r="T819" s="1"/>
      <c r="U819" s="1"/>
      <c r="V819" s="1"/>
      <c r="W819" s="1"/>
      <c r="X819" s="1"/>
      <c r="Y819" s="3"/>
      <c r="Z819" s="1"/>
    </row>
    <row r="820" spans="1:26" ht="14.25" customHeight="1" x14ac:dyDescent="0.25">
      <c r="A820" s="1"/>
      <c r="B820" s="1"/>
      <c r="C820" s="3"/>
      <c r="D820" s="1"/>
      <c r="E820" s="1"/>
      <c r="F820" s="1"/>
      <c r="G820" s="1"/>
      <c r="H820" s="1"/>
      <c r="I820" s="1"/>
      <c r="J820" s="1"/>
      <c r="K820" s="1"/>
      <c r="L820" s="1"/>
      <c r="M820" s="1"/>
      <c r="N820" s="1"/>
      <c r="O820" s="1"/>
      <c r="P820" s="1"/>
      <c r="Q820" s="1"/>
      <c r="R820" s="1"/>
      <c r="S820" s="1"/>
      <c r="T820" s="1"/>
      <c r="U820" s="1"/>
      <c r="V820" s="1"/>
      <c r="W820" s="1"/>
      <c r="X820" s="1"/>
      <c r="Y820" s="3"/>
      <c r="Z820" s="1"/>
    </row>
    <row r="821" spans="1:26" ht="14.25" customHeight="1" x14ac:dyDescent="0.25">
      <c r="A821" s="1"/>
      <c r="B821" s="1"/>
      <c r="C821" s="3"/>
      <c r="D821" s="1"/>
      <c r="E821" s="1"/>
      <c r="F821" s="1"/>
      <c r="G821" s="1"/>
      <c r="H821" s="1"/>
      <c r="I821" s="1"/>
      <c r="J821" s="1"/>
      <c r="K821" s="1"/>
      <c r="L821" s="1"/>
      <c r="M821" s="1"/>
      <c r="N821" s="1"/>
      <c r="O821" s="1"/>
      <c r="P821" s="1"/>
      <c r="Q821" s="1"/>
      <c r="R821" s="1"/>
      <c r="S821" s="1"/>
      <c r="T821" s="1"/>
      <c r="U821" s="1"/>
      <c r="V821" s="1"/>
      <c r="W821" s="1"/>
      <c r="X821" s="1"/>
      <c r="Y821" s="3"/>
      <c r="Z821" s="1"/>
    </row>
    <row r="822" spans="1:26" ht="14.25" customHeight="1" x14ac:dyDescent="0.25">
      <c r="A822" s="1"/>
      <c r="B822" s="1"/>
      <c r="C822" s="3"/>
      <c r="D822" s="1"/>
      <c r="E822" s="1"/>
      <c r="F822" s="1"/>
      <c r="G822" s="1"/>
      <c r="H822" s="1"/>
      <c r="I822" s="1"/>
      <c r="J822" s="1"/>
      <c r="K822" s="1"/>
      <c r="L822" s="1"/>
      <c r="M822" s="1"/>
      <c r="N822" s="1"/>
      <c r="O822" s="1"/>
      <c r="P822" s="1"/>
      <c r="Q822" s="1"/>
      <c r="R822" s="1"/>
      <c r="S822" s="1"/>
      <c r="T822" s="1"/>
      <c r="U822" s="1"/>
      <c r="V822" s="1"/>
      <c r="W822" s="1"/>
      <c r="X822" s="1"/>
      <c r="Y822" s="3"/>
      <c r="Z822" s="1"/>
    </row>
    <row r="823" spans="1:26" ht="14.25" customHeight="1" x14ac:dyDescent="0.25">
      <c r="A823" s="1"/>
      <c r="B823" s="1"/>
      <c r="C823" s="3"/>
      <c r="D823" s="1"/>
      <c r="E823" s="1"/>
      <c r="F823" s="1"/>
      <c r="G823" s="1"/>
      <c r="H823" s="1"/>
      <c r="I823" s="1"/>
      <c r="J823" s="1"/>
      <c r="K823" s="1"/>
      <c r="L823" s="1"/>
      <c r="M823" s="1"/>
      <c r="N823" s="1"/>
      <c r="O823" s="1"/>
      <c r="P823" s="1"/>
      <c r="Q823" s="1"/>
      <c r="R823" s="1"/>
      <c r="S823" s="1"/>
      <c r="T823" s="1"/>
      <c r="U823" s="1"/>
      <c r="V823" s="1"/>
      <c r="W823" s="1"/>
      <c r="X823" s="1"/>
      <c r="Y823" s="3"/>
      <c r="Z823" s="1"/>
    </row>
    <row r="824" spans="1:26" ht="14.25" customHeight="1" x14ac:dyDescent="0.25">
      <c r="A824" s="1"/>
      <c r="B824" s="1"/>
      <c r="C824" s="3"/>
      <c r="D824" s="1"/>
      <c r="E824" s="1"/>
      <c r="F824" s="1"/>
      <c r="G824" s="1"/>
      <c r="H824" s="1"/>
      <c r="I824" s="1"/>
      <c r="J824" s="1"/>
      <c r="K824" s="1"/>
      <c r="L824" s="1"/>
      <c r="M824" s="1"/>
      <c r="N824" s="1"/>
      <c r="O824" s="1"/>
      <c r="P824" s="1"/>
      <c r="Q824" s="1"/>
      <c r="R824" s="1"/>
      <c r="S824" s="1"/>
      <c r="T824" s="1"/>
      <c r="U824" s="1"/>
      <c r="V824" s="1"/>
      <c r="W824" s="1"/>
      <c r="X824" s="1"/>
      <c r="Y824" s="3"/>
      <c r="Z824" s="1"/>
    </row>
    <row r="825" spans="1:26" ht="14.25" customHeight="1" x14ac:dyDescent="0.25">
      <c r="A825" s="1"/>
      <c r="B825" s="1"/>
      <c r="C825" s="3"/>
      <c r="D825" s="1"/>
      <c r="E825" s="1"/>
      <c r="F825" s="1"/>
      <c r="G825" s="1"/>
      <c r="H825" s="1"/>
      <c r="I825" s="1"/>
      <c r="J825" s="1"/>
      <c r="K825" s="1"/>
      <c r="L825" s="1"/>
      <c r="M825" s="1"/>
      <c r="N825" s="1"/>
      <c r="O825" s="1"/>
      <c r="P825" s="1"/>
      <c r="Q825" s="1"/>
      <c r="R825" s="1"/>
      <c r="S825" s="1"/>
      <c r="T825" s="1"/>
      <c r="U825" s="1"/>
      <c r="V825" s="1"/>
      <c r="W825" s="1"/>
      <c r="X825" s="1"/>
      <c r="Y825" s="3"/>
      <c r="Z825" s="1"/>
    </row>
    <row r="826" spans="1:26" ht="14.25" customHeight="1" x14ac:dyDescent="0.25">
      <c r="A826" s="1"/>
      <c r="B826" s="1"/>
      <c r="C826" s="3"/>
      <c r="D826" s="1"/>
      <c r="E826" s="1"/>
      <c r="F826" s="1"/>
      <c r="G826" s="1"/>
      <c r="H826" s="1"/>
      <c r="I826" s="1"/>
      <c r="J826" s="1"/>
      <c r="K826" s="1"/>
      <c r="L826" s="1"/>
      <c r="M826" s="1"/>
      <c r="N826" s="1"/>
      <c r="O826" s="1"/>
      <c r="P826" s="1"/>
      <c r="Q826" s="1"/>
      <c r="R826" s="1"/>
      <c r="S826" s="1"/>
      <c r="T826" s="1"/>
      <c r="U826" s="1"/>
      <c r="V826" s="1"/>
      <c r="W826" s="1"/>
      <c r="X826" s="1"/>
      <c r="Y826" s="3"/>
      <c r="Z826" s="1"/>
    </row>
    <row r="827" spans="1:26" ht="14.25" customHeight="1" x14ac:dyDescent="0.25">
      <c r="A827" s="1"/>
      <c r="B827" s="1"/>
      <c r="C827" s="3"/>
      <c r="D827" s="1"/>
      <c r="E827" s="1"/>
      <c r="F827" s="1"/>
      <c r="G827" s="1"/>
      <c r="H827" s="1"/>
      <c r="I827" s="1"/>
      <c r="J827" s="1"/>
      <c r="K827" s="1"/>
      <c r="L827" s="1"/>
      <c r="M827" s="1"/>
      <c r="N827" s="1"/>
      <c r="O827" s="1"/>
      <c r="P827" s="1"/>
      <c r="Q827" s="1"/>
      <c r="R827" s="1"/>
      <c r="S827" s="1"/>
      <c r="T827" s="1"/>
      <c r="U827" s="1"/>
      <c r="V827" s="1"/>
      <c r="W827" s="1"/>
      <c r="X827" s="1"/>
      <c r="Y827" s="3"/>
      <c r="Z827" s="1"/>
    </row>
    <row r="828" spans="1:26" ht="14.25" customHeight="1" x14ac:dyDescent="0.25">
      <c r="A828" s="1"/>
      <c r="B828" s="1"/>
      <c r="C828" s="3"/>
      <c r="D828" s="1"/>
      <c r="E828" s="1"/>
      <c r="F828" s="1"/>
      <c r="G828" s="1"/>
      <c r="H828" s="1"/>
      <c r="I828" s="1"/>
      <c r="J828" s="1"/>
      <c r="K828" s="1"/>
      <c r="L828" s="1"/>
      <c r="M828" s="1"/>
      <c r="N828" s="1"/>
      <c r="O828" s="1"/>
      <c r="P828" s="1"/>
      <c r="Q828" s="1"/>
      <c r="R828" s="1"/>
      <c r="S828" s="1"/>
      <c r="T828" s="1"/>
      <c r="U828" s="1"/>
      <c r="V828" s="1"/>
      <c r="W828" s="1"/>
      <c r="X828" s="1"/>
      <c r="Y828" s="3"/>
      <c r="Z828" s="1"/>
    </row>
    <row r="829" spans="1:26" ht="14.25" customHeight="1" x14ac:dyDescent="0.25">
      <c r="A829" s="1"/>
      <c r="B829" s="1"/>
      <c r="C829" s="3"/>
      <c r="D829" s="1"/>
      <c r="E829" s="1"/>
      <c r="F829" s="1"/>
      <c r="G829" s="1"/>
      <c r="H829" s="1"/>
      <c r="I829" s="1"/>
      <c r="J829" s="1"/>
      <c r="K829" s="1"/>
      <c r="L829" s="1"/>
      <c r="M829" s="1"/>
      <c r="N829" s="1"/>
      <c r="O829" s="1"/>
      <c r="P829" s="1"/>
      <c r="Q829" s="1"/>
      <c r="R829" s="1"/>
      <c r="S829" s="1"/>
      <c r="T829" s="1"/>
      <c r="U829" s="1"/>
      <c r="V829" s="1"/>
      <c r="W829" s="1"/>
      <c r="X829" s="1"/>
      <c r="Y829" s="3"/>
      <c r="Z829" s="1"/>
    </row>
    <row r="830" spans="1:26" ht="14.25" customHeight="1" x14ac:dyDescent="0.25">
      <c r="A830" s="1"/>
      <c r="B830" s="1"/>
      <c r="C830" s="3"/>
      <c r="D830" s="1"/>
      <c r="E830" s="1"/>
      <c r="F830" s="1"/>
      <c r="G830" s="1"/>
      <c r="H830" s="1"/>
      <c r="I830" s="1"/>
      <c r="J830" s="1"/>
      <c r="K830" s="1"/>
      <c r="L830" s="1"/>
      <c r="M830" s="1"/>
      <c r="N830" s="1"/>
      <c r="O830" s="1"/>
      <c r="P830" s="1"/>
      <c r="Q830" s="1"/>
      <c r="R830" s="1"/>
      <c r="S830" s="1"/>
      <c r="T830" s="1"/>
      <c r="U830" s="1"/>
      <c r="V830" s="1"/>
      <c r="W830" s="1"/>
      <c r="X830" s="1"/>
      <c r="Y830" s="3"/>
      <c r="Z830" s="1"/>
    </row>
    <row r="831" spans="1:26" ht="14.25" customHeight="1" x14ac:dyDescent="0.25">
      <c r="A831" s="1"/>
      <c r="B831" s="1"/>
      <c r="C831" s="3"/>
      <c r="D831" s="1"/>
      <c r="E831" s="1"/>
      <c r="F831" s="1"/>
      <c r="G831" s="1"/>
      <c r="H831" s="1"/>
      <c r="I831" s="1"/>
      <c r="J831" s="1"/>
      <c r="K831" s="1"/>
      <c r="L831" s="1"/>
      <c r="M831" s="1"/>
      <c r="N831" s="1"/>
      <c r="O831" s="1"/>
      <c r="P831" s="1"/>
      <c r="Q831" s="1"/>
      <c r="R831" s="1"/>
      <c r="S831" s="1"/>
      <c r="T831" s="1"/>
      <c r="U831" s="1"/>
      <c r="V831" s="1"/>
      <c r="W831" s="1"/>
      <c r="X831" s="1"/>
      <c r="Y831" s="3"/>
      <c r="Z831" s="1"/>
    </row>
    <row r="832" spans="1:26" ht="14.25" customHeight="1" x14ac:dyDescent="0.25">
      <c r="A832" s="1"/>
      <c r="B832" s="1"/>
      <c r="C832" s="3"/>
      <c r="D832" s="1"/>
      <c r="E832" s="1"/>
      <c r="F832" s="1"/>
      <c r="G832" s="1"/>
      <c r="H832" s="1"/>
      <c r="I832" s="1"/>
      <c r="J832" s="1"/>
      <c r="K832" s="1"/>
      <c r="L832" s="1"/>
      <c r="M832" s="1"/>
      <c r="N832" s="1"/>
      <c r="O832" s="1"/>
      <c r="P832" s="1"/>
      <c r="Q832" s="1"/>
      <c r="R832" s="1"/>
      <c r="S832" s="1"/>
      <c r="T832" s="1"/>
      <c r="U832" s="1"/>
      <c r="V832" s="1"/>
      <c r="W832" s="1"/>
      <c r="X832" s="1"/>
      <c r="Y832" s="3"/>
      <c r="Z832" s="1"/>
    </row>
    <row r="833" spans="1:26" ht="14.25" customHeight="1" x14ac:dyDescent="0.25">
      <c r="A833" s="1"/>
      <c r="B833" s="1"/>
      <c r="C833" s="3"/>
      <c r="D833" s="1"/>
      <c r="E833" s="1"/>
      <c r="F833" s="1"/>
      <c r="G833" s="1"/>
      <c r="H833" s="1"/>
      <c r="I833" s="1"/>
      <c r="J833" s="1"/>
      <c r="K833" s="1"/>
      <c r="L833" s="1"/>
      <c r="M833" s="1"/>
      <c r="N833" s="1"/>
      <c r="O833" s="1"/>
      <c r="P833" s="1"/>
      <c r="Q833" s="1"/>
      <c r="R833" s="1"/>
      <c r="S833" s="1"/>
      <c r="T833" s="1"/>
      <c r="U833" s="1"/>
      <c r="V833" s="1"/>
      <c r="W833" s="1"/>
      <c r="X833" s="1"/>
      <c r="Y833" s="3"/>
      <c r="Z833" s="1"/>
    </row>
    <row r="834" spans="1:26" ht="14.25" customHeight="1" x14ac:dyDescent="0.25">
      <c r="A834" s="1"/>
      <c r="B834" s="1"/>
      <c r="C834" s="3"/>
      <c r="D834" s="1"/>
      <c r="E834" s="1"/>
      <c r="F834" s="1"/>
      <c r="G834" s="1"/>
      <c r="H834" s="1"/>
      <c r="I834" s="1"/>
      <c r="J834" s="1"/>
      <c r="K834" s="1"/>
      <c r="L834" s="1"/>
      <c r="M834" s="1"/>
      <c r="N834" s="1"/>
      <c r="O834" s="1"/>
      <c r="P834" s="1"/>
      <c r="Q834" s="1"/>
      <c r="R834" s="1"/>
      <c r="S834" s="1"/>
      <c r="T834" s="1"/>
      <c r="U834" s="1"/>
      <c r="V834" s="1"/>
      <c r="W834" s="1"/>
      <c r="X834" s="1"/>
      <c r="Y834" s="3"/>
      <c r="Z834" s="1"/>
    </row>
    <row r="835" spans="1:26" ht="14.25" customHeight="1" x14ac:dyDescent="0.25">
      <c r="A835" s="1"/>
      <c r="B835" s="1"/>
      <c r="C835" s="3"/>
      <c r="D835" s="1"/>
      <c r="E835" s="1"/>
      <c r="F835" s="1"/>
      <c r="G835" s="1"/>
      <c r="H835" s="1"/>
      <c r="I835" s="1"/>
      <c r="J835" s="1"/>
      <c r="K835" s="1"/>
      <c r="L835" s="1"/>
      <c r="M835" s="1"/>
      <c r="N835" s="1"/>
      <c r="O835" s="1"/>
      <c r="P835" s="1"/>
      <c r="Q835" s="1"/>
      <c r="R835" s="1"/>
      <c r="S835" s="1"/>
      <c r="T835" s="1"/>
      <c r="U835" s="1"/>
      <c r="V835" s="1"/>
      <c r="W835" s="1"/>
      <c r="X835" s="1"/>
      <c r="Y835" s="3"/>
      <c r="Z835" s="1"/>
    </row>
    <row r="836" spans="1:26" ht="14.25" customHeight="1" x14ac:dyDescent="0.25">
      <c r="A836" s="1"/>
      <c r="B836" s="1"/>
      <c r="C836" s="3"/>
      <c r="D836" s="1"/>
      <c r="E836" s="1"/>
      <c r="F836" s="1"/>
      <c r="G836" s="1"/>
      <c r="H836" s="1"/>
      <c r="I836" s="1"/>
      <c r="J836" s="1"/>
      <c r="K836" s="1"/>
      <c r="L836" s="1"/>
      <c r="M836" s="1"/>
      <c r="N836" s="1"/>
      <c r="O836" s="1"/>
      <c r="P836" s="1"/>
      <c r="Q836" s="1"/>
      <c r="R836" s="1"/>
      <c r="S836" s="1"/>
      <c r="T836" s="1"/>
      <c r="U836" s="1"/>
      <c r="V836" s="1"/>
      <c r="W836" s="1"/>
      <c r="X836" s="1"/>
      <c r="Y836" s="3"/>
      <c r="Z836" s="1"/>
    </row>
    <row r="837" spans="1:26" ht="14.25" customHeight="1" x14ac:dyDescent="0.25">
      <c r="A837" s="1"/>
      <c r="B837" s="1"/>
      <c r="C837" s="3"/>
      <c r="D837" s="1"/>
      <c r="E837" s="1"/>
      <c r="F837" s="1"/>
      <c r="G837" s="1"/>
      <c r="H837" s="1"/>
      <c r="I837" s="1"/>
      <c r="J837" s="1"/>
      <c r="K837" s="1"/>
      <c r="L837" s="1"/>
      <c r="M837" s="1"/>
      <c r="N837" s="1"/>
      <c r="O837" s="1"/>
      <c r="P837" s="1"/>
      <c r="Q837" s="1"/>
      <c r="R837" s="1"/>
      <c r="S837" s="1"/>
      <c r="T837" s="1"/>
      <c r="U837" s="1"/>
      <c r="V837" s="1"/>
      <c r="W837" s="1"/>
      <c r="X837" s="1"/>
      <c r="Y837" s="3"/>
      <c r="Z837" s="1"/>
    </row>
    <row r="838" spans="1:26" ht="14.25" customHeight="1" x14ac:dyDescent="0.25">
      <c r="A838" s="1"/>
      <c r="B838" s="1"/>
      <c r="C838" s="3"/>
      <c r="D838" s="1"/>
      <c r="E838" s="1"/>
      <c r="F838" s="1"/>
      <c r="G838" s="1"/>
      <c r="H838" s="1"/>
      <c r="I838" s="1"/>
      <c r="J838" s="1"/>
      <c r="K838" s="1"/>
      <c r="L838" s="1"/>
      <c r="M838" s="1"/>
      <c r="N838" s="1"/>
      <c r="O838" s="1"/>
      <c r="P838" s="1"/>
      <c r="Q838" s="1"/>
      <c r="R838" s="1"/>
      <c r="S838" s="1"/>
      <c r="T838" s="1"/>
      <c r="U838" s="1"/>
      <c r="V838" s="1"/>
      <c r="W838" s="1"/>
      <c r="X838" s="1"/>
      <c r="Y838" s="3"/>
      <c r="Z838" s="1"/>
    </row>
    <row r="839" spans="1:26" ht="14.25" customHeight="1" x14ac:dyDescent="0.25">
      <c r="A839" s="1"/>
      <c r="B839" s="1"/>
      <c r="C839" s="3"/>
      <c r="D839" s="1"/>
      <c r="E839" s="1"/>
      <c r="F839" s="1"/>
      <c r="G839" s="1"/>
      <c r="H839" s="1"/>
      <c r="I839" s="1"/>
      <c r="J839" s="1"/>
      <c r="K839" s="1"/>
      <c r="L839" s="1"/>
      <c r="M839" s="1"/>
      <c r="N839" s="1"/>
      <c r="O839" s="1"/>
      <c r="P839" s="1"/>
      <c r="Q839" s="1"/>
      <c r="R839" s="1"/>
      <c r="S839" s="1"/>
      <c r="T839" s="1"/>
      <c r="U839" s="1"/>
      <c r="V839" s="1"/>
      <c r="W839" s="1"/>
      <c r="X839" s="1"/>
      <c r="Y839" s="3"/>
      <c r="Z839" s="1"/>
    </row>
    <row r="840" spans="1:26" ht="14.25" customHeight="1" x14ac:dyDescent="0.25">
      <c r="A840" s="1"/>
      <c r="B840" s="1"/>
      <c r="C840" s="3"/>
      <c r="D840" s="1"/>
      <c r="E840" s="1"/>
      <c r="F840" s="1"/>
      <c r="G840" s="1"/>
      <c r="H840" s="1"/>
      <c r="I840" s="1"/>
      <c r="J840" s="1"/>
      <c r="K840" s="1"/>
      <c r="L840" s="1"/>
      <c r="M840" s="1"/>
      <c r="N840" s="1"/>
      <c r="O840" s="1"/>
      <c r="P840" s="1"/>
      <c r="Q840" s="1"/>
      <c r="R840" s="1"/>
      <c r="S840" s="1"/>
      <c r="T840" s="1"/>
      <c r="U840" s="1"/>
      <c r="V840" s="1"/>
      <c r="W840" s="1"/>
      <c r="X840" s="1"/>
      <c r="Y840" s="3"/>
      <c r="Z840" s="1"/>
    </row>
    <row r="841" spans="1:26" ht="14.25" customHeight="1" x14ac:dyDescent="0.25">
      <c r="A841" s="1"/>
      <c r="B841" s="1"/>
      <c r="C841" s="3"/>
      <c r="D841" s="1"/>
      <c r="E841" s="1"/>
      <c r="F841" s="1"/>
      <c r="G841" s="1"/>
      <c r="H841" s="1"/>
      <c r="I841" s="1"/>
      <c r="J841" s="1"/>
      <c r="K841" s="1"/>
      <c r="L841" s="1"/>
      <c r="M841" s="1"/>
      <c r="N841" s="1"/>
      <c r="O841" s="1"/>
      <c r="P841" s="1"/>
      <c r="Q841" s="1"/>
      <c r="R841" s="1"/>
      <c r="S841" s="1"/>
      <c r="T841" s="1"/>
      <c r="U841" s="1"/>
      <c r="V841" s="1"/>
      <c r="W841" s="1"/>
      <c r="X841" s="1"/>
      <c r="Y841" s="3"/>
      <c r="Z841" s="1"/>
    </row>
    <row r="842" spans="1:26" ht="14.25" customHeight="1" x14ac:dyDescent="0.25">
      <c r="A842" s="1"/>
      <c r="B842" s="1"/>
      <c r="C842" s="3"/>
      <c r="D842" s="1"/>
      <c r="E842" s="1"/>
      <c r="F842" s="1"/>
      <c r="G842" s="1"/>
      <c r="H842" s="1"/>
      <c r="I842" s="1"/>
      <c r="J842" s="1"/>
      <c r="K842" s="1"/>
      <c r="L842" s="1"/>
      <c r="M842" s="1"/>
      <c r="N842" s="1"/>
      <c r="O842" s="1"/>
      <c r="P842" s="1"/>
      <c r="Q842" s="1"/>
      <c r="R842" s="1"/>
      <c r="S842" s="1"/>
      <c r="T842" s="1"/>
      <c r="U842" s="1"/>
      <c r="V842" s="1"/>
      <c r="W842" s="1"/>
      <c r="X842" s="1"/>
      <c r="Y842" s="3"/>
      <c r="Z842" s="1"/>
    </row>
    <row r="843" spans="1:26" ht="14.25" customHeight="1" x14ac:dyDescent="0.25">
      <c r="A843" s="1"/>
      <c r="B843" s="1"/>
      <c r="C843" s="3"/>
      <c r="D843" s="1"/>
      <c r="E843" s="1"/>
      <c r="F843" s="1"/>
      <c r="G843" s="1"/>
      <c r="H843" s="1"/>
      <c r="I843" s="1"/>
      <c r="J843" s="1"/>
      <c r="K843" s="1"/>
      <c r="L843" s="1"/>
      <c r="M843" s="1"/>
      <c r="N843" s="1"/>
      <c r="O843" s="1"/>
      <c r="P843" s="1"/>
      <c r="Q843" s="1"/>
      <c r="R843" s="1"/>
      <c r="S843" s="1"/>
      <c r="T843" s="1"/>
      <c r="U843" s="1"/>
      <c r="V843" s="1"/>
      <c r="W843" s="1"/>
      <c r="X843" s="1"/>
      <c r="Y843" s="3"/>
      <c r="Z843" s="1"/>
    </row>
    <row r="844" spans="1:26" ht="14.25" customHeight="1" x14ac:dyDescent="0.25">
      <c r="A844" s="1"/>
      <c r="B844" s="1"/>
      <c r="C844" s="3"/>
      <c r="D844" s="1"/>
      <c r="E844" s="1"/>
      <c r="F844" s="1"/>
      <c r="G844" s="1"/>
      <c r="H844" s="1"/>
      <c r="I844" s="1"/>
      <c r="J844" s="1"/>
      <c r="K844" s="1"/>
      <c r="L844" s="1"/>
      <c r="M844" s="1"/>
      <c r="N844" s="1"/>
      <c r="O844" s="1"/>
      <c r="P844" s="1"/>
      <c r="Q844" s="1"/>
      <c r="R844" s="1"/>
      <c r="S844" s="1"/>
      <c r="T844" s="1"/>
      <c r="U844" s="1"/>
      <c r="V844" s="1"/>
      <c r="W844" s="1"/>
      <c r="X844" s="1"/>
      <c r="Y844" s="3"/>
      <c r="Z844" s="1"/>
    </row>
    <row r="845" spans="1:26" ht="14.25" customHeight="1" x14ac:dyDescent="0.25">
      <c r="A845" s="1"/>
      <c r="B845" s="1"/>
      <c r="C845" s="3"/>
      <c r="D845" s="1"/>
      <c r="E845" s="1"/>
      <c r="F845" s="1"/>
      <c r="G845" s="1"/>
      <c r="H845" s="1"/>
      <c r="I845" s="1"/>
      <c r="J845" s="1"/>
      <c r="K845" s="1"/>
      <c r="L845" s="1"/>
      <c r="M845" s="1"/>
      <c r="N845" s="1"/>
      <c r="O845" s="1"/>
      <c r="P845" s="1"/>
      <c r="Q845" s="1"/>
      <c r="R845" s="1"/>
      <c r="S845" s="1"/>
      <c r="T845" s="1"/>
      <c r="U845" s="1"/>
      <c r="V845" s="1"/>
      <c r="W845" s="1"/>
      <c r="X845" s="1"/>
      <c r="Y845" s="3"/>
      <c r="Z845" s="1"/>
    </row>
    <row r="846" spans="1:26" ht="14.25" customHeight="1" x14ac:dyDescent="0.25">
      <c r="A846" s="1"/>
      <c r="B846" s="1"/>
      <c r="C846" s="3"/>
      <c r="D846" s="1"/>
      <c r="E846" s="1"/>
      <c r="F846" s="1"/>
      <c r="G846" s="1"/>
      <c r="H846" s="1"/>
      <c r="I846" s="1"/>
      <c r="J846" s="1"/>
      <c r="K846" s="1"/>
      <c r="L846" s="1"/>
      <c r="M846" s="1"/>
      <c r="N846" s="1"/>
      <c r="O846" s="1"/>
      <c r="P846" s="1"/>
      <c r="Q846" s="1"/>
      <c r="R846" s="1"/>
      <c r="S846" s="1"/>
      <c r="T846" s="1"/>
      <c r="U846" s="1"/>
      <c r="V846" s="1"/>
      <c r="W846" s="1"/>
      <c r="X846" s="1"/>
      <c r="Y846" s="3"/>
      <c r="Z846" s="1"/>
    </row>
    <row r="847" spans="1:26" ht="14.25" customHeight="1" x14ac:dyDescent="0.25">
      <c r="A847" s="1"/>
      <c r="B847" s="1"/>
      <c r="C847" s="3"/>
      <c r="D847" s="1"/>
      <c r="E847" s="1"/>
      <c r="F847" s="1"/>
      <c r="G847" s="1"/>
      <c r="H847" s="1"/>
      <c r="I847" s="1"/>
      <c r="J847" s="1"/>
      <c r="K847" s="1"/>
      <c r="L847" s="1"/>
      <c r="M847" s="1"/>
      <c r="N847" s="1"/>
      <c r="O847" s="1"/>
      <c r="P847" s="1"/>
      <c r="Q847" s="1"/>
      <c r="R847" s="1"/>
      <c r="S847" s="1"/>
      <c r="T847" s="1"/>
      <c r="U847" s="1"/>
      <c r="V847" s="1"/>
      <c r="W847" s="1"/>
      <c r="X847" s="1"/>
      <c r="Y847" s="3"/>
      <c r="Z847" s="1"/>
    </row>
    <row r="848" spans="1:26" ht="14.25" customHeight="1" x14ac:dyDescent="0.25">
      <c r="A848" s="1"/>
      <c r="B848" s="1"/>
      <c r="C848" s="3"/>
      <c r="D848" s="1"/>
      <c r="E848" s="1"/>
      <c r="F848" s="1"/>
      <c r="G848" s="1"/>
      <c r="H848" s="1"/>
      <c r="I848" s="1"/>
      <c r="J848" s="1"/>
      <c r="K848" s="1"/>
      <c r="L848" s="1"/>
      <c r="M848" s="1"/>
      <c r="N848" s="1"/>
      <c r="O848" s="1"/>
      <c r="P848" s="1"/>
      <c r="Q848" s="1"/>
      <c r="R848" s="1"/>
      <c r="S848" s="1"/>
      <c r="T848" s="1"/>
      <c r="U848" s="1"/>
      <c r="V848" s="1"/>
      <c r="W848" s="1"/>
      <c r="X848" s="1"/>
      <c r="Y848" s="3"/>
      <c r="Z848" s="1"/>
    </row>
    <row r="849" spans="1:26" ht="14.25" customHeight="1" x14ac:dyDescent="0.25">
      <c r="A849" s="1"/>
      <c r="B849" s="1"/>
      <c r="C849" s="3"/>
      <c r="D849" s="1"/>
      <c r="E849" s="1"/>
      <c r="F849" s="1"/>
      <c r="G849" s="1"/>
      <c r="H849" s="1"/>
      <c r="I849" s="1"/>
      <c r="J849" s="1"/>
      <c r="K849" s="1"/>
      <c r="L849" s="1"/>
      <c r="M849" s="1"/>
      <c r="N849" s="1"/>
      <c r="O849" s="1"/>
      <c r="P849" s="1"/>
      <c r="Q849" s="1"/>
      <c r="R849" s="1"/>
      <c r="S849" s="1"/>
      <c r="T849" s="1"/>
      <c r="U849" s="1"/>
      <c r="V849" s="1"/>
      <c r="W849" s="1"/>
      <c r="X849" s="1"/>
      <c r="Y849" s="3"/>
      <c r="Z849" s="1"/>
    </row>
    <row r="850" spans="1:26" ht="14.25" customHeight="1" x14ac:dyDescent="0.25">
      <c r="A850" s="1"/>
      <c r="B850" s="1"/>
      <c r="C850" s="3"/>
      <c r="D850" s="1"/>
      <c r="E850" s="1"/>
      <c r="F850" s="1"/>
      <c r="G850" s="1"/>
      <c r="H850" s="1"/>
      <c r="I850" s="1"/>
      <c r="J850" s="1"/>
      <c r="K850" s="1"/>
      <c r="L850" s="1"/>
      <c r="M850" s="1"/>
      <c r="N850" s="1"/>
      <c r="O850" s="1"/>
      <c r="P850" s="1"/>
      <c r="Q850" s="1"/>
      <c r="R850" s="1"/>
      <c r="S850" s="1"/>
      <c r="T850" s="1"/>
      <c r="U850" s="1"/>
      <c r="V850" s="1"/>
      <c r="W850" s="1"/>
      <c r="X850" s="1"/>
      <c r="Y850" s="3"/>
      <c r="Z850" s="1"/>
    </row>
    <row r="851" spans="1:26" ht="14.25" customHeight="1" x14ac:dyDescent="0.25">
      <c r="A851" s="1"/>
      <c r="B851" s="1"/>
      <c r="C851" s="3"/>
      <c r="D851" s="1"/>
      <c r="E851" s="1"/>
      <c r="F851" s="1"/>
      <c r="G851" s="1"/>
      <c r="H851" s="1"/>
      <c r="I851" s="1"/>
      <c r="J851" s="1"/>
      <c r="K851" s="1"/>
      <c r="L851" s="1"/>
      <c r="M851" s="1"/>
      <c r="N851" s="1"/>
      <c r="O851" s="1"/>
      <c r="P851" s="1"/>
      <c r="Q851" s="1"/>
      <c r="R851" s="1"/>
      <c r="S851" s="1"/>
      <c r="T851" s="1"/>
      <c r="U851" s="1"/>
      <c r="V851" s="1"/>
      <c r="W851" s="1"/>
      <c r="X851" s="1"/>
      <c r="Y851" s="3"/>
      <c r="Z851" s="1"/>
    </row>
    <row r="852" spans="1:26" ht="14.25" customHeight="1" x14ac:dyDescent="0.25">
      <c r="A852" s="1"/>
      <c r="B852" s="1"/>
      <c r="C852" s="3"/>
      <c r="D852" s="1"/>
      <c r="E852" s="1"/>
      <c r="F852" s="1"/>
      <c r="G852" s="1"/>
      <c r="H852" s="1"/>
      <c r="I852" s="1"/>
      <c r="J852" s="1"/>
      <c r="K852" s="1"/>
      <c r="L852" s="1"/>
      <c r="M852" s="1"/>
      <c r="N852" s="1"/>
      <c r="O852" s="1"/>
      <c r="P852" s="1"/>
      <c r="Q852" s="1"/>
      <c r="R852" s="1"/>
      <c r="S852" s="1"/>
      <c r="T852" s="1"/>
      <c r="U852" s="1"/>
      <c r="V852" s="1"/>
      <c r="W852" s="1"/>
      <c r="X852" s="1"/>
      <c r="Y852" s="3"/>
      <c r="Z852" s="1"/>
    </row>
    <row r="853" spans="1:26" ht="14.25" customHeight="1" x14ac:dyDescent="0.25">
      <c r="A853" s="1"/>
      <c r="B853" s="1"/>
      <c r="C853" s="3"/>
      <c r="D853" s="1"/>
      <c r="E853" s="1"/>
      <c r="F853" s="1"/>
      <c r="G853" s="1"/>
      <c r="H853" s="1"/>
      <c r="I853" s="1"/>
      <c r="J853" s="1"/>
      <c r="K853" s="1"/>
      <c r="L853" s="1"/>
      <c r="M853" s="1"/>
      <c r="N853" s="1"/>
      <c r="O853" s="1"/>
      <c r="P853" s="1"/>
      <c r="Q853" s="1"/>
      <c r="R853" s="1"/>
      <c r="S853" s="1"/>
      <c r="T853" s="1"/>
      <c r="U853" s="1"/>
      <c r="V853" s="1"/>
      <c r="W853" s="1"/>
      <c r="X853" s="1"/>
      <c r="Y853" s="3"/>
      <c r="Z853" s="1"/>
    </row>
    <row r="854" spans="1:26" ht="14.25" customHeight="1" x14ac:dyDescent="0.25">
      <c r="A854" s="1"/>
      <c r="B854" s="1"/>
      <c r="C854" s="3"/>
      <c r="D854" s="1"/>
      <c r="E854" s="1"/>
      <c r="F854" s="1"/>
      <c r="G854" s="1"/>
      <c r="H854" s="1"/>
      <c r="I854" s="1"/>
      <c r="J854" s="1"/>
      <c r="K854" s="1"/>
      <c r="L854" s="1"/>
      <c r="M854" s="1"/>
      <c r="N854" s="1"/>
      <c r="O854" s="1"/>
      <c r="P854" s="1"/>
      <c r="Q854" s="1"/>
      <c r="R854" s="1"/>
      <c r="S854" s="1"/>
      <c r="T854" s="1"/>
      <c r="U854" s="1"/>
      <c r="V854" s="1"/>
      <c r="W854" s="1"/>
      <c r="X854" s="1"/>
      <c r="Y854" s="3"/>
      <c r="Z854" s="1"/>
    </row>
    <row r="855" spans="1:26" ht="14.25" customHeight="1" x14ac:dyDescent="0.25">
      <c r="A855" s="1"/>
      <c r="B855" s="1"/>
      <c r="C855" s="3"/>
      <c r="D855" s="1"/>
      <c r="E855" s="1"/>
      <c r="F855" s="1"/>
      <c r="G855" s="1"/>
      <c r="H855" s="1"/>
      <c r="I855" s="1"/>
      <c r="J855" s="1"/>
      <c r="K855" s="1"/>
      <c r="L855" s="1"/>
      <c r="M855" s="1"/>
      <c r="N855" s="1"/>
      <c r="O855" s="1"/>
      <c r="P855" s="1"/>
      <c r="Q855" s="1"/>
      <c r="R855" s="1"/>
      <c r="S855" s="1"/>
      <c r="T855" s="1"/>
      <c r="U855" s="1"/>
      <c r="V855" s="1"/>
      <c r="W855" s="1"/>
      <c r="X855" s="1"/>
      <c r="Y855" s="3"/>
      <c r="Z855" s="1"/>
    </row>
    <row r="856" spans="1:26" ht="14.25" customHeight="1" x14ac:dyDescent="0.25">
      <c r="A856" s="1"/>
      <c r="B856" s="1"/>
      <c r="C856" s="3"/>
      <c r="D856" s="1"/>
      <c r="E856" s="1"/>
      <c r="F856" s="1"/>
      <c r="G856" s="1"/>
      <c r="H856" s="1"/>
      <c r="I856" s="1"/>
      <c r="J856" s="1"/>
      <c r="K856" s="1"/>
      <c r="L856" s="1"/>
      <c r="M856" s="1"/>
      <c r="N856" s="1"/>
      <c r="O856" s="1"/>
      <c r="P856" s="1"/>
      <c r="Q856" s="1"/>
      <c r="R856" s="1"/>
      <c r="S856" s="1"/>
      <c r="T856" s="1"/>
      <c r="U856" s="1"/>
      <c r="V856" s="1"/>
      <c r="W856" s="1"/>
      <c r="X856" s="1"/>
      <c r="Y856" s="3"/>
      <c r="Z856" s="1"/>
    </row>
    <row r="857" spans="1:26" ht="14.25" customHeight="1" x14ac:dyDescent="0.25">
      <c r="A857" s="1"/>
      <c r="B857" s="1"/>
      <c r="C857" s="3"/>
      <c r="D857" s="1"/>
      <c r="E857" s="1"/>
      <c r="F857" s="1"/>
      <c r="G857" s="1"/>
      <c r="H857" s="1"/>
      <c r="I857" s="1"/>
      <c r="J857" s="1"/>
      <c r="K857" s="1"/>
      <c r="L857" s="1"/>
      <c r="M857" s="1"/>
      <c r="N857" s="1"/>
      <c r="O857" s="1"/>
      <c r="P857" s="1"/>
      <c r="Q857" s="1"/>
      <c r="R857" s="1"/>
      <c r="S857" s="1"/>
      <c r="T857" s="1"/>
      <c r="U857" s="1"/>
      <c r="V857" s="1"/>
      <c r="W857" s="1"/>
      <c r="X857" s="1"/>
      <c r="Y857" s="3"/>
      <c r="Z857" s="1"/>
    </row>
    <row r="858" spans="1:26" ht="14.25" customHeight="1" x14ac:dyDescent="0.25">
      <c r="A858" s="1"/>
      <c r="B858" s="1"/>
      <c r="C858" s="3"/>
      <c r="D858" s="1"/>
      <c r="E858" s="1"/>
      <c r="F858" s="1"/>
      <c r="G858" s="1"/>
      <c r="H858" s="1"/>
      <c r="I858" s="1"/>
      <c r="J858" s="1"/>
      <c r="K858" s="1"/>
      <c r="L858" s="1"/>
      <c r="M858" s="1"/>
      <c r="N858" s="1"/>
      <c r="O858" s="1"/>
      <c r="P858" s="1"/>
      <c r="Q858" s="1"/>
      <c r="R858" s="1"/>
      <c r="S858" s="1"/>
      <c r="T858" s="1"/>
      <c r="U858" s="1"/>
      <c r="V858" s="1"/>
      <c r="W858" s="1"/>
      <c r="X858" s="1"/>
      <c r="Y858" s="3"/>
      <c r="Z858" s="1"/>
    </row>
    <row r="859" spans="1:26" ht="14.25" customHeight="1" x14ac:dyDescent="0.25">
      <c r="A859" s="1"/>
      <c r="B859" s="1"/>
      <c r="C859" s="3"/>
      <c r="D859" s="1"/>
      <c r="E859" s="1"/>
      <c r="F859" s="1"/>
      <c r="G859" s="1"/>
      <c r="H859" s="1"/>
      <c r="I859" s="1"/>
      <c r="J859" s="1"/>
      <c r="K859" s="1"/>
      <c r="L859" s="1"/>
      <c r="M859" s="1"/>
      <c r="N859" s="1"/>
      <c r="O859" s="1"/>
      <c r="P859" s="1"/>
      <c r="Q859" s="1"/>
      <c r="R859" s="1"/>
      <c r="S859" s="1"/>
      <c r="T859" s="1"/>
      <c r="U859" s="1"/>
      <c r="V859" s="1"/>
      <c r="W859" s="1"/>
      <c r="X859" s="1"/>
      <c r="Y859" s="3"/>
      <c r="Z859" s="1"/>
    </row>
    <row r="860" spans="1:26" ht="14.25" customHeight="1" x14ac:dyDescent="0.25">
      <c r="A860" s="1"/>
      <c r="B860" s="1"/>
      <c r="C860" s="3"/>
      <c r="D860" s="1"/>
      <c r="E860" s="1"/>
      <c r="F860" s="1"/>
      <c r="G860" s="1"/>
      <c r="H860" s="1"/>
      <c r="I860" s="1"/>
      <c r="J860" s="1"/>
      <c r="K860" s="1"/>
      <c r="L860" s="1"/>
      <c r="M860" s="1"/>
      <c r="N860" s="1"/>
      <c r="O860" s="1"/>
      <c r="P860" s="1"/>
      <c r="Q860" s="1"/>
      <c r="R860" s="1"/>
      <c r="S860" s="1"/>
      <c r="T860" s="1"/>
      <c r="U860" s="1"/>
      <c r="V860" s="1"/>
      <c r="W860" s="1"/>
      <c r="X860" s="1"/>
      <c r="Y860" s="3"/>
      <c r="Z860" s="1"/>
    </row>
    <row r="861" spans="1:26" ht="14.25" customHeight="1" x14ac:dyDescent="0.25">
      <c r="A861" s="1"/>
      <c r="B861" s="1"/>
      <c r="C861" s="3"/>
      <c r="D861" s="1"/>
      <c r="E861" s="1"/>
      <c r="F861" s="1"/>
      <c r="G861" s="1"/>
      <c r="H861" s="1"/>
      <c r="I861" s="1"/>
      <c r="J861" s="1"/>
      <c r="K861" s="1"/>
      <c r="L861" s="1"/>
      <c r="M861" s="1"/>
      <c r="N861" s="1"/>
      <c r="O861" s="1"/>
      <c r="P861" s="1"/>
      <c r="Q861" s="1"/>
      <c r="R861" s="1"/>
      <c r="S861" s="1"/>
      <c r="T861" s="1"/>
      <c r="U861" s="1"/>
      <c r="V861" s="1"/>
      <c r="W861" s="1"/>
      <c r="X861" s="1"/>
      <c r="Y861" s="3"/>
      <c r="Z861" s="1"/>
    </row>
    <row r="862" spans="1:26" ht="14.25" customHeight="1" x14ac:dyDescent="0.25">
      <c r="A862" s="1"/>
      <c r="B862" s="1"/>
      <c r="C862" s="3"/>
      <c r="D862" s="1"/>
      <c r="E862" s="1"/>
      <c r="F862" s="1"/>
      <c r="G862" s="1"/>
      <c r="H862" s="1"/>
      <c r="I862" s="1"/>
      <c r="J862" s="1"/>
      <c r="K862" s="1"/>
      <c r="L862" s="1"/>
      <c r="M862" s="1"/>
      <c r="N862" s="1"/>
      <c r="O862" s="1"/>
      <c r="P862" s="1"/>
      <c r="Q862" s="1"/>
      <c r="R862" s="1"/>
      <c r="S862" s="1"/>
      <c r="T862" s="1"/>
      <c r="U862" s="1"/>
      <c r="V862" s="1"/>
      <c r="W862" s="1"/>
      <c r="X862" s="1"/>
      <c r="Y862" s="3"/>
      <c r="Z862" s="1"/>
    </row>
    <row r="863" spans="1:26" ht="14.25" customHeight="1" x14ac:dyDescent="0.25">
      <c r="A863" s="1"/>
      <c r="B863" s="1"/>
      <c r="C863" s="3"/>
      <c r="D863" s="1"/>
      <c r="E863" s="1"/>
      <c r="F863" s="1"/>
      <c r="G863" s="1"/>
      <c r="H863" s="1"/>
      <c r="I863" s="1"/>
      <c r="J863" s="1"/>
      <c r="K863" s="1"/>
      <c r="L863" s="1"/>
      <c r="M863" s="1"/>
      <c r="N863" s="1"/>
      <c r="O863" s="1"/>
      <c r="P863" s="1"/>
      <c r="Q863" s="1"/>
      <c r="R863" s="1"/>
      <c r="S863" s="1"/>
      <c r="T863" s="1"/>
      <c r="U863" s="1"/>
      <c r="V863" s="1"/>
      <c r="W863" s="1"/>
      <c r="X863" s="1"/>
      <c r="Y863" s="3"/>
      <c r="Z863" s="1"/>
    </row>
    <row r="864" spans="1:26" ht="14.25" customHeight="1" x14ac:dyDescent="0.25">
      <c r="A864" s="1"/>
      <c r="B864" s="1"/>
      <c r="C864" s="3"/>
      <c r="D864" s="1"/>
      <c r="E864" s="1"/>
      <c r="F864" s="1"/>
      <c r="G864" s="1"/>
      <c r="H864" s="1"/>
      <c r="I864" s="1"/>
      <c r="J864" s="1"/>
      <c r="K864" s="1"/>
      <c r="L864" s="1"/>
      <c r="M864" s="1"/>
      <c r="N864" s="1"/>
      <c r="O864" s="1"/>
      <c r="P864" s="1"/>
      <c r="Q864" s="1"/>
      <c r="R864" s="1"/>
      <c r="S864" s="1"/>
      <c r="T864" s="1"/>
      <c r="U864" s="1"/>
      <c r="V864" s="1"/>
      <c r="W864" s="1"/>
      <c r="X864" s="1"/>
      <c r="Y864" s="3"/>
      <c r="Z864" s="1"/>
    </row>
    <row r="865" spans="1:26" ht="14.25" customHeight="1" x14ac:dyDescent="0.25">
      <c r="A865" s="1"/>
      <c r="B865" s="1"/>
      <c r="C865" s="3"/>
      <c r="D865" s="1"/>
      <c r="E865" s="1"/>
      <c r="F865" s="1"/>
      <c r="G865" s="1"/>
      <c r="H865" s="1"/>
      <c r="I865" s="1"/>
      <c r="J865" s="1"/>
      <c r="K865" s="1"/>
      <c r="L865" s="1"/>
      <c r="M865" s="1"/>
      <c r="N865" s="1"/>
      <c r="O865" s="1"/>
      <c r="P865" s="1"/>
      <c r="Q865" s="1"/>
      <c r="R865" s="1"/>
      <c r="S865" s="1"/>
      <c r="T865" s="1"/>
      <c r="U865" s="1"/>
      <c r="V865" s="1"/>
      <c r="W865" s="1"/>
      <c r="X865" s="1"/>
      <c r="Y865" s="3"/>
      <c r="Z865" s="1"/>
    </row>
    <row r="866" spans="1:26" ht="14.25" customHeight="1" x14ac:dyDescent="0.25">
      <c r="A866" s="1"/>
      <c r="B866" s="1"/>
      <c r="C866" s="3"/>
      <c r="D866" s="1"/>
      <c r="E866" s="1"/>
      <c r="F866" s="1"/>
      <c r="G866" s="1"/>
      <c r="H866" s="1"/>
      <c r="I866" s="1"/>
      <c r="J866" s="1"/>
      <c r="K866" s="1"/>
      <c r="L866" s="1"/>
      <c r="M866" s="1"/>
      <c r="N866" s="1"/>
      <c r="O866" s="1"/>
      <c r="P866" s="1"/>
      <c r="Q866" s="1"/>
      <c r="R866" s="1"/>
      <c r="S866" s="1"/>
      <c r="T866" s="1"/>
      <c r="U866" s="1"/>
      <c r="V866" s="1"/>
      <c r="W866" s="1"/>
      <c r="X866" s="1"/>
      <c r="Y866" s="3"/>
      <c r="Z866" s="1"/>
    </row>
    <row r="867" spans="1:26" ht="14.25" customHeight="1" x14ac:dyDescent="0.25">
      <c r="A867" s="1"/>
      <c r="B867" s="1"/>
      <c r="C867" s="3"/>
      <c r="D867" s="1"/>
      <c r="E867" s="1"/>
      <c r="F867" s="1"/>
      <c r="G867" s="1"/>
      <c r="H867" s="1"/>
      <c r="I867" s="1"/>
      <c r="J867" s="1"/>
      <c r="K867" s="1"/>
      <c r="L867" s="1"/>
      <c r="M867" s="1"/>
      <c r="N867" s="1"/>
      <c r="O867" s="1"/>
      <c r="P867" s="1"/>
      <c r="Q867" s="1"/>
      <c r="R867" s="1"/>
      <c r="S867" s="1"/>
      <c r="T867" s="1"/>
      <c r="U867" s="1"/>
      <c r="V867" s="1"/>
      <c r="W867" s="1"/>
      <c r="X867" s="1"/>
      <c r="Y867" s="3"/>
      <c r="Z867" s="1"/>
    </row>
    <row r="868" spans="1:26" ht="14.25" customHeight="1" x14ac:dyDescent="0.25">
      <c r="A868" s="1"/>
      <c r="B868" s="1"/>
      <c r="C868" s="3"/>
      <c r="D868" s="1"/>
      <c r="E868" s="1"/>
      <c r="F868" s="1"/>
      <c r="G868" s="1"/>
      <c r="H868" s="1"/>
      <c r="I868" s="1"/>
      <c r="J868" s="1"/>
      <c r="K868" s="1"/>
      <c r="L868" s="1"/>
      <c r="M868" s="1"/>
      <c r="N868" s="1"/>
      <c r="O868" s="1"/>
      <c r="P868" s="1"/>
      <c r="Q868" s="1"/>
      <c r="R868" s="1"/>
      <c r="S868" s="1"/>
      <c r="T868" s="1"/>
      <c r="U868" s="1"/>
      <c r="V868" s="1"/>
      <c r="W868" s="1"/>
      <c r="X868" s="1"/>
      <c r="Y868" s="3"/>
      <c r="Z868" s="1"/>
    </row>
    <row r="869" spans="1:26" ht="14.25" customHeight="1" x14ac:dyDescent="0.25">
      <c r="A869" s="1"/>
      <c r="B869" s="1"/>
      <c r="C869" s="3"/>
      <c r="D869" s="1"/>
      <c r="E869" s="1"/>
      <c r="F869" s="1"/>
      <c r="G869" s="1"/>
      <c r="H869" s="1"/>
      <c r="I869" s="1"/>
      <c r="J869" s="1"/>
      <c r="K869" s="1"/>
      <c r="L869" s="1"/>
      <c r="M869" s="1"/>
      <c r="N869" s="1"/>
      <c r="O869" s="1"/>
      <c r="P869" s="1"/>
      <c r="Q869" s="1"/>
      <c r="R869" s="1"/>
      <c r="S869" s="1"/>
      <c r="T869" s="1"/>
      <c r="U869" s="1"/>
      <c r="V869" s="1"/>
      <c r="W869" s="1"/>
      <c r="X869" s="1"/>
      <c r="Y869" s="3"/>
      <c r="Z869" s="1"/>
    </row>
    <row r="870" spans="1:26" ht="14.25" customHeight="1" x14ac:dyDescent="0.25">
      <c r="A870" s="1"/>
      <c r="B870" s="1"/>
      <c r="C870" s="3"/>
      <c r="D870" s="1"/>
      <c r="E870" s="1"/>
      <c r="F870" s="1"/>
      <c r="G870" s="1"/>
      <c r="H870" s="1"/>
      <c r="I870" s="1"/>
      <c r="J870" s="1"/>
      <c r="K870" s="1"/>
      <c r="L870" s="1"/>
      <c r="M870" s="1"/>
      <c r="N870" s="1"/>
      <c r="O870" s="1"/>
      <c r="P870" s="1"/>
      <c r="Q870" s="1"/>
      <c r="R870" s="1"/>
      <c r="S870" s="1"/>
      <c r="T870" s="1"/>
      <c r="U870" s="1"/>
      <c r="V870" s="1"/>
      <c r="W870" s="1"/>
      <c r="X870" s="1"/>
      <c r="Y870" s="3"/>
      <c r="Z870" s="1"/>
    </row>
    <row r="871" spans="1:26" ht="14.25" customHeight="1" x14ac:dyDescent="0.25">
      <c r="A871" s="1"/>
      <c r="B871" s="1"/>
      <c r="C871" s="3"/>
      <c r="D871" s="1"/>
      <c r="E871" s="1"/>
      <c r="F871" s="1"/>
      <c r="G871" s="1"/>
      <c r="H871" s="1"/>
      <c r="I871" s="1"/>
      <c r="J871" s="1"/>
      <c r="K871" s="1"/>
      <c r="L871" s="1"/>
      <c r="M871" s="1"/>
      <c r="N871" s="1"/>
      <c r="O871" s="1"/>
      <c r="P871" s="1"/>
      <c r="Q871" s="1"/>
      <c r="R871" s="1"/>
      <c r="S871" s="1"/>
      <c r="T871" s="1"/>
      <c r="U871" s="1"/>
      <c r="V871" s="1"/>
      <c r="W871" s="1"/>
      <c r="X871" s="1"/>
      <c r="Y871" s="3"/>
      <c r="Z871" s="1"/>
    </row>
    <row r="872" spans="1:26" ht="14.25" customHeight="1" x14ac:dyDescent="0.25">
      <c r="A872" s="1"/>
      <c r="B872" s="1"/>
      <c r="C872" s="3"/>
      <c r="D872" s="1"/>
      <c r="E872" s="1"/>
      <c r="F872" s="1"/>
      <c r="G872" s="1"/>
      <c r="H872" s="1"/>
      <c r="I872" s="1"/>
      <c r="J872" s="1"/>
      <c r="K872" s="1"/>
      <c r="L872" s="1"/>
      <c r="M872" s="1"/>
      <c r="N872" s="1"/>
      <c r="O872" s="1"/>
      <c r="P872" s="1"/>
      <c r="Q872" s="1"/>
      <c r="R872" s="1"/>
      <c r="S872" s="1"/>
      <c r="T872" s="1"/>
      <c r="U872" s="1"/>
      <c r="V872" s="1"/>
      <c r="W872" s="1"/>
      <c r="X872" s="1"/>
      <c r="Y872" s="3"/>
      <c r="Z872" s="1"/>
    </row>
    <row r="873" spans="1:26" ht="14.25" customHeight="1" x14ac:dyDescent="0.25">
      <c r="A873" s="1"/>
      <c r="B873" s="1"/>
      <c r="C873" s="3"/>
      <c r="D873" s="1"/>
      <c r="E873" s="1"/>
      <c r="F873" s="1"/>
      <c r="G873" s="1"/>
      <c r="H873" s="1"/>
      <c r="I873" s="1"/>
      <c r="J873" s="1"/>
      <c r="K873" s="1"/>
      <c r="L873" s="1"/>
      <c r="M873" s="1"/>
      <c r="N873" s="1"/>
      <c r="O873" s="1"/>
      <c r="P873" s="1"/>
      <c r="Q873" s="1"/>
      <c r="R873" s="1"/>
      <c r="S873" s="1"/>
      <c r="T873" s="1"/>
      <c r="U873" s="1"/>
      <c r="V873" s="1"/>
      <c r="W873" s="1"/>
      <c r="X873" s="1"/>
      <c r="Y873" s="3"/>
      <c r="Z873" s="1"/>
    </row>
    <row r="874" spans="1:26" ht="14.25" customHeight="1" x14ac:dyDescent="0.25">
      <c r="A874" s="1"/>
      <c r="B874" s="1"/>
      <c r="C874" s="3"/>
      <c r="D874" s="1"/>
      <c r="E874" s="1"/>
      <c r="F874" s="1"/>
      <c r="G874" s="1"/>
      <c r="H874" s="1"/>
      <c r="I874" s="1"/>
      <c r="J874" s="1"/>
      <c r="K874" s="1"/>
      <c r="L874" s="1"/>
      <c r="M874" s="1"/>
      <c r="N874" s="1"/>
      <c r="O874" s="1"/>
      <c r="P874" s="1"/>
      <c r="Q874" s="1"/>
      <c r="R874" s="1"/>
      <c r="S874" s="1"/>
      <c r="T874" s="1"/>
      <c r="U874" s="1"/>
      <c r="V874" s="1"/>
      <c r="W874" s="1"/>
      <c r="X874" s="1"/>
      <c r="Y874" s="3"/>
      <c r="Z874" s="1"/>
    </row>
    <row r="875" spans="1:26" ht="14.25" customHeight="1" x14ac:dyDescent="0.25">
      <c r="A875" s="1"/>
      <c r="B875" s="1"/>
      <c r="C875" s="3"/>
      <c r="D875" s="1"/>
      <c r="E875" s="1"/>
      <c r="F875" s="1"/>
      <c r="G875" s="1"/>
      <c r="H875" s="1"/>
      <c r="I875" s="1"/>
      <c r="J875" s="1"/>
      <c r="K875" s="1"/>
      <c r="L875" s="1"/>
      <c r="M875" s="1"/>
      <c r="N875" s="1"/>
      <c r="O875" s="1"/>
      <c r="P875" s="1"/>
      <c r="Q875" s="1"/>
      <c r="R875" s="1"/>
      <c r="S875" s="1"/>
      <c r="T875" s="1"/>
      <c r="U875" s="1"/>
      <c r="V875" s="1"/>
      <c r="W875" s="1"/>
      <c r="X875" s="1"/>
      <c r="Y875" s="3"/>
      <c r="Z875" s="1"/>
    </row>
    <row r="876" spans="1:26" ht="14.25" customHeight="1" x14ac:dyDescent="0.25">
      <c r="A876" s="1"/>
      <c r="B876" s="1"/>
      <c r="C876" s="3"/>
      <c r="D876" s="1"/>
      <c r="E876" s="1"/>
      <c r="F876" s="1"/>
      <c r="G876" s="1"/>
      <c r="H876" s="1"/>
      <c r="I876" s="1"/>
      <c r="J876" s="1"/>
      <c r="K876" s="1"/>
      <c r="L876" s="1"/>
      <c r="M876" s="1"/>
      <c r="N876" s="1"/>
      <c r="O876" s="1"/>
      <c r="P876" s="1"/>
      <c r="Q876" s="1"/>
      <c r="R876" s="1"/>
      <c r="S876" s="1"/>
      <c r="T876" s="1"/>
      <c r="U876" s="1"/>
      <c r="V876" s="1"/>
      <c r="W876" s="1"/>
      <c r="X876" s="1"/>
      <c r="Y876" s="3"/>
      <c r="Z876" s="1"/>
    </row>
    <row r="877" spans="1:26" ht="14.25" customHeight="1" x14ac:dyDescent="0.25">
      <c r="A877" s="1"/>
      <c r="B877" s="1"/>
      <c r="C877" s="3"/>
      <c r="D877" s="1"/>
      <c r="E877" s="1"/>
      <c r="F877" s="1"/>
      <c r="G877" s="1"/>
      <c r="H877" s="1"/>
      <c r="I877" s="1"/>
      <c r="J877" s="1"/>
      <c r="K877" s="1"/>
      <c r="L877" s="1"/>
      <c r="M877" s="1"/>
      <c r="N877" s="1"/>
      <c r="O877" s="1"/>
      <c r="P877" s="1"/>
      <c r="Q877" s="1"/>
      <c r="R877" s="1"/>
      <c r="S877" s="1"/>
      <c r="T877" s="1"/>
      <c r="U877" s="1"/>
      <c r="V877" s="1"/>
      <c r="W877" s="1"/>
      <c r="X877" s="1"/>
      <c r="Y877" s="3"/>
      <c r="Z877" s="1"/>
    </row>
    <row r="878" spans="1:26" ht="14.25" customHeight="1" x14ac:dyDescent="0.25">
      <c r="A878" s="1"/>
      <c r="B878" s="1"/>
      <c r="C878" s="3"/>
      <c r="D878" s="1"/>
      <c r="E878" s="1"/>
      <c r="F878" s="1"/>
      <c r="G878" s="1"/>
      <c r="H878" s="1"/>
      <c r="I878" s="1"/>
      <c r="J878" s="1"/>
      <c r="K878" s="1"/>
      <c r="L878" s="1"/>
      <c r="M878" s="1"/>
      <c r="N878" s="1"/>
      <c r="O878" s="1"/>
      <c r="P878" s="1"/>
      <c r="Q878" s="1"/>
      <c r="R878" s="1"/>
      <c r="S878" s="1"/>
      <c r="T878" s="1"/>
      <c r="U878" s="1"/>
      <c r="V878" s="1"/>
      <c r="W878" s="1"/>
      <c r="X878" s="1"/>
      <c r="Y878" s="3"/>
      <c r="Z878" s="1"/>
    </row>
    <row r="879" spans="1:26" ht="14.25" customHeight="1" x14ac:dyDescent="0.25">
      <c r="A879" s="1"/>
      <c r="B879" s="1"/>
      <c r="C879" s="3"/>
      <c r="D879" s="1"/>
      <c r="E879" s="1"/>
      <c r="F879" s="1"/>
      <c r="G879" s="1"/>
      <c r="H879" s="1"/>
      <c r="I879" s="1"/>
      <c r="J879" s="1"/>
      <c r="K879" s="1"/>
      <c r="L879" s="1"/>
      <c r="M879" s="1"/>
      <c r="N879" s="1"/>
      <c r="O879" s="1"/>
      <c r="P879" s="1"/>
      <c r="Q879" s="1"/>
      <c r="R879" s="1"/>
      <c r="S879" s="1"/>
      <c r="T879" s="1"/>
      <c r="U879" s="1"/>
      <c r="V879" s="1"/>
      <c r="W879" s="1"/>
      <c r="X879" s="1"/>
      <c r="Y879" s="3"/>
      <c r="Z879" s="1"/>
    </row>
    <row r="880" spans="1:26" ht="14.25" customHeight="1" x14ac:dyDescent="0.25">
      <c r="A880" s="1"/>
      <c r="B880" s="1"/>
      <c r="C880" s="3"/>
      <c r="D880" s="1"/>
      <c r="E880" s="1"/>
      <c r="F880" s="1"/>
      <c r="G880" s="1"/>
      <c r="H880" s="1"/>
      <c r="I880" s="1"/>
      <c r="J880" s="1"/>
      <c r="K880" s="1"/>
      <c r="L880" s="1"/>
      <c r="M880" s="1"/>
      <c r="N880" s="1"/>
      <c r="O880" s="1"/>
      <c r="P880" s="1"/>
      <c r="Q880" s="1"/>
      <c r="R880" s="1"/>
      <c r="S880" s="1"/>
      <c r="T880" s="1"/>
      <c r="U880" s="1"/>
      <c r="V880" s="1"/>
      <c r="W880" s="1"/>
      <c r="X880" s="1"/>
      <c r="Y880" s="3"/>
      <c r="Z880" s="1"/>
    </row>
    <row r="881" spans="1:26" ht="14.25" customHeight="1" x14ac:dyDescent="0.25">
      <c r="A881" s="1"/>
      <c r="B881" s="1"/>
      <c r="C881" s="3"/>
      <c r="D881" s="1"/>
      <c r="E881" s="1"/>
      <c r="F881" s="1"/>
      <c r="G881" s="1"/>
      <c r="H881" s="1"/>
      <c r="I881" s="1"/>
      <c r="J881" s="1"/>
      <c r="K881" s="1"/>
      <c r="L881" s="1"/>
      <c r="M881" s="1"/>
      <c r="N881" s="1"/>
      <c r="O881" s="1"/>
      <c r="P881" s="1"/>
      <c r="Q881" s="1"/>
      <c r="R881" s="1"/>
      <c r="S881" s="1"/>
      <c r="T881" s="1"/>
      <c r="U881" s="1"/>
      <c r="V881" s="1"/>
      <c r="W881" s="1"/>
      <c r="X881" s="1"/>
      <c r="Y881" s="3"/>
      <c r="Z881" s="1"/>
    </row>
    <row r="882" spans="1:26" ht="14.25" customHeight="1" x14ac:dyDescent="0.25">
      <c r="A882" s="1"/>
      <c r="B882" s="1"/>
      <c r="C882" s="3"/>
      <c r="D882" s="1"/>
      <c r="E882" s="1"/>
      <c r="F882" s="1"/>
      <c r="G882" s="1"/>
      <c r="H882" s="1"/>
      <c r="I882" s="1"/>
      <c r="J882" s="1"/>
      <c r="K882" s="1"/>
      <c r="L882" s="1"/>
      <c r="M882" s="1"/>
      <c r="N882" s="1"/>
      <c r="O882" s="1"/>
      <c r="P882" s="1"/>
      <c r="Q882" s="1"/>
      <c r="R882" s="1"/>
      <c r="S882" s="1"/>
      <c r="T882" s="1"/>
      <c r="U882" s="1"/>
      <c r="V882" s="1"/>
      <c r="W882" s="1"/>
      <c r="X882" s="1"/>
      <c r="Y882" s="3"/>
      <c r="Z882" s="1"/>
    </row>
    <row r="883" spans="1:26" ht="14.25" customHeight="1" x14ac:dyDescent="0.25">
      <c r="A883" s="1"/>
      <c r="B883" s="1"/>
      <c r="C883" s="3"/>
      <c r="D883" s="1"/>
      <c r="E883" s="1"/>
      <c r="F883" s="1"/>
      <c r="G883" s="1"/>
      <c r="H883" s="1"/>
      <c r="I883" s="1"/>
      <c r="J883" s="1"/>
      <c r="K883" s="1"/>
      <c r="L883" s="1"/>
      <c r="M883" s="1"/>
      <c r="N883" s="1"/>
      <c r="O883" s="1"/>
      <c r="P883" s="1"/>
      <c r="Q883" s="1"/>
      <c r="R883" s="1"/>
      <c r="S883" s="1"/>
      <c r="T883" s="1"/>
      <c r="U883" s="1"/>
      <c r="V883" s="1"/>
      <c r="W883" s="1"/>
      <c r="X883" s="1"/>
      <c r="Y883" s="3"/>
      <c r="Z883" s="1"/>
    </row>
    <row r="884" spans="1:26" ht="14.25" customHeight="1" x14ac:dyDescent="0.25">
      <c r="A884" s="1"/>
      <c r="B884" s="1"/>
      <c r="C884" s="3"/>
      <c r="D884" s="1"/>
      <c r="E884" s="1"/>
      <c r="F884" s="1"/>
      <c r="G884" s="1"/>
      <c r="H884" s="1"/>
      <c r="I884" s="1"/>
      <c r="J884" s="1"/>
      <c r="K884" s="1"/>
      <c r="L884" s="1"/>
      <c r="M884" s="1"/>
      <c r="N884" s="1"/>
      <c r="O884" s="1"/>
      <c r="P884" s="1"/>
      <c r="Q884" s="1"/>
      <c r="R884" s="1"/>
      <c r="S884" s="1"/>
      <c r="T884" s="1"/>
      <c r="U884" s="1"/>
      <c r="V884" s="1"/>
      <c r="W884" s="1"/>
      <c r="X884" s="1"/>
      <c r="Y884" s="3"/>
      <c r="Z884" s="1"/>
    </row>
    <row r="885" spans="1:26" ht="14.25" customHeight="1" x14ac:dyDescent="0.25">
      <c r="A885" s="1"/>
      <c r="B885" s="1"/>
      <c r="C885" s="3"/>
      <c r="D885" s="1"/>
      <c r="E885" s="1"/>
      <c r="F885" s="1"/>
      <c r="G885" s="1"/>
      <c r="H885" s="1"/>
      <c r="I885" s="1"/>
      <c r="J885" s="1"/>
      <c r="K885" s="1"/>
      <c r="L885" s="1"/>
      <c r="M885" s="1"/>
      <c r="N885" s="1"/>
      <c r="O885" s="1"/>
      <c r="P885" s="1"/>
      <c r="Q885" s="1"/>
      <c r="R885" s="1"/>
      <c r="S885" s="1"/>
      <c r="T885" s="1"/>
      <c r="U885" s="1"/>
      <c r="V885" s="1"/>
      <c r="W885" s="1"/>
      <c r="X885" s="1"/>
      <c r="Y885" s="3"/>
      <c r="Z885" s="1"/>
    </row>
    <row r="886" spans="1:26" ht="14.25" customHeight="1" x14ac:dyDescent="0.25">
      <c r="A886" s="1"/>
      <c r="B886" s="1"/>
      <c r="C886" s="3"/>
      <c r="D886" s="1"/>
      <c r="E886" s="1"/>
      <c r="F886" s="1"/>
      <c r="G886" s="1"/>
      <c r="H886" s="1"/>
      <c r="I886" s="1"/>
      <c r="J886" s="1"/>
      <c r="K886" s="1"/>
      <c r="L886" s="1"/>
      <c r="M886" s="1"/>
      <c r="N886" s="1"/>
      <c r="O886" s="1"/>
      <c r="P886" s="1"/>
      <c r="Q886" s="1"/>
      <c r="R886" s="1"/>
      <c r="S886" s="1"/>
      <c r="T886" s="1"/>
      <c r="U886" s="1"/>
      <c r="V886" s="1"/>
      <c r="W886" s="1"/>
      <c r="X886" s="1"/>
      <c r="Y886" s="3"/>
      <c r="Z886" s="1"/>
    </row>
    <row r="887" spans="1:26" ht="14.25" customHeight="1" x14ac:dyDescent="0.25">
      <c r="A887" s="1"/>
      <c r="B887" s="1"/>
      <c r="C887" s="3"/>
      <c r="D887" s="1"/>
      <c r="E887" s="1"/>
      <c r="F887" s="1"/>
      <c r="G887" s="1"/>
      <c r="H887" s="1"/>
      <c r="I887" s="1"/>
      <c r="J887" s="1"/>
      <c r="K887" s="1"/>
      <c r="L887" s="1"/>
      <c r="M887" s="1"/>
      <c r="N887" s="1"/>
      <c r="O887" s="1"/>
      <c r="P887" s="1"/>
      <c r="Q887" s="1"/>
      <c r="R887" s="1"/>
      <c r="S887" s="1"/>
      <c r="T887" s="1"/>
      <c r="U887" s="1"/>
      <c r="V887" s="1"/>
      <c r="W887" s="1"/>
      <c r="X887" s="1"/>
      <c r="Y887" s="3"/>
      <c r="Z887" s="1"/>
    </row>
    <row r="888" spans="1:26" ht="14.25" customHeight="1" x14ac:dyDescent="0.25">
      <c r="A888" s="1"/>
      <c r="B888" s="1"/>
      <c r="C888" s="3"/>
      <c r="D888" s="1"/>
      <c r="E888" s="1"/>
      <c r="F888" s="1"/>
      <c r="G888" s="1"/>
      <c r="H888" s="1"/>
      <c r="I888" s="1"/>
      <c r="J888" s="1"/>
      <c r="K888" s="1"/>
      <c r="L888" s="1"/>
      <c r="M888" s="1"/>
      <c r="N888" s="1"/>
      <c r="O888" s="1"/>
      <c r="P888" s="1"/>
      <c r="Q888" s="1"/>
      <c r="R888" s="1"/>
      <c r="S888" s="1"/>
      <c r="T888" s="1"/>
      <c r="U888" s="1"/>
      <c r="V888" s="1"/>
      <c r="W888" s="1"/>
      <c r="X888" s="1"/>
      <c r="Y888" s="3"/>
      <c r="Z888" s="1"/>
    </row>
    <row r="889" spans="1:26" ht="14.25" customHeight="1" x14ac:dyDescent="0.25">
      <c r="A889" s="1"/>
      <c r="B889" s="1"/>
      <c r="C889" s="3"/>
      <c r="D889" s="1"/>
      <c r="E889" s="1"/>
      <c r="F889" s="1"/>
      <c r="G889" s="1"/>
      <c r="H889" s="1"/>
      <c r="I889" s="1"/>
      <c r="J889" s="1"/>
      <c r="K889" s="1"/>
      <c r="L889" s="1"/>
      <c r="M889" s="1"/>
      <c r="N889" s="1"/>
      <c r="O889" s="1"/>
      <c r="P889" s="1"/>
      <c r="Q889" s="1"/>
      <c r="R889" s="1"/>
      <c r="S889" s="1"/>
      <c r="T889" s="1"/>
      <c r="U889" s="1"/>
      <c r="V889" s="1"/>
      <c r="W889" s="1"/>
      <c r="X889" s="1"/>
      <c r="Y889" s="3"/>
      <c r="Z889" s="1"/>
    </row>
    <row r="890" spans="1:26" ht="14.25" customHeight="1" x14ac:dyDescent="0.25">
      <c r="A890" s="1"/>
      <c r="B890" s="1"/>
      <c r="C890" s="3"/>
      <c r="D890" s="1"/>
      <c r="E890" s="1"/>
      <c r="F890" s="1"/>
      <c r="G890" s="1"/>
      <c r="H890" s="1"/>
      <c r="I890" s="1"/>
      <c r="J890" s="1"/>
      <c r="K890" s="1"/>
      <c r="L890" s="1"/>
      <c r="M890" s="1"/>
      <c r="N890" s="1"/>
      <c r="O890" s="1"/>
      <c r="P890" s="1"/>
      <c r="Q890" s="1"/>
      <c r="R890" s="1"/>
      <c r="S890" s="1"/>
      <c r="T890" s="1"/>
      <c r="U890" s="1"/>
      <c r="V890" s="1"/>
      <c r="W890" s="1"/>
      <c r="X890" s="1"/>
      <c r="Y890" s="3"/>
      <c r="Z890" s="1"/>
    </row>
    <row r="891" spans="1:26" ht="14.25" customHeight="1" x14ac:dyDescent="0.25">
      <c r="A891" s="1"/>
      <c r="B891" s="1"/>
      <c r="C891" s="3"/>
      <c r="D891" s="1"/>
      <c r="E891" s="1"/>
      <c r="F891" s="1"/>
      <c r="G891" s="1"/>
      <c r="H891" s="1"/>
      <c r="I891" s="1"/>
      <c r="J891" s="1"/>
      <c r="K891" s="1"/>
      <c r="L891" s="1"/>
      <c r="M891" s="1"/>
      <c r="N891" s="1"/>
      <c r="O891" s="1"/>
      <c r="P891" s="1"/>
      <c r="Q891" s="1"/>
      <c r="R891" s="1"/>
      <c r="S891" s="1"/>
      <c r="T891" s="1"/>
      <c r="U891" s="1"/>
      <c r="V891" s="1"/>
      <c r="W891" s="1"/>
      <c r="X891" s="1"/>
      <c r="Y891" s="3"/>
      <c r="Z891" s="1"/>
    </row>
    <row r="892" spans="1:26" ht="14.25" customHeight="1" x14ac:dyDescent="0.25">
      <c r="A892" s="1"/>
      <c r="B892" s="1"/>
      <c r="C892" s="3"/>
      <c r="D892" s="1"/>
      <c r="E892" s="1"/>
      <c r="F892" s="1"/>
      <c r="G892" s="1"/>
      <c r="H892" s="1"/>
      <c r="I892" s="1"/>
      <c r="J892" s="1"/>
      <c r="K892" s="1"/>
      <c r="L892" s="1"/>
      <c r="M892" s="1"/>
      <c r="N892" s="1"/>
      <c r="O892" s="1"/>
      <c r="P892" s="1"/>
      <c r="Q892" s="1"/>
      <c r="R892" s="1"/>
      <c r="S892" s="1"/>
      <c r="T892" s="1"/>
      <c r="U892" s="1"/>
      <c r="V892" s="1"/>
      <c r="W892" s="1"/>
      <c r="X892" s="1"/>
      <c r="Y892" s="3"/>
      <c r="Z892" s="1"/>
    </row>
    <row r="893" spans="1:26" ht="14.25" customHeight="1" x14ac:dyDescent="0.25">
      <c r="A893" s="1"/>
      <c r="B893" s="1"/>
      <c r="C893" s="3"/>
      <c r="D893" s="1"/>
      <c r="E893" s="1"/>
      <c r="F893" s="1"/>
      <c r="G893" s="1"/>
      <c r="H893" s="1"/>
      <c r="I893" s="1"/>
      <c r="J893" s="1"/>
      <c r="K893" s="1"/>
      <c r="L893" s="1"/>
      <c r="M893" s="1"/>
      <c r="N893" s="1"/>
      <c r="O893" s="1"/>
      <c r="P893" s="1"/>
      <c r="Q893" s="1"/>
      <c r="R893" s="1"/>
      <c r="S893" s="1"/>
      <c r="T893" s="1"/>
      <c r="U893" s="1"/>
      <c r="V893" s="1"/>
      <c r="W893" s="1"/>
      <c r="X893" s="1"/>
      <c r="Y893" s="3"/>
      <c r="Z893" s="1"/>
    </row>
    <row r="894" spans="1:26" ht="14.25" customHeight="1" x14ac:dyDescent="0.25">
      <c r="A894" s="1"/>
      <c r="B894" s="1"/>
      <c r="C894" s="3"/>
      <c r="D894" s="1"/>
      <c r="E894" s="1"/>
      <c r="F894" s="1"/>
      <c r="G894" s="1"/>
      <c r="H894" s="1"/>
      <c r="I894" s="1"/>
      <c r="J894" s="1"/>
      <c r="K894" s="1"/>
      <c r="L894" s="1"/>
      <c r="M894" s="1"/>
      <c r="N894" s="1"/>
      <c r="O894" s="1"/>
      <c r="P894" s="1"/>
      <c r="Q894" s="1"/>
      <c r="R894" s="1"/>
      <c r="S894" s="1"/>
      <c r="T894" s="1"/>
      <c r="U894" s="1"/>
      <c r="V894" s="1"/>
      <c r="W894" s="1"/>
      <c r="X894" s="1"/>
      <c r="Y894" s="3"/>
      <c r="Z894" s="1"/>
    </row>
    <row r="895" spans="1:26" ht="14.25" customHeight="1" x14ac:dyDescent="0.25">
      <c r="A895" s="1"/>
      <c r="B895" s="1"/>
      <c r="C895" s="3"/>
      <c r="D895" s="1"/>
      <c r="E895" s="1"/>
      <c r="F895" s="1"/>
      <c r="G895" s="1"/>
      <c r="H895" s="1"/>
      <c r="I895" s="1"/>
      <c r="J895" s="1"/>
      <c r="K895" s="1"/>
      <c r="L895" s="1"/>
      <c r="M895" s="1"/>
      <c r="N895" s="1"/>
      <c r="O895" s="1"/>
      <c r="P895" s="1"/>
      <c r="Q895" s="1"/>
      <c r="R895" s="1"/>
      <c r="S895" s="1"/>
      <c r="T895" s="1"/>
      <c r="U895" s="1"/>
      <c r="V895" s="1"/>
      <c r="W895" s="1"/>
      <c r="X895" s="1"/>
      <c r="Y895" s="3"/>
      <c r="Z895" s="1"/>
    </row>
    <row r="896" spans="1:26" ht="14.25" customHeight="1" x14ac:dyDescent="0.25">
      <c r="A896" s="1"/>
      <c r="B896" s="1"/>
      <c r="C896" s="3"/>
      <c r="D896" s="1"/>
      <c r="E896" s="1"/>
      <c r="F896" s="1"/>
      <c r="G896" s="1"/>
      <c r="H896" s="1"/>
      <c r="I896" s="1"/>
      <c r="J896" s="1"/>
      <c r="K896" s="1"/>
      <c r="L896" s="1"/>
      <c r="M896" s="1"/>
      <c r="N896" s="1"/>
      <c r="O896" s="1"/>
      <c r="P896" s="1"/>
      <c r="Q896" s="1"/>
      <c r="R896" s="1"/>
      <c r="S896" s="1"/>
      <c r="T896" s="1"/>
      <c r="U896" s="1"/>
      <c r="V896" s="1"/>
      <c r="W896" s="1"/>
      <c r="X896" s="1"/>
      <c r="Y896" s="3"/>
      <c r="Z896" s="1"/>
    </row>
    <row r="897" spans="1:26" ht="14.25" customHeight="1" x14ac:dyDescent="0.25">
      <c r="A897" s="1"/>
      <c r="B897" s="1"/>
      <c r="C897" s="3"/>
      <c r="D897" s="1"/>
      <c r="E897" s="1"/>
      <c r="F897" s="1"/>
      <c r="G897" s="1"/>
      <c r="H897" s="1"/>
      <c r="I897" s="1"/>
      <c r="J897" s="1"/>
      <c r="K897" s="1"/>
      <c r="L897" s="1"/>
      <c r="M897" s="1"/>
      <c r="N897" s="1"/>
      <c r="O897" s="1"/>
      <c r="P897" s="1"/>
      <c r="Q897" s="1"/>
      <c r="R897" s="1"/>
      <c r="S897" s="1"/>
      <c r="T897" s="1"/>
      <c r="U897" s="1"/>
      <c r="V897" s="1"/>
      <c r="W897" s="1"/>
      <c r="X897" s="1"/>
      <c r="Y897" s="3"/>
      <c r="Z897" s="1"/>
    </row>
    <row r="898" spans="1:26" ht="14.25" customHeight="1" x14ac:dyDescent="0.25">
      <c r="A898" s="1"/>
      <c r="B898" s="1"/>
      <c r="C898" s="3"/>
      <c r="D898" s="1"/>
      <c r="E898" s="1"/>
      <c r="F898" s="1"/>
      <c r="G898" s="1"/>
      <c r="H898" s="1"/>
      <c r="I898" s="1"/>
      <c r="J898" s="1"/>
      <c r="K898" s="1"/>
      <c r="L898" s="1"/>
      <c r="M898" s="1"/>
      <c r="N898" s="1"/>
      <c r="O898" s="1"/>
      <c r="P898" s="1"/>
      <c r="Q898" s="1"/>
      <c r="R898" s="1"/>
      <c r="S898" s="1"/>
      <c r="T898" s="1"/>
      <c r="U898" s="1"/>
      <c r="V898" s="1"/>
      <c r="W898" s="1"/>
      <c r="X898" s="1"/>
      <c r="Y898" s="3"/>
      <c r="Z898" s="1"/>
    </row>
    <row r="899" spans="1:26" ht="14.25" customHeight="1" x14ac:dyDescent="0.25">
      <c r="A899" s="1"/>
      <c r="B899" s="1"/>
      <c r="C899" s="3"/>
      <c r="D899" s="1"/>
      <c r="E899" s="1"/>
      <c r="F899" s="1"/>
      <c r="G899" s="1"/>
      <c r="H899" s="1"/>
      <c r="I899" s="1"/>
      <c r="J899" s="1"/>
      <c r="K899" s="1"/>
      <c r="L899" s="1"/>
      <c r="M899" s="1"/>
      <c r="N899" s="1"/>
      <c r="O899" s="1"/>
      <c r="P899" s="1"/>
      <c r="Q899" s="1"/>
      <c r="R899" s="1"/>
      <c r="S899" s="1"/>
      <c r="T899" s="1"/>
      <c r="U899" s="1"/>
      <c r="V899" s="1"/>
      <c r="W899" s="1"/>
      <c r="X899" s="1"/>
      <c r="Y899" s="3"/>
      <c r="Z899" s="1"/>
    </row>
    <row r="900" spans="1:26" ht="14.25" customHeight="1" x14ac:dyDescent="0.25">
      <c r="A900" s="1"/>
      <c r="B900" s="1"/>
      <c r="C900" s="3"/>
      <c r="D900" s="1"/>
      <c r="E900" s="1"/>
      <c r="F900" s="1"/>
      <c r="G900" s="1"/>
      <c r="H900" s="1"/>
      <c r="I900" s="1"/>
      <c r="J900" s="1"/>
      <c r="K900" s="1"/>
      <c r="L900" s="1"/>
      <c r="M900" s="1"/>
      <c r="N900" s="1"/>
      <c r="O900" s="1"/>
      <c r="P900" s="1"/>
      <c r="Q900" s="1"/>
      <c r="R900" s="1"/>
      <c r="S900" s="1"/>
      <c r="T900" s="1"/>
      <c r="U900" s="1"/>
      <c r="V900" s="1"/>
      <c r="W900" s="1"/>
      <c r="X900" s="1"/>
      <c r="Y900" s="3"/>
      <c r="Z900" s="1"/>
    </row>
    <row r="901" spans="1:26" ht="14.25" customHeight="1" x14ac:dyDescent="0.25">
      <c r="A901" s="1"/>
      <c r="B901" s="1"/>
      <c r="C901" s="3"/>
      <c r="D901" s="1"/>
      <c r="E901" s="1"/>
      <c r="F901" s="1"/>
      <c r="G901" s="1"/>
      <c r="H901" s="1"/>
      <c r="I901" s="1"/>
      <c r="J901" s="1"/>
      <c r="K901" s="1"/>
      <c r="L901" s="1"/>
      <c r="M901" s="1"/>
      <c r="N901" s="1"/>
      <c r="O901" s="1"/>
      <c r="P901" s="1"/>
      <c r="Q901" s="1"/>
      <c r="R901" s="1"/>
      <c r="S901" s="1"/>
      <c r="T901" s="1"/>
      <c r="U901" s="1"/>
      <c r="V901" s="1"/>
      <c r="W901" s="1"/>
      <c r="X901" s="1"/>
      <c r="Y901" s="3"/>
      <c r="Z901" s="1"/>
    </row>
    <row r="902" spans="1:26" ht="14.25" customHeight="1" x14ac:dyDescent="0.25">
      <c r="A902" s="1"/>
      <c r="B902" s="1"/>
      <c r="C902" s="3"/>
      <c r="D902" s="1"/>
      <c r="E902" s="1"/>
      <c r="F902" s="1"/>
      <c r="G902" s="1"/>
      <c r="H902" s="1"/>
      <c r="I902" s="1"/>
      <c r="J902" s="1"/>
      <c r="K902" s="1"/>
      <c r="L902" s="1"/>
      <c r="M902" s="1"/>
      <c r="N902" s="1"/>
      <c r="O902" s="1"/>
      <c r="P902" s="1"/>
      <c r="Q902" s="1"/>
      <c r="R902" s="1"/>
      <c r="S902" s="1"/>
      <c r="T902" s="1"/>
      <c r="U902" s="1"/>
      <c r="V902" s="1"/>
      <c r="W902" s="1"/>
      <c r="X902" s="1"/>
      <c r="Y902" s="3"/>
      <c r="Z902" s="1"/>
    </row>
    <row r="903" spans="1:26" ht="14.25" customHeight="1" x14ac:dyDescent="0.25">
      <c r="A903" s="1"/>
      <c r="B903" s="1"/>
      <c r="C903" s="3"/>
      <c r="D903" s="1"/>
      <c r="E903" s="1"/>
      <c r="F903" s="1"/>
      <c r="G903" s="1"/>
      <c r="H903" s="1"/>
      <c r="I903" s="1"/>
      <c r="J903" s="1"/>
      <c r="K903" s="1"/>
      <c r="L903" s="1"/>
      <c r="M903" s="1"/>
      <c r="N903" s="1"/>
      <c r="O903" s="1"/>
      <c r="P903" s="1"/>
      <c r="Q903" s="1"/>
      <c r="R903" s="1"/>
      <c r="S903" s="1"/>
      <c r="T903" s="1"/>
      <c r="U903" s="1"/>
      <c r="V903" s="1"/>
      <c r="W903" s="1"/>
      <c r="X903" s="1"/>
      <c r="Y903" s="3"/>
      <c r="Z903" s="1"/>
    </row>
    <row r="904" spans="1:26" ht="14.25" customHeight="1" x14ac:dyDescent="0.25">
      <c r="A904" s="1"/>
      <c r="B904" s="1"/>
      <c r="C904" s="3"/>
      <c r="D904" s="1"/>
      <c r="E904" s="1"/>
      <c r="F904" s="1"/>
      <c r="G904" s="1"/>
      <c r="H904" s="1"/>
      <c r="I904" s="1"/>
      <c r="J904" s="1"/>
      <c r="K904" s="1"/>
      <c r="L904" s="1"/>
      <c r="M904" s="1"/>
      <c r="N904" s="1"/>
      <c r="O904" s="1"/>
      <c r="P904" s="1"/>
      <c r="Q904" s="1"/>
      <c r="R904" s="1"/>
      <c r="S904" s="1"/>
      <c r="T904" s="1"/>
      <c r="U904" s="1"/>
      <c r="V904" s="1"/>
      <c r="W904" s="1"/>
      <c r="X904" s="1"/>
      <c r="Y904" s="3"/>
      <c r="Z904" s="1"/>
    </row>
    <row r="905" spans="1:26" ht="14.25" customHeight="1" x14ac:dyDescent="0.25">
      <c r="A905" s="1"/>
      <c r="B905" s="1"/>
      <c r="C905" s="3"/>
      <c r="D905" s="1"/>
      <c r="E905" s="1"/>
      <c r="F905" s="1"/>
      <c r="G905" s="1"/>
      <c r="H905" s="1"/>
      <c r="I905" s="1"/>
      <c r="J905" s="1"/>
      <c r="K905" s="1"/>
      <c r="L905" s="1"/>
      <c r="M905" s="1"/>
      <c r="N905" s="1"/>
      <c r="O905" s="1"/>
      <c r="P905" s="1"/>
      <c r="Q905" s="1"/>
      <c r="R905" s="1"/>
      <c r="S905" s="1"/>
      <c r="T905" s="1"/>
      <c r="U905" s="1"/>
      <c r="V905" s="1"/>
      <c r="W905" s="1"/>
      <c r="X905" s="1"/>
      <c r="Y905" s="3"/>
      <c r="Z905" s="1"/>
    </row>
    <row r="906" spans="1:26" ht="14.25" customHeight="1" x14ac:dyDescent="0.25">
      <c r="A906" s="1"/>
      <c r="B906" s="1"/>
      <c r="C906" s="3"/>
      <c r="D906" s="1"/>
      <c r="E906" s="1"/>
      <c r="F906" s="1"/>
      <c r="G906" s="1"/>
      <c r="H906" s="1"/>
      <c r="I906" s="1"/>
      <c r="J906" s="1"/>
      <c r="K906" s="1"/>
      <c r="L906" s="1"/>
      <c r="M906" s="1"/>
      <c r="N906" s="1"/>
      <c r="O906" s="1"/>
      <c r="P906" s="1"/>
      <c r="Q906" s="1"/>
      <c r="R906" s="1"/>
      <c r="S906" s="1"/>
      <c r="T906" s="1"/>
      <c r="U906" s="1"/>
      <c r="V906" s="1"/>
      <c r="W906" s="1"/>
      <c r="X906" s="1"/>
      <c r="Y906" s="3"/>
      <c r="Z906" s="1"/>
    </row>
    <row r="907" spans="1:26" ht="14.25" customHeight="1" x14ac:dyDescent="0.25">
      <c r="A907" s="1"/>
      <c r="B907" s="1"/>
      <c r="C907" s="3"/>
      <c r="D907" s="1"/>
      <c r="E907" s="1"/>
      <c r="F907" s="1"/>
      <c r="G907" s="1"/>
      <c r="H907" s="1"/>
      <c r="I907" s="1"/>
      <c r="J907" s="1"/>
      <c r="K907" s="1"/>
      <c r="L907" s="1"/>
      <c r="M907" s="1"/>
      <c r="N907" s="1"/>
      <c r="O907" s="1"/>
      <c r="P907" s="1"/>
      <c r="Q907" s="1"/>
      <c r="R907" s="1"/>
      <c r="S907" s="1"/>
      <c r="T907" s="1"/>
      <c r="U907" s="1"/>
      <c r="V907" s="1"/>
      <c r="W907" s="1"/>
      <c r="X907" s="1"/>
      <c r="Y907" s="3"/>
      <c r="Z907" s="1"/>
    </row>
    <row r="908" spans="1:26" ht="14.25" customHeight="1" x14ac:dyDescent="0.25">
      <c r="A908" s="1"/>
      <c r="B908" s="1"/>
      <c r="C908" s="3"/>
      <c r="D908" s="1"/>
      <c r="E908" s="1"/>
      <c r="F908" s="1"/>
      <c r="G908" s="1"/>
      <c r="H908" s="1"/>
      <c r="I908" s="1"/>
      <c r="J908" s="1"/>
      <c r="K908" s="1"/>
      <c r="L908" s="1"/>
      <c r="M908" s="1"/>
      <c r="N908" s="1"/>
      <c r="O908" s="1"/>
      <c r="P908" s="1"/>
      <c r="Q908" s="1"/>
      <c r="R908" s="1"/>
      <c r="S908" s="1"/>
      <c r="T908" s="1"/>
      <c r="U908" s="1"/>
      <c r="V908" s="1"/>
      <c r="W908" s="1"/>
      <c r="X908" s="1"/>
      <c r="Y908" s="3"/>
      <c r="Z908" s="1"/>
    </row>
    <row r="909" spans="1:26" ht="14.25" customHeight="1" x14ac:dyDescent="0.25">
      <c r="A909" s="1"/>
      <c r="B909" s="1"/>
      <c r="C909" s="3"/>
      <c r="D909" s="1"/>
      <c r="E909" s="1"/>
      <c r="F909" s="1"/>
      <c r="G909" s="1"/>
      <c r="H909" s="1"/>
      <c r="I909" s="1"/>
      <c r="J909" s="1"/>
      <c r="K909" s="1"/>
      <c r="L909" s="1"/>
      <c r="M909" s="1"/>
      <c r="N909" s="1"/>
      <c r="O909" s="1"/>
      <c r="P909" s="1"/>
      <c r="Q909" s="1"/>
      <c r="R909" s="1"/>
      <c r="S909" s="1"/>
      <c r="T909" s="1"/>
      <c r="U909" s="1"/>
      <c r="V909" s="1"/>
      <c r="W909" s="1"/>
      <c r="X909" s="1"/>
      <c r="Y909" s="3"/>
      <c r="Z909" s="1"/>
    </row>
    <row r="910" spans="1:26" ht="14.25" customHeight="1" x14ac:dyDescent="0.25">
      <c r="A910" s="1"/>
      <c r="B910" s="1"/>
      <c r="C910" s="3"/>
      <c r="D910" s="1"/>
      <c r="E910" s="1"/>
      <c r="F910" s="1"/>
      <c r="G910" s="1"/>
      <c r="H910" s="1"/>
      <c r="I910" s="1"/>
      <c r="J910" s="1"/>
      <c r="K910" s="1"/>
      <c r="L910" s="1"/>
      <c r="M910" s="1"/>
      <c r="N910" s="1"/>
      <c r="O910" s="1"/>
      <c r="P910" s="1"/>
      <c r="Q910" s="1"/>
      <c r="R910" s="1"/>
      <c r="S910" s="1"/>
      <c r="T910" s="1"/>
      <c r="U910" s="1"/>
      <c r="V910" s="1"/>
      <c r="W910" s="1"/>
      <c r="X910" s="1"/>
      <c r="Y910" s="3"/>
      <c r="Z910" s="1"/>
    </row>
    <row r="911" spans="1:26" ht="14.25" customHeight="1" x14ac:dyDescent="0.25">
      <c r="A911" s="1"/>
      <c r="B911" s="1"/>
      <c r="C911" s="3"/>
      <c r="D911" s="1"/>
      <c r="E911" s="1"/>
      <c r="F911" s="1"/>
      <c r="G911" s="1"/>
      <c r="H911" s="1"/>
      <c r="I911" s="1"/>
      <c r="J911" s="1"/>
      <c r="K911" s="1"/>
      <c r="L911" s="1"/>
      <c r="M911" s="1"/>
      <c r="N911" s="1"/>
      <c r="O911" s="1"/>
      <c r="P911" s="1"/>
      <c r="Q911" s="1"/>
      <c r="R911" s="1"/>
      <c r="S911" s="1"/>
      <c r="T911" s="1"/>
      <c r="U911" s="1"/>
      <c r="V911" s="1"/>
      <c r="W911" s="1"/>
      <c r="X911" s="1"/>
      <c r="Y911" s="3"/>
      <c r="Z911" s="1"/>
    </row>
    <row r="912" spans="1:26" ht="14.25" customHeight="1" x14ac:dyDescent="0.25">
      <c r="A912" s="1"/>
      <c r="B912" s="1"/>
      <c r="C912" s="3"/>
      <c r="D912" s="1"/>
      <c r="E912" s="1"/>
      <c r="F912" s="1"/>
      <c r="G912" s="1"/>
      <c r="H912" s="1"/>
      <c r="I912" s="1"/>
      <c r="J912" s="1"/>
      <c r="K912" s="1"/>
      <c r="L912" s="1"/>
      <c r="M912" s="1"/>
      <c r="N912" s="1"/>
      <c r="O912" s="1"/>
      <c r="P912" s="1"/>
      <c r="Q912" s="1"/>
      <c r="R912" s="1"/>
      <c r="S912" s="1"/>
      <c r="T912" s="1"/>
      <c r="U912" s="1"/>
      <c r="V912" s="1"/>
      <c r="W912" s="1"/>
      <c r="X912" s="1"/>
      <c r="Y912" s="3"/>
      <c r="Z912" s="1"/>
    </row>
    <row r="913" spans="1:26" ht="14.25" customHeight="1" x14ac:dyDescent="0.25">
      <c r="A913" s="1"/>
      <c r="B913" s="1"/>
      <c r="C913" s="3"/>
      <c r="D913" s="1"/>
      <c r="E913" s="1"/>
      <c r="F913" s="1"/>
      <c r="G913" s="1"/>
      <c r="H913" s="1"/>
      <c r="I913" s="1"/>
      <c r="J913" s="1"/>
      <c r="K913" s="1"/>
      <c r="L913" s="1"/>
      <c r="M913" s="1"/>
      <c r="N913" s="1"/>
      <c r="O913" s="1"/>
      <c r="P913" s="1"/>
      <c r="Q913" s="1"/>
      <c r="R913" s="1"/>
      <c r="S913" s="1"/>
      <c r="T913" s="1"/>
      <c r="U913" s="1"/>
      <c r="V913" s="1"/>
      <c r="W913" s="1"/>
      <c r="X913" s="1"/>
      <c r="Y913" s="3"/>
      <c r="Z913" s="1"/>
    </row>
    <row r="914" spans="1:26" ht="14.25" customHeight="1" x14ac:dyDescent="0.25">
      <c r="A914" s="1"/>
      <c r="B914" s="1"/>
      <c r="C914" s="3"/>
      <c r="D914" s="1"/>
      <c r="E914" s="1"/>
      <c r="F914" s="1"/>
      <c r="G914" s="1"/>
      <c r="H914" s="1"/>
      <c r="I914" s="1"/>
      <c r="J914" s="1"/>
      <c r="K914" s="1"/>
      <c r="L914" s="1"/>
      <c r="M914" s="1"/>
      <c r="N914" s="1"/>
      <c r="O914" s="1"/>
      <c r="P914" s="1"/>
      <c r="Q914" s="1"/>
      <c r="R914" s="1"/>
      <c r="S914" s="1"/>
      <c r="T914" s="1"/>
      <c r="U914" s="1"/>
      <c r="V914" s="1"/>
      <c r="W914" s="1"/>
      <c r="X914" s="1"/>
      <c r="Y914" s="3"/>
      <c r="Z914" s="1"/>
    </row>
    <row r="915" spans="1:26" ht="14.25" customHeight="1" x14ac:dyDescent="0.25">
      <c r="A915" s="1"/>
      <c r="B915" s="1"/>
      <c r="C915" s="3"/>
      <c r="D915" s="1"/>
      <c r="E915" s="1"/>
      <c r="F915" s="1"/>
      <c r="G915" s="1"/>
      <c r="H915" s="1"/>
      <c r="I915" s="1"/>
      <c r="J915" s="1"/>
      <c r="K915" s="1"/>
      <c r="L915" s="1"/>
      <c r="M915" s="1"/>
      <c r="N915" s="1"/>
      <c r="O915" s="1"/>
      <c r="P915" s="1"/>
      <c r="Q915" s="1"/>
      <c r="R915" s="1"/>
      <c r="S915" s="1"/>
      <c r="T915" s="1"/>
      <c r="U915" s="1"/>
      <c r="V915" s="1"/>
      <c r="W915" s="1"/>
      <c r="X915" s="1"/>
      <c r="Y915" s="3"/>
      <c r="Z915" s="1"/>
    </row>
    <row r="916" spans="1:26" ht="14.25" customHeight="1" x14ac:dyDescent="0.25">
      <c r="A916" s="1"/>
      <c r="B916" s="1"/>
      <c r="C916" s="3"/>
      <c r="D916" s="1"/>
      <c r="E916" s="1"/>
      <c r="F916" s="1"/>
      <c r="G916" s="1"/>
      <c r="H916" s="1"/>
      <c r="I916" s="1"/>
      <c r="J916" s="1"/>
      <c r="K916" s="1"/>
      <c r="L916" s="1"/>
      <c r="M916" s="1"/>
      <c r="N916" s="1"/>
      <c r="O916" s="1"/>
      <c r="P916" s="1"/>
      <c r="Q916" s="1"/>
      <c r="R916" s="1"/>
      <c r="S916" s="1"/>
      <c r="T916" s="1"/>
      <c r="U916" s="1"/>
      <c r="V916" s="1"/>
      <c r="W916" s="1"/>
      <c r="X916" s="1"/>
      <c r="Y916" s="3"/>
      <c r="Z916" s="1"/>
    </row>
    <row r="917" spans="1:26" ht="14.25" customHeight="1" x14ac:dyDescent="0.25">
      <c r="A917" s="1"/>
      <c r="B917" s="1"/>
      <c r="C917" s="3"/>
      <c r="D917" s="1"/>
      <c r="E917" s="1"/>
      <c r="F917" s="1"/>
      <c r="G917" s="1"/>
      <c r="H917" s="1"/>
      <c r="I917" s="1"/>
      <c r="J917" s="1"/>
      <c r="K917" s="1"/>
      <c r="L917" s="1"/>
      <c r="M917" s="1"/>
      <c r="N917" s="1"/>
      <c r="O917" s="1"/>
      <c r="P917" s="1"/>
      <c r="Q917" s="1"/>
      <c r="R917" s="1"/>
      <c r="S917" s="1"/>
      <c r="T917" s="1"/>
      <c r="U917" s="1"/>
      <c r="V917" s="1"/>
      <c r="W917" s="1"/>
      <c r="X917" s="1"/>
      <c r="Y917" s="3"/>
      <c r="Z917" s="1"/>
    </row>
    <row r="918" spans="1:26" ht="14.25" customHeight="1" x14ac:dyDescent="0.25">
      <c r="A918" s="1"/>
      <c r="B918" s="1"/>
      <c r="C918" s="3"/>
      <c r="D918" s="1"/>
      <c r="E918" s="1"/>
      <c r="F918" s="1"/>
      <c r="G918" s="1"/>
      <c r="H918" s="1"/>
      <c r="I918" s="1"/>
      <c r="J918" s="1"/>
      <c r="K918" s="1"/>
      <c r="L918" s="1"/>
      <c r="M918" s="1"/>
      <c r="N918" s="1"/>
      <c r="O918" s="1"/>
      <c r="P918" s="1"/>
      <c r="Q918" s="1"/>
      <c r="R918" s="1"/>
      <c r="S918" s="1"/>
      <c r="T918" s="1"/>
      <c r="U918" s="1"/>
      <c r="V918" s="1"/>
      <c r="W918" s="1"/>
      <c r="X918" s="1"/>
      <c r="Y918" s="3"/>
      <c r="Z918" s="1"/>
    </row>
    <row r="919" spans="1:26" ht="14.25" customHeight="1" x14ac:dyDescent="0.25">
      <c r="A919" s="1"/>
      <c r="B919" s="1"/>
      <c r="C919" s="3"/>
      <c r="D919" s="1"/>
      <c r="E919" s="1"/>
      <c r="F919" s="1"/>
      <c r="G919" s="1"/>
      <c r="H919" s="1"/>
      <c r="I919" s="1"/>
      <c r="J919" s="1"/>
      <c r="K919" s="1"/>
      <c r="L919" s="1"/>
      <c r="M919" s="1"/>
      <c r="N919" s="1"/>
      <c r="O919" s="1"/>
      <c r="P919" s="1"/>
      <c r="Q919" s="1"/>
      <c r="R919" s="1"/>
      <c r="S919" s="1"/>
      <c r="T919" s="1"/>
      <c r="U919" s="1"/>
      <c r="V919" s="1"/>
      <c r="W919" s="1"/>
      <c r="X919" s="1"/>
      <c r="Y919" s="3"/>
      <c r="Z919" s="1"/>
    </row>
    <row r="920" spans="1:26" ht="14.25" customHeight="1" x14ac:dyDescent="0.25">
      <c r="A920" s="1"/>
      <c r="B920" s="1"/>
      <c r="C920" s="3"/>
      <c r="D920" s="1"/>
      <c r="E920" s="1"/>
      <c r="F920" s="1"/>
      <c r="G920" s="1"/>
      <c r="H920" s="1"/>
      <c r="I920" s="1"/>
      <c r="J920" s="1"/>
      <c r="K920" s="1"/>
      <c r="L920" s="1"/>
      <c r="M920" s="1"/>
      <c r="N920" s="1"/>
      <c r="O920" s="1"/>
      <c r="P920" s="1"/>
      <c r="Q920" s="1"/>
      <c r="R920" s="1"/>
      <c r="S920" s="1"/>
      <c r="T920" s="1"/>
      <c r="U920" s="1"/>
      <c r="V920" s="1"/>
      <c r="W920" s="1"/>
      <c r="X920" s="1"/>
      <c r="Y920" s="3"/>
      <c r="Z920" s="1"/>
    </row>
    <row r="921" spans="1:26" ht="14.25" customHeight="1" x14ac:dyDescent="0.25">
      <c r="A921" s="1"/>
      <c r="B921" s="1"/>
      <c r="C921" s="3"/>
      <c r="D921" s="1"/>
      <c r="E921" s="1"/>
      <c r="F921" s="1"/>
      <c r="G921" s="1"/>
      <c r="H921" s="1"/>
      <c r="I921" s="1"/>
      <c r="J921" s="1"/>
      <c r="K921" s="1"/>
      <c r="L921" s="1"/>
      <c r="M921" s="1"/>
      <c r="N921" s="1"/>
      <c r="O921" s="1"/>
      <c r="P921" s="1"/>
      <c r="Q921" s="1"/>
      <c r="R921" s="1"/>
      <c r="S921" s="1"/>
      <c r="T921" s="1"/>
      <c r="U921" s="1"/>
      <c r="V921" s="1"/>
      <c r="W921" s="1"/>
      <c r="X921" s="1"/>
      <c r="Y921" s="3"/>
      <c r="Z921" s="1"/>
    </row>
    <row r="922" spans="1:26" ht="14.25" customHeight="1" x14ac:dyDescent="0.25">
      <c r="A922" s="1"/>
      <c r="B922" s="1"/>
      <c r="C922" s="3"/>
      <c r="D922" s="1"/>
      <c r="E922" s="1"/>
      <c r="F922" s="1"/>
      <c r="G922" s="1"/>
      <c r="H922" s="1"/>
      <c r="I922" s="1"/>
      <c r="J922" s="1"/>
      <c r="K922" s="1"/>
      <c r="L922" s="1"/>
      <c r="M922" s="1"/>
      <c r="N922" s="1"/>
      <c r="O922" s="1"/>
      <c r="P922" s="1"/>
      <c r="Q922" s="1"/>
      <c r="R922" s="1"/>
      <c r="S922" s="1"/>
      <c r="T922" s="1"/>
      <c r="U922" s="1"/>
      <c r="V922" s="1"/>
      <c r="W922" s="1"/>
      <c r="X922" s="1"/>
      <c r="Y922" s="3"/>
      <c r="Z922" s="1"/>
    </row>
    <row r="923" spans="1:26" ht="14.25" customHeight="1" x14ac:dyDescent="0.25">
      <c r="A923" s="1"/>
      <c r="B923" s="1"/>
      <c r="C923" s="3"/>
      <c r="D923" s="1"/>
      <c r="E923" s="1"/>
      <c r="F923" s="1"/>
      <c r="G923" s="1"/>
      <c r="H923" s="1"/>
      <c r="I923" s="1"/>
      <c r="J923" s="1"/>
      <c r="K923" s="1"/>
      <c r="L923" s="1"/>
      <c r="M923" s="1"/>
      <c r="N923" s="1"/>
      <c r="O923" s="1"/>
      <c r="P923" s="1"/>
      <c r="Q923" s="1"/>
      <c r="R923" s="1"/>
      <c r="S923" s="1"/>
      <c r="T923" s="1"/>
      <c r="U923" s="1"/>
      <c r="V923" s="1"/>
      <c r="W923" s="1"/>
      <c r="X923" s="1"/>
      <c r="Y923" s="3"/>
      <c r="Z923" s="1"/>
    </row>
    <row r="924" spans="1:26" ht="14.25" customHeight="1" x14ac:dyDescent="0.25">
      <c r="A924" s="1"/>
      <c r="B924" s="1"/>
      <c r="C924" s="3"/>
      <c r="D924" s="1"/>
      <c r="E924" s="1"/>
      <c r="F924" s="1"/>
      <c r="G924" s="1"/>
      <c r="H924" s="1"/>
      <c r="I924" s="1"/>
      <c r="J924" s="1"/>
      <c r="K924" s="1"/>
      <c r="L924" s="1"/>
      <c r="M924" s="1"/>
      <c r="N924" s="1"/>
      <c r="O924" s="1"/>
      <c r="P924" s="1"/>
      <c r="Q924" s="1"/>
      <c r="R924" s="1"/>
      <c r="S924" s="1"/>
      <c r="T924" s="1"/>
      <c r="U924" s="1"/>
      <c r="V924" s="1"/>
      <c r="W924" s="1"/>
      <c r="X924" s="1"/>
      <c r="Y924" s="3"/>
      <c r="Z924" s="1"/>
    </row>
    <row r="925" spans="1:26" ht="14.25" customHeight="1" x14ac:dyDescent="0.25">
      <c r="A925" s="1"/>
      <c r="B925" s="1"/>
      <c r="C925" s="3"/>
      <c r="D925" s="1"/>
      <c r="E925" s="1"/>
      <c r="F925" s="1"/>
      <c r="G925" s="1"/>
      <c r="H925" s="1"/>
      <c r="I925" s="1"/>
      <c r="J925" s="1"/>
      <c r="K925" s="1"/>
      <c r="L925" s="1"/>
      <c r="M925" s="1"/>
      <c r="N925" s="1"/>
      <c r="O925" s="1"/>
      <c r="P925" s="1"/>
      <c r="Q925" s="1"/>
      <c r="R925" s="1"/>
      <c r="S925" s="1"/>
      <c r="T925" s="1"/>
      <c r="U925" s="1"/>
      <c r="V925" s="1"/>
      <c r="W925" s="1"/>
      <c r="X925" s="1"/>
      <c r="Y925" s="3"/>
      <c r="Z925" s="1"/>
    </row>
    <row r="926" spans="1:26" ht="14.25" customHeight="1" x14ac:dyDescent="0.25">
      <c r="A926" s="1"/>
      <c r="B926" s="1"/>
      <c r="C926" s="3"/>
      <c r="D926" s="1"/>
      <c r="E926" s="1"/>
      <c r="F926" s="1"/>
      <c r="G926" s="1"/>
      <c r="H926" s="1"/>
      <c r="I926" s="1"/>
      <c r="J926" s="1"/>
      <c r="K926" s="1"/>
      <c r="L926" s="1"/>
      <c r="M926" s="1"/>
      <c r="N926" s="1"/>
      <c r="O926" s="1"/>
      <c r="P926" s="1"/>
      <c r="Q926" s="1"/>
      <c r="R926" s="1"/>
      <c r="S926" s="1"/>
      <c r="T926" s="1"/>
      <c r="U926" s="1"/>
      <c r="V926" s="1"/>
      <c r="W926" s="1"/>
      <c r="X926" s="1"/>
      <c r="Y926" s="3"/>
      <c r="Z926" s="1"/>
    </row>
    <row r="927" spans="1:26" ht="14.25" customHeight="1" x14ac:dyDescent="0.25">
      <c r="A927" s="1"/>
      <c r="B927" s="1"/>
      <c r="C927" s="3"/>
      <c r="D927" s="1"/>
      <c r="E927" s="1"/>
      <c r="F927" s="1"/>
      <c r="G927" s="1"/>
      <c r="H927" s="1"/>
      <c r="I927" s="1"/>
      <c r="J927" s="1"/>
      <c r="K927" s="1"/>
      <c r="L927" s="1"/>
      <c r="M927" s="1"/>
      <c r="N927" s="1"/>
      <c r="O927" s="1"/>
      <c r="P927" s="1"/>
      <c r="Q927" s="1"/>
      <c r="R927" s="1"/>
      <c r="S927" s="1"/>
      <c r="T927" s="1"/>
      <c r="U927" s="1"/>
      <c r="V927" s="1"/>
      <c r="W927" s="1"/>
      <c r="X927" s="1"/>
      <c r="Y927" s="3"/>
      <c r="Z927" s="1"/>
    </row>
    <row r="928" spans="1:26" ht="14.25" customHeight="1" x14ac:dyDescent="0.25">
      <c r="A928" s="1"/>
      <c r="B928" s="1"/>
      <c r="C928" s="3"/>
      <c r="D928" s="1"/>
      <c r="E928" s="1"/>
      <c r="F928" s="1"/>
      <c r="G928" s="1"/>
      <c r="H928" s="1"/>
      <c r="I928" s="1"/>
      <c r="J928" s="1"/>
      <c r="K928" s="1"/>
      <c r="L928" s="1"/>
      <c r="M928" s="1"/>
      <c r="N928" s="1"/>
      <c r="O928" s="1"/>
      <c r="P928" s="1"/>
      <c r="Q928" s="1"/>
      <c r="R928" s="1"/>
      <c r="S928" s="1"/>
      <c r="T928" s="1"/>
      <c r="U928" s="1"/>
      <c r="V928" s="1"/>
      <c r="W928" s="1"/>
      <c r="X928" s="1"/>
      <c r="Y928" s="3"/>
      <c r="Z928" s="1"/>
    </row>
    <row r="929" spans="1:26" ht="14.25" customHeight="1" x14ac:dyDescent="0.25">
      <c r="A929" s="1"/>
      <c r="B929" s="1"/>
      <c r="C929" s="3"/>
      <c r="D929" s="1"/>
      <c r="E929" s="1"/>
      <c r="F929" s="1"/>
      <c r="G929" s="1"/>
      <c r="H929" s="1"/>
      <c r="I929" s="1"/>
      <c r="J929" s="1"/>
      <c r="K929" s="1"/>
      <c r="L929" s="1"/>
      <c r="M929" s="1"/>
      <c r="N929" s="1"/>
      <c r="O929" s="1"/>
      <c r="P929" s="1"/>
      <c r="Q929" s="1"/>
      <c r="R929" s="1"/>
      <c r="S929" s="1"/>
      <c r="T929" s="1"/>
      <c r="U929" s="1"/>
      <c r="V929" s="1"/>
      <c r="W929" s="1"/>
      <c r="X929" s="1"/>
      <c r="Y929" s="3"/>
      <c r="Z929" s="1"/>
    </row>
    <row r="930" spans="1:26" ht="14.25" customHeight="1" x14ac:dyDescent="0.25">
      <c r="A930" s="1"/>
      <c r="B930" s="1"/>
      <c r="C930" s="3"/>
      <c r="D930" s="1"/>
      <c r="E930" s="1"/>
      <c r="F930" s="1"/>
      <c r="G930" s="1"/>
      <c r="H930" s="1"/>
      <c r="I930" s="1"/>
      <c r="J930" s="1"/>
      <c r="K930" s="1"/>
      <c r="L930" s="1"/>
      <c r="M930" s="1"/>
      <c r="N930" s="1"/>
      <c r="O930" s="1"/>
      <c r="P930" s="1"/>
      <c r="Q930" s="1"/>
      <c r="R930" s="1"/>
      <c r="S930" s="1"/>
      <c r="T930" s="1"/>
      <c r="U930" s="1"/>
      <c r="V930" s="1"/>
      <c r="W930" s="1"/>
      <c r="X930" s="1"/>
      <c r="Y930" s="3"/>
      <c r="Z930" s="1"/>
    </row>
    <row r="931" spans="1:26" ht="14.25" customHeight="1" x14ac:dyDescent="0.25">
      <c r="A931" s="1"/>
      <c r="B931" s="1"/>
      <c r="C931" s="3"/>
      <c r="D931" s="1"/>
      <c r="E931" s="1"/>
      <c r="F931" s="1"/>
      <c r="G931" s="1"/>
      <c r="H931" s="1"/>
      <c r="I931" s="1"/>
      <c r="J931" s="1"/>
      <c r="K931" s="1"/>
      <c r="L931" s="1"/>
      <c r="M931" s="1"/>
      <c r="N931" s="1"/>
      <c r="O931" s="1"/>
      <c r="P931" s="1"/>
      <c r="Q931" s="1"/>
      <c r="R931" s="1"/>
      <c r="S931" s="1"/>
      <c r="T931" s="1"/>
      <c r="U931" s="1"/>
      <c r="V931" s="1"/>
      <c r="W931" s="1"/>
      <c r="X931" s="1"/>
      <c r="Y931" s="3"/>
      <c r="Z931" s="1"/>
    </row>
    <row r="932" spans="1:26" ht="14.25" customHeight="1" x14ac:dyDescent="0.25">
      <c r="A932" s="1"/>
      <c r="B932" s="1"/>
      <c r="C932" s="3"/>
      <c r="D932" s="1"/>
      <c r="E932" s="1"/>
      <c r="F932" s="1"/>
      <c r="G932" s="1"/>
      <c r="H932" s="1"/>
      <c r="I932" s="1"/>
      <c r="J932" s="1"/>
      <c r="K932" s="1"/>
      <c r="L932" s="1"/>
      <c r="M932" s="1"/>
      <c r="N932" s="1"/>
      <c r="O932" s="1"/>
      <c r="P932" s="1"/>
      <c r="Q932" s="1"/>
      <c r="R932" s="1"/>
      <c r="S932" s="1"/>
      <c r="T932" s="1"/>
      <c r="U932" s="1"/>
      <c r="V932" s="1"/>
      <c r="W932" s="1"/>
      <c r="X932" s="1"/>
      <c r="Y932" s="3"/>
      <c r="Z932" s="1"/>
    </row>
    <row r="933" spans="1:26" ht="14.25" customHeight="1" x14ac:dyDescent="0.25">
      <c r="A933" s="1"/>
      <c r="B933" s="1"/>
      <c r="C933" s="3"/>
      <c r="D933" s="1"/>
      <c r="E933" s="1"/>
      <c r="F933" s="1"/>
      <c r="G933" s="1"/>
      <c r="H933" s="1"/>
      <c r="I933" s="1"/>
      <c r="J933" s="1"/>
      <c r="K933" s="1"/>
      <c r="L933" s="1"/>
      <c r="M933" s="1"/>
      <c r="N933" s="1"/>
      <c r="O933" s="1"/>
      <c r="P933" s="1"/>
      <c r="Q933" s="1"/>
      <c r="R933" s="1"/>
      <c r="S933" s="1"/>
      <c r="T933" s="1"/>
      <c r="U933" s="1"/>
      <c r="V933" s="1"/>
      <c r="W933" s="1"/>
      <c r="X933" s="1"/>
      <c r="Y933" s="3"/>
      <c r="Z933" s="1"/>
    </row>
    <row r="934" spans="1:26" ht="14.25" customHeight="1" x14ac:dyDescent="0.25">
      <c r="A934" s="1"/>
      <c r="B934" s="1"/>
      <c r="C934" s="3"/>
      <c r="D934" s="1"/>
      <c r="E934" s="1"/>
      <c r="F934" s="1"/>
      <c r="G934" s="1"/>
      <c r="H934" s="1"/>
      <c r="I934" s="1"/>
      <c r="J934" s="1"/>
      <c r="K934" s="1"/>
      <c r="L934" s="1"/>
      <c r="M934" s="1"/>
      <c r="N934" s="1"/>
      <c r="O934" s="1"/>
      <c r="P934" s="1"/>
      <c r="Q934" s="1"/>
      <c r="R934" s="1"/>
      <c r="S934" s="1"/>
      <c r="T934" s="1"/>
      <c r="U934" s="1"/>
      <c r="V934" s="1"/>
      <c r="W934" s="1"/>
      <c r="X934" s="1"/>
      <c r="Y934" s="3"/>
      <c r="Z934" s="1"/>
    </row>
    <row r="935" spans="1:26" ht="14.25" customHeight="1" x14ac:dyDescent="0.25">
      <c r="A935" s="1"/>
      <c r="B935" s="1"/>
      <c r="C935" s="3"/>
      <c r="D935" s="1"/>
      <c r="E935" s="1"/>
      <c r="F935" s="1"/>
      <c r="G935" s="1"/>
      <c r="H935" s="1"/>
      <c r="I935" s="1"/>
      <c r="J935" s="1"/>
      <c r="K935" s="1"/>
      <c r="L935" s="1"/>
      <c r="M935" s="1"/>
      <c r="N935" s="1"/>
      <c r="O935" s="1"/>
      <c r="P935" s="1"/>
      <c r="Q935" s="1"/>
      <c r="R935" s="1"/>
      <c r="S935" s="1"/>
      <c r="T935" s="1"/>
      <c r="U935" s="1"/>
      <c r="V935" s="1"/>
      <c r="W935" s="1"/>
      <c r="X935" s="1"/>
      <c r="Y935" s="3"/>
      <c r="Z935" s="1"/>
    </row>
    <row r="936" spans="1:26" ht="14.25" customHeight="1" x14ac:dyDescent="0.25">
      <c r="A936" s="1"/>
      <c r="B936" s="1"/>
      <c r="C936" s="3"/>
      <c r="D936" s="1"/>
      <c r="E936" s="1"/>
      <c r="F936" s="1"/>
      <c r="G936" s="1"/>
      <c r="H936" s="1"/>
      <c r="I936" s="1"/>
      <c r="J936" s="1"/>
      <c r="K936" s="1"/>
      <c r="L936" s="1"/>
      <c r="M936" s="1"/>
      <c r="N936" s="1"/>
      <c r="O936" s="1"/>
      <c r="P936" s="1"/>
      <c r="Q936" s="1"/>
      <c r="R936" s="1"/>
      <c r="S936" s="1"/>
      <c r="T936" s="1"/>
      <c r="U936" s="1"/>
      <c r="V936" s="1"/>
      <c r="W936" s="1"/>
      <c r="X936" s="1"/>
      <c r="Y936" s="3"/>
      <c r="Z936" s="1"/>
    </row>
    <row r="937" spans="1:26" ht="14.25" customHeight="1" x14ac:dyDescent="0.25">
      <c r="A937" s="1"/>
      <c r="B937" s="1"/>
      <c r="C937" s="3"/>
      <c r="D937" s="1"/>
      <c r="E937" s="1"/>
      <c r="F937" s="1"/>
      <c r="G937" s="1"/>
      <c r="H937" s="1"/>
      <c r="I937" s="1"/>
      <c r="J937" s="1"/>
      <c r="K937" s="1"/>
      <c r="L937" s="1"/>
      <c r="M937" s="1"/>
      <c r="N937" s="1"/>
      <c r="O937" s="1"/>
      <c r="P937" s="1"/>
      <c r="Q937" s="1"/>
      <c r="R937" s="1"/>
      <c r="S937" s="1"/>
      <c r="T937" s="1"/>
      <c r="U937" s="1"/>
      <c r="V937" s="1"/>
      <c r="W937" s="1"/>
      <c r="X937" s="1"/>
      <c r="Y937" s="3"/>
      <c r="Z937" s="1"/>
    </row>
    <row r="938" spans="1:26" ht="14.25" customHeight="1" x14ac:dyDescent="0.25">
      <c r="A938" s="1"/>
      <c r="B938" s="1"/>
      <c r="C938" s="3"/>
      <c r="D938" s="1"/>
      <c r="E938" s="1"/>
      <c r="F938" s="1"/>
      <c r="G938" s="1"/>
      <c r="H938" s="1"/>
      <c r="I938" s="1"/>
      <c r="J938" s="1"/>
      <c r="K938" s="1"/>
      <c r="L938" s="1"/>
      <c r="M938" s="1"/>
      <c r="N938" s="1"/>
      <c r="O938" s="1"/>
      <c r="P938" s="1"/>
      <c r="Q938" s="1"/>
      <c r="R938" s="1"/>
      <c r="S938" s="1"/>
      <c r="T938" s="1"/>
      <c r="U938" s="1"/>
      <c r="V938" s="1"/>
      <c r="W938" s="1"/>
      <c r="X938" s="1"/>
      <c r="Y938" s="3"/>
      <c r="Z938" s="1"/>
    </row>
    <row r="939" spans="1:26" ht="14.25" customHeight="1" x14ac:dyDescent="0.25">
      <c r="A939" s="1"/>
      <c r="B939" s="1"/>
      <c r="C939" s="3"/>
      <c r="D939" s="1"/>
      <c r="E939" s="1"/>
      <c r="F939" s="1"/>
      <c r="G939" s="1"/>
      <c r="H939" s="1"/>
      <c r="I939" s="1"/>
      <c r="J939" s="1"/>
      <c r="K939" s="1"/>
      <c r="L939" s="1"/>
      <c r="M939" s="1"/>
      <c r="N939" s="1"/>
      <c r="O939" s="1"/>
      <c r="P939" s="1"/>
      <c r="Q939" s="1"/>
      <c r="R939" s="1"/>
      <c r="S939" s="1"/>
      <c r="T939" s="1"/>
      <c r="U939" s="1"/>
      <c r="V939" s="1"/>
      <c r="W939" s="1"/>
      <c r="X939" s="1"/>
      <c r="Y939" s="3"/>
      <c r="Z939" s="1"/>
    </row>
    <row r="940" spans="1:26" ht="14.25" customHeight="1" x14ac:dyDescent="0.25">
      <c r="A940" s="1"/>
      <c r="B940" s="1"/>
      <c r="C940" s="3"/>
      <c r="D940" s="1"/>
      <c r="E940" s="1"/>
      <c r="F940" s="1"/>
      <c r="G940" s="1"/>
      <c r="H940" s="1"/>
      <c r="I940" s="1"/>
      <c r="J940" s="1"/>
      <c r="K940" s="1"/>
      <c r="L940" s="1"/>
      <c r="M940" s="1"/>
      <c r="N940" s="1"/>
      <c r="O940" s="1"/>
      <c r="P940" s="1"/>
      <c r="Q940" s="1"/>
      <c r="R940" s="1"/>
      <c r="S940" s="1"/>
      <c r="T940" s="1"/>
      <c r="U940" s="1"/>
      <c r="V940" s="1"/>
      <c r="W940" s="1"/>
      <c r="X940" s="1"/>
      <c r="Y940" s="3"/>
      <c r="Z940" s="1"/>
    </row>
    <row r="941" spans="1:26" ht="14.25" customHeight="1" x14ac:dyDescent="0.25">
      <c r="A941" s="1"/>
      <c r="B941" s="1"/>
      <c r="C941" s="3"/>
      <c r="D941" s="1"/>
      <c r="E941" s="1"/>
      <c r="F941" s="1"/>
      <c r="G941" s="1"/>
      <c r="H941" s="1"/>
      <c r="I941" s="1"/>
      <c r="J941" s="1"/>
      <c r="K941" s="1"/>
      <c r="L941" s="1"/>
      <c r="M941" s="1"/>
      <c r="N941" s="1"/>
      <c r="O941" s="1"/>
      <c r="P941" s="1"/>
      <c r="Q941" s="1"/>
      <c r="R941" s="1"/>
      <c r="S941" s="1"/>
      <c r="T941" s="1"/>
      <c r="U941" s="1"/>
      <c r="V941" s="1"/>
      <c r="W941" s="1"/>
      <c r="X941" s="1"/>
      <c r="Y941" s="3"/>
      <c r="Z941" s="1"/>
    </row>
    <row r="942" spans="1:26" ht="14.25" customHeight="1" x14ac:dyDescent="0.25">
      <c r="A942" s="1"/>
      <c r="B942" s="1"/>
      <c r="C942" s="3"/>
      <c r="D942" s="1"/>
      <c r="E942" s="1"/>
      <c r="F942" s="1"/>
      <c r="G942" s="1"/>
      <c r="H942" s="1"/>
      <c r="I942" s="1"/>
      <c r="J942" s="1"/>
      <c r="K942" s="1"/>
      <c r="L942" s="1"/>
      <c r="M942" s="1"/>
      <c r="N942" s="1"/>
      <c r="O942" s="1"/>
      <c r="P942" s="1"/>
      <c r="Q942" s="1"/>
      <c r="R942" s="1"/>
      <c r="S942" s="1"/>
      <c r="T942" s="1"/>
      <c r="U942" s="1"/>
      <c r="V942" s="1"/>
      <c r="W942" s="1"/>
      <c r="X942" s="1"/>
      <c r="Y942" s="3"/>
      <c r="Z942" s="1"/>
    </row>
    <row r="943" spans="1:26" ht="14.25" customHeight="1" x14ac:dyDescent="0.25">
      <c r="A943" s="1"/>
      <c r="B943" s="1"/>
      <c r="C943" s="3"/>
      <c r="D943" s="1"/>
      <c r="E943" s="1"/>
      <c r="F943" s="1"/>
      <c r="G943" s="1"/>
      <c r="H943" s="1"/>
      <c r="I943" s="1"/>
      <c r="J943" s="1"/>
      <c r="K943" s="1"/>
      <c r="L943" s="1"/>
      <c r="M943" s="1"/>
      <c r="N943" s="1"/>
      <c r="O943" s="1"/>
      <c r="P943" s="1"/>
      <c r="Q943" s="1"/>
      <c r="R943" s="1"/>
      <c r="S943" s="1"/>
      <c r="T943" s="1"/>
      <c r="U943" s="1"/>
      <c r="V943" s="1"/>
      <c r="W943" s="1"/>
      <c r="X943" s="1"/>
      <c r="Y943" s="3"/>
      <c r="Z943" s="1"/>
    </row>
    <row r="944" spans="1:26" ht="14.25" customHeight="1" x14ac:dyDescent="0.25">
      <c r="A944" s="1"/>
      <c r="B944" s="1"/>
      <c r="C944" s="3"/>
      <c r="D944" s="1"/>
      <c r="E944" s="1"/>
      <c r="F944" s="1"/>
      <c r="G944" s="1"/>
      <c r="H944" s="1"/>
      <c r="I944" s="1"/>
      <c r="J944" s="1"/>
      <c r="K944" s="1"/>
      <c r="L944" s="1"/>
      <c r="M944" s="1"/>
      <c r="N944" s="1"/>
      <c r="O944" s="1"/>
      <c r="P944" s="1"/>
      <c r="Q944" s="1"/>
      <c r="R944" s="1"/>
      <c r="S944" s="1"/>
      <c r="T944" s="1"/>
      <c r="U944" s="1"/>
      <c r="V944" s="1"/>
      <c r="W944" s="1"/>
      <c r="X944" s="1"/>
      <c r="Y944" s="3"/>
      <c r="Z944" s="1"/>
    </row>
    <row r="945" spans="1:26" ht="14.25" customHeight="1" x14ac:dyDescent="0.25">
      <c r="A945" s="1"/>
      <c r="B945" s="1"/>
      <c r="C945" s="3"/>
      <c r="D945" s="1"/>
      <c r="E945" s="1"/>
      <c r="F945" s="1"/>
      <c r="G945" s="1"/>
      <c r="H945" s="1"/>
      <c r="I945" s="1"/>
      <c r="J945" s="1"/>
      <c r="K945" s="1"/>
      <c r="L945" s="1"/>
      <c r="M945" s="1"/>
      <c r="N945" s="1"/>
      <c r="O945" s="1"/>
      <c r="P945" s="1"/>
      <c r="Q945" s="1"/>
      <c r="R945" s="1"/>
      <c r="S945" s="1"/>
      <c r="T945" s="1"/>
      <c r="U945" s="1"/>
      <c r="V945" s="1"/>
      <c r="W945" s="1"/>
      <c r="X945" s="1"/>
      <c r="Y945" s="3"/>
      <c r="Z945" s="1"/>
    </row>
    <row r="946" spans="1:26" ht="14.25" customHeight="1" x14ac:dyDescent="0.25">
      <c r="A946" s="1"/>
      <c r="B946" s="1"/>
      <c r="C946" s="3"/>
      <c r="D946" s="1"/>
      <c r="E946" s="1"/>
      <c r="F946" s="1"/>
      <c r="G946" s="1"/>
      <c r="H946" s="1"/>
      <c r="I946" s="1"/>
      <c r="J946" s="1"/>
      <c r="K946" s="1"/>
      <c r="L946" s="1"/>
      <c r="M946" s="1"/>
      <c r="N946" s="1"/>
      <c r="O946" s="1"/>
      <c r="P946" s="1"/>
      <c r="Q946" s="1"/>
      <c r="R946" s="1"/>
      <c r="S946" s="1"/>
      <c r="T946" s="1"/>
      <c r="U946" s="1"/>
      <c r="V946" s="1"/>
      <c r="W946" s="1"/>
      <c r="X946" s="1"/>
      <c r="Y946" s="3"/>
      <c r="Z946" s="1"/>
    </row>
    <row r="947" spans="1:26" ht="14.25" customHeight="1" x14ac:dyDescent="0.25">
      <c r="A947" s="1"/>
      <c r="B947" s="1"/>
      <c r="C947" s="3"/>
      <c r="D947" s="1"/>
      <c r="E947" s="1"/>
      <c r="F947" s="1"/>
      <c r="G947" s="1"/>
      <c r="H947" s="1"/>
      <c r="I947" s="1"/>
      <c r="J947" s="1"/>
      <c r="K947" s="1"/>
      <c r="L947" s="1"/>
      <c r="M947" s="1"/>
      <c r="N947" s="1"/>
      <c r="O947" s="1"/>
      <c r="P947" s="1"/>
      <c r="Q947" s="1"/>
      <c r="R947" s="1"/>
      <c r="S947" s="1"/>
      <c r="T947" s="1"/>
      <c r="U947" s="1"/>
      <c r="V947" s="1"/>
      <c r="W947" s="1"/>
      <c r="X947" s="1"/>
      <c r="Y947" s="3"/>
      <c r="Z947" s="1"/>
    </row>
    <row r="948" spans="1:26" ht="14.25" customHeight="1" x14ac:dyDescent="0.25">
      <c r="A948" s="1"/>
      <c r="B948" s="1"/>
      <c r="C948" s="3"/>
      <c r="D948" s="1"/>
      <c r="E948" s="1"/>
      <c r="F948" s="1"/>
      <c r="G948" s="1"/>
      <c r="H948" s="1"/>
      <c r="I948" s="1"/>
      <c r="J948" s="1"/>
      <c r="K948" s="1"/>
      <c r="L948" s="1"/>
      <c r="M948" s="1"/>
      <c r="N948" s="1"/>
      <c r="O948" s="1"/>
      <c r="P948" s="1"/>
      <c r="Q948" s="1"/>
      <c r="R948" s="1"/>
      <c r="S948" s="1"/>
      <c r="T948" s="1"/>
      <c r="U948" s="1"/>
      <c r="V948" s="1"/>
      <c r="W948" s="1"/>
      <c r="X948" s="1"/>
      <c r="Y948" s="3"/>
      <c r="Z948" s="1"/>
    </row>
    <row r="949" spans="1:26" ht="14.25" customHeight="1" x14ac:dyDescent="0.25">
      <c r="A949" s="1"/>
      <c r="B949" s="1"/>
      <c r="C949" s="3"/>
      <c r="D949" s="1"/>
      <c r="E949" s="1"/>
      <c r="F949" s="1"/>
      <c r="G949" s="1"/>
      <c r="H949" s="1"/>
      <c r="I949" s="1"/>
      <c r="J949" s="1"/>
      <c r="K949" s="1"/>
      <c r="L949" s="1"/>
      <c r="M949" s="1"/>
      <c r="N949" s="1"/>
      <c r="O949" s="1"/>
      <c r="P949" s="1"/>
      <c r="Q949" s="1"/>
      <c r="R949" s="1"/>
      <c r="S949" s="1"/>
      <c r="T949" s="1"/>
      <c r="U949" s="1"/>
      <c r="V949" s="1"/>
      <c r="W949" s="1"/>
      <c r="X949" s="1"/>
      <c r="Y949" s="3"/>
      <c r="Z949" s="1"/>
    </row>
    <row r="950" spans="1:26" ht="14.25" customHeight="1" x14ac:dyDescent="0.25">
      <c r="A950" s="1"/>
      <c r="B950" s="1"/>
      <c r="C950" s="3"/>
      <c r="D950" s="1"/>
      <c r="E950" s="1"/>
      <c r="F950" s="1"/>
      <c r="G950" s="1"/>
      <c r="H950" s="1"/>
      <c r="I950" s="1"/>
      <c r="J950" s="1"/>
      <c r="K950" s="1"/>
      <c r="L950" s="1"/>
      <c r="M950" s="1"/>
      <c r="N950" s="1"/>
      <c r="O950" s="1"/>
      <c r="P950" s="1"/>
      <c r="Q950" s="1"/>
      <c r="R950" s="1"/>
      <c r="S950" s="1"/>
      <c r="T950" s="1"/>
      <c r="U950" s="1"/>
      <c r="V950" s="1"/>
      <c r="W950" s="1"/>
      <c r="X950" s="1"/>
      <c r="Y950" s="3"/>
      <c r="Z950" s="1"/>
    </row>
    <row r="951" spans="1:26" ht="14.25" customHeight="1" x14ac:dyDescent="0.25">
      <c r="A951" s="1"/>
      <c r="B951" s="1"/>
      <c r="C951" s="3"/>
      <c r="D951" s="1"/>
      <c r="E951" s="1"/>
      <c r="F951" s="1"/>
      <c r="G951" s="1"/>
      <c r="H951" s="1"/>
      <c r="I951" s="1"/>
      <c r="J951" s="1"/>
      <c r="K951" s="1"/>
      <c r="L951" s="1"/>
      <c r="M951" s="1"/>
      <c r="N951" s="1"/>
      <c r="O951" s="1"/>
      <c r="P951" s="1"/>
      <c r="Q951" s="1"/>
      <c r="R951" s="1"/>
      <c r="S951" s="1"/>
      <c r="T951" s="1"/>
      <c r="U951" s="1"/>
      <c r="V951" s="1"/>
      <c r="W951" s="1"/>
      <c r="X951" s="1"/>
      <c r="Y951" s="3"/>
      <c r="Z951" s="1"/>
    </row>
    <row r="952" spans="1:26" ht="14.25" customHeight="1" x14ac:dyDescent="0.25">
      <c r="A952" s="1"/>
      <c r="B952" s="1"/>
      <c r="C952" s="3"/>
      <c r="D952" s="1"/>
      <c r="E952" s="1"/>
      <c r="F952" s="1"/>
      <c r="G952" s="1"/>
      <c r="H952" s="1"/>
      <c r="I952" s="1"/>
      <c r="J952" s="1"/>
      <c r="K952" s="1"/>
      <c r="L952" s="1"/>
      <c r="M952" s="1"/>
      <c r="N952" s="1"/>
      <c r="O952" s="1"/>
      <c r="P952" s="1"/>
      <c r="Q952" s="1"/>
      <c r="R952" s="1"/>
      <c r="S952" s="1"/>
      <c r="T952" s="1"/>
      <c r="U952" s="1"/>
      <c r="V952" s="1"/>
      <c r="W952" s="1"/>
      <c r="X952" s="1"/>
      <c r="Y952" s="3"/>
      <c r="Z952" s="1"/>
    </row>
    <row r="953" spans="1:26" ht="14.25" customHeight="1" x14ac:dyDescent="0.25">
      <c r="A953" s="1"/>
      <c r="B953" s="1"/>
      <c r="C953" s="3"/>
      <c r="D953" s="1"/>
      <c r="E953" s="1"/>
      <c r="F953" s="1"/>
      <c r="G953" s="1"/>
      <c r="H953" s="1"/>
      <c r="I953" s="1"/>
      <c r="J953" s="1"/>
      <c r="K953" s="1"/>
      <c r="L953" s="1"/>
      <c r="M953" s="1"/>
      <c r="N953" s="1"/>
      <c r="O953" s="1"/>
      <c r="P953" s="1"/>
      <c r="Q953" s="1"/>
      <c r="R953" s="1"/>
      <c r="S953" s="1"/>
      <c r="T953" s="1"/>
      <c r="U953" s="1"/>
      <c r="V953" s="1"/>
      <c r="W953" s="1"/>
      <c r="X953" s="1"/>
      <c r="Y953" s="3"/>
      <c r="Z953" s="1"/>
    </row>
    <row r="954" spans="1:26" ht="14.25" customHeight="1" x14ac:dyDescent="0.25">
      <c r="A954" s="1"/>
      <c r="B954" s="1"/>
      <c r="C954" s="3"/>
      <c r="D954" s="1"/>
      <c r="E954" s="1"/>
      <c r="F954" s="1"/>
      <c r="G954" s="1"/>
      <c r="H954" s="1"/>
      <c r="I954" s="1"/>
      <c r="J954" s="1"/>
      <c r="K954" s="1"/>
      <c r="L954" s="1"/>
      <c r="M954" s="1"/>
      <c r="N954" s="1"/>
      <c r="O954" s="1"/>
      <c r="P954" s="1"/>
      <c r="Q954" s="1"/>
      <c r="R954" s="1"/>
      <c r="S954" s="1"/>
      <c r="T954" s="1"/>
      <c r="U954" s="1"/>
      <c r="V954" s="1"/>
      <c r="W954" s="1"/>
      <c r="X954" s="1"/>
      <c r="Y954" s="3"/>
      <c r="Z954" s="1"/>
    </row>
    <row r="955" spans="1:26" ht="14.25" customHeight="1" x14ac:dyDescent="0.25">
      <c r="A955" s="1"/>
      <c r="B955" s="1"/>
      <c r="C955" s="3"/>
      <c r="D955" s="1"/>
      <c r="E955" s="1"/>
      <c r="F955" s="1"/>
      <c r="G955" s="1"/>
      <c r="H955" s="1"/>
      <c r="I955" s="1"/>
      <c r="J955" s="1"/>
      <c r="K955" s="1"/>
      <c r="L955" s="1"/>
      <c r="M955" s="1"/>
      <c r="N955" s="1"/>
      <c r="O955" s="1"/>
      <c r="P955" s="1"/>
      <c r="Q955" s="1"/>
      <c r="R955" s="1"/>
      <c r="S955" s="1"/>
      <c r="T955" s="1"/>
      <c r="U955" s="1"/>
      <c r="V955" s="1"/>
      <c r="W955" s="1"/>
      <c r="X955" s="1"/>
      <c r="Y955" s="3"/>
      <c r="Z955" s="1"/>
    </row>
    <row r="956" spans="1:26" ht="14.25" customHeight="1" x14ac:dyDescent="0.25">
      <c r="A956" s="1"/>
      <c r="B956" s="1"/>
      <c r="C956" s="3"/>
      <c r="D956" s="1"/>
      <c r="E956" s="1"/>
      <c r="F956" s="1"/>
      <c r="G956" s="1"/>
      <c r="H956" s="1"/>
      <c r="I956" s="1"/>
      <c r="J956" s="1"/>
      <c r="K956" s="1"/>
      <c r="L956" s="1"/>
      <c r="M956" s="1"/>
      <c r="N956" s="1"/>
      <c r="O956" s="1"/>
      <c r="P956" s="1"/>
      <c r="Q956" s="1"/>
      <c r="R956" s="1"/>
      <c r="S956" s="1"/>
      <c r="T956" s="1"/>
      <c r="U956" s="1"/>
      <c r="V956" s="1"/>
      <c r="W956" s="1"/>
      <c r="X956" s="1"/>
      <c r="Y956" s="3"/>
      <c r="Z956" s="1"/>
    </row>
    <row r="957" spans="1:26" ht="14.25" customHeight="1" x14ac:dyDescent="0.25">
      <c r="A957" s="1"/>
      <c r="B957" s="1"/>
      <c r="C957" s="3"/>
      <c r="D957" s="1"/>
      <c r="E957" s="1"/>
      <c r="F957" s="1"/>
      <c r="G957" s="1"/>
      <c r="H957" s="1"/>
      <c r="I957" s="1"/>
      <c r="J957" s="1"/>
      <c r="K957" s="1"/>
      <c r="L957" s="1"/>
      <c r="M957" s="1"/>
      <c r="N957" s="1"/>
      <c r="O957" s="1"/>
      <c r="P957" s="1"/>
      <c r="Q957" s="1"/>
      <c r="R957" s="1"/>
      <c r="S957" s="1"/>
      <c r="T957" s="1"/>
      <c r="U957" s="1"/>
      <c r="V957" s="1"/>
      <c r="W957" s="1"/>
      <c r="X957" s="1"/>
      <c r="Y957" s="3"/>
      <c r="Z957" s="1"/>
    </row>
    <row r="958" spans="1:26" ht="14.25" customHeight="1" x14ac:dyDescent="0.25">
      <c r="A958" s="1"/>
      <c r="B958" s="1"/>
      <c r="C958" s="3"/>
      <c r="D958" s="1"/>
      <c r="E958" s="1"/>
      <c r="F958" s="1"/>
      <c r="G958" s="1"/>
      <c r="H958" s="1"/>
      <c r="I958" s="1"/>
      <c r="J958" s="1"/>
      <c r="K958" s="1"/>
      <c r="L958" s="1"/>
      <c r="M958" s="1"/>
      <c r="N958" s="1"/>
      <c r="O958" s="1"/>
      <c r="P958" s="1"/>
      <c r="Q958" s="1"/>
      <c r="R958" s="1"/>
      <c r="S958" s="1"/>
      <c r="T958" s="1"/>
      <c r="U958" s="1"/>
      <c r="V958" s="1"/>
      <c r="W958" s="1"/>
      <c r="X958" s="1"/>
      <c r="Y958" s="3"/>
      <c r="Z958" s="1"/>
    </row>
    <row r="959" spans="1:26" ht="14.25" customHeight="1" x14ac:dyDescent="0.25">
      <c r="A959" s="1"/>
      <c r="B959" s="1"/>
      <c r="C959" s="3"/>
      <c r="D959" s="1"/>
      <c r="E959" s="1"/>
      <c r="F959" s="1"/>
      <c r="G959" s="1"/>
      <c r="H959" s="1"/>
      <c r="I959" s="1"/>
      <c r="J959" s="1"/>
      <c r="K959" s="1"/>
      <c r="L959" s="1"/>
      <c r="M959" s="1"/>
      <c r="N959" s="1"/>
      <c r="O959" s="1"/>
      <c r="P959" s="1"/>
      <c r="Q959" s="1"/>
      <c r="R959" s="1"/>
      <c r="S959" s="1"/>
      <c r="T959" s="1"/>
      <c r="U959" s="1"/>
      <c r="V959" s="1"/>
      <c r="W959" s="1"/>
      <c r="X959" s="1"/>
      <c r="Y959" s="3"/>
      <c r="Z959" s="1"/>
    </row>
    <row r="960" spans="1:26" ht="14.25" customHeight="1" x14ac:dyDescent="0.25">
      <c r="A960" s="1"/>
      <c r="B960" s="1"/>
      <c r="C960" s="3"/>
      <c r="D960" s="1"/>
      <c r="E960" s="1"/>
      <c r="F960" s="1"/>
      <c r="G960" s="1"/>
      <c r="H960" s="1"/>
      <c r="I960" s="1"/>
      <c r="J960" s="1"/>
      <c r="K960" s="1"/>
      <c r="L960" s="1"/>
      <c r="M960" s="1"/>
      <c r="N960" s="1"/>
      <c r="O960" s="1"/>
      <c r="P960" s="1"/>
      <c r="Q960" s="1"/>
      <c r="R960" s="1"/>
      <c r="S960" s="1"/>
      <c r="T960" s="1"/>
      <c r="U960" s="1"/>
      <c r="V960" s="1"/>
      <c r="W960" s="1"/>
      <c r="X960" s="1"/>
      <c r="Y960" s="3"/>
      <c r="Z960" s="1"/>
    </row>
    <row r="961" spans="1:26" ht="14.25" customHeight="1" x14ac:dyDescent="0.25">
      <c r="A961" s="1"/>
      <c r="B961" s="1"/>
      <c r="C961" s="3"/>
      <c r="D961" s="1"/>
      <c r="E961" s="1"/>
      <c r="F961" s="1"/>
      <c r="G961" s="1"/>
      <c r="H961" s="1"/>
      <c r="I961" s="1"/>
      <c r="J961" s="1"/>
      <c r="K961" s="1"/>
      <c r="L961" s="1"/>
      <c r="M961" s="1"/>
      <c r="N961" s="1"/>
      <c r="O961" s="1"/>
      <c r="P961" s="1"/>
      <c r="Q961" s="1"/>
      <c r="R961" s="1"/>
      <c r="S961" s="1"/>
      <c r="T961" s="1"/>
      <c r="U961" s="1"/>
      <c r="V961" s="1"/>
      <c r="W961" s="1"/>
      <c r="X961" s="1"/>
      <c r="Y961" s="3"/>
      <c r="Z961" s="1"/>
    </row>
    <row r="962" spans="1:26" ht="14.25" customHeight="1" x14ac:dyDescent="0.25">
      <c r="A962" s="1"/>
      <c r="B962" s="1"/>
      <c r="C962" s="3"/>
      <c r="D962" s="1"/>
      <c r="E962" s="1"/>
      <c r="F962" s="1"/>
      <c r="G962" s="1"/>
      <c r="H962" s="1"/>
      <c r="I962" s="1"/>
      <c r="J962" s="1"/>
      <c r="K962" s="1"/>
      <c r="L962" s="1"/>
      <c r="M962" s="1"/>
      <c r="N962" s="1"/>
      <c r="O962" s="1"/>
      <c r="P962" s="1"/>
      <c r="Q962" s="1"/>
      <c r="R962" s="1"/>
      <c r="S962" s="1"/>
      <c r="T962" s="1"/>
      <c r="U962" s="1"/>
      <c r="V962" s="1"/>
      <c r="W962" s="1"/>
      <c r="X962" s="1"/>
      <c r="Y962" s="3"/>
      <c r="Z962" s="1"/>
    </row>
    <row r="963" spans="1:26" ht="14.25" customHeight="1" x14ac:dyDescent="0.25">
      <c r="A963" s="1"/>
      <c r="B963" s="1"/>
      <c r="C963" s="3"/>
      <c r="D963" s="1"/>
      <c r="E963" s="1"/>
      <c r="F963" s="1"/>
      <c r="G963" s="1"/>
      <c r="H963" s="1"/>
      <c r="I963" s="1"/>
      <c r="J963" s="1"/>
      <c r="K963" s="1"/>
      <c r="L963" s="1"/>
      <c r="M963" s="1"/>
      <c r="N963" s="1"/>
      <c r="O963" s="1"/>
      <c r="P963" s="1"/>
      <c r="Q963" s="1"/>
      <c r="R963" s="1"/>
      <c r="S963" s="1"/>
      <c r="T963" s="1"/>
      <c r="U963" s="1"/>
      <c r="V963" s="1"/>
      <c r="W963" s="1"/>
      <c r="X963" s="1"/>
      <c r="Y963" s="3"/>
      <c r="Z963" s="1"/>
    </row>
    <row r="964" spans="1:26" ht="14.25" customHeight="1" x14ac:dyDescent="0.25">
      <c r="A964" s="1"/>
      <c r="B964" s="1"/>
      <c r="C964" s="3"/>
      <c r="D964" s="1"/>
      <c r="E964" s="1"/>
      <c r="F964" s="1"/>
      <c r="G964" s="1"/>
      <c r="H964" s="1"/>
      <c r="I964" s="1"/>
      <c r="J964" s="1"/>
      <c r="K964" s="1"/>
      <c r="L964" s="1"/>
      <c r="M964" s="1"/>
      <c r="N964" s="1"/>
      <c r="O964" s="1"/>
      <c r="P964" s="1"/>
      <c r="Q964" s="1"/>
      <c r="R964" s="1"/>
      <c r="S964" s="1"/>
      <c r="T964" s="1"/>
      <c r="U964" s="1"/>
      <c r="V964" s="1"/>
      <c r="W964" s="1"/>
      <c r="X964" s="1"/>
      <c r="Y964" s="3"/>
      <c r="Z964" s="1"/>
    </row>
    <row r="965" spans="1:26" ht="14.25" customHeight="1" x14ac:dyDescent="0.25">
      <c r="A965" s="1"/>
      <c r="B965" s="1"/>
      <c r="C965" s="3"/>
      <c r="D965" s="1"/>
      <c r="E965" s="1"/>
      <c r="F965" s="1"/>
      <c r="G965" s="1"/>
      <c r="H965" s="1"/>
      <c r="I965" s="1"/>
      <c r="J965" s="1"/>
      <c r="K965" s="1"/>
      <c r="L965" s="1"/>
      <c r="M965" s="1"/>
      <c r="N965" s="1"/>
      <c r="O965" s="1"/>
      <c r="P965" s="1"/>
      <c r="Q965" s="1"/>
      <c r="R965" s="1"/>
      <c r="S965" s="1"/>
      <c r="T965" s="1"/>
      <c r="U965" s="1"/>
      <c r="V965" s="1"/>
      <c r="W965" s="1"/>
      <c r="X965" s="1"/>
      <c r="Y965" s="3"/>
      <c r="Z965" s="1"/>
    </row>
    <row r="966" spans="1:26" ht="14.25" customHeight="1" x14ac:dyDescent="0.25">
      <c r="A966" s="1"/>
      <c r="B966" s="1"/>
      <c r="C966" s="3"/>
      <c r="D966" s="1"/>
      <c r="E966" s="1"/>
      <c r="F966" s="1"/>
      <c r="G966" s="1"/>
      <c r="H966" s="1"/>
      <c r="I966" s="1"/>
      <c r="J966" s="1"/>
      <c r="K966" s="1"/>
      <c r="L966" s="1"/>
      <c r="M966" s="1"/>
      <c r="N966" s="1"/>
      <c r="O966" s="1"/>
      <c r="P966" s="1"/>
      <c r="Q966" s="1"/>
      <c r="R966" s="1"/>
      <c r="S966" s="1"/>
      <c r="T966" s="1"/>
      <c r="U966" s="1"/>
      <c r="V966" s="1"/>
      <c r="W966" s="1"/>
      <c r="X966" s="1"/>
      <c r="Y966" s="3"/>
      <c r="Z966" s="1"/>
    </row>
    <row r="967" spans="1:26" ht="14.25" customHeight="1" x14ac:dyDescent="0.25">
      <c r="A967" s="1"/>
      <c r="B967" s="1"/>
      <c r="C967" s="3"/>
      <c r="D967" s="1"/>
      <c r="E967" s="1"/>
      <c r="F967" s="1"/>
      <c r="G967" s="1"/>
      <c r="H967" s="1"/>
      <c r="I967" s="1"/>
      <c r="J967" s="1"/>
      <c r="K967" s="1"/>
      <c r="L967" s="1"/>
      <c r="M967" s="1"/>
      <c r="N967" s="1"/>
      <c r="O967" s="1"/>
      <c r="P967" s="1"/>
      <c r="Q967" s="1"/>
      <c r="R967" s="1"/>
      <c r="S967" s="1"/>
      <c r="T967" s="1"/>
      <c r="U967" s="1"/>
      <c r="V967" s="1"/>
      <c r="W967" s="1"/>
      <c r="X967" s="1"/>
      <c r="Y967" s="3"/>
      <c r="Z967" s="1"/>
    </row>
    <row r="968" spans="1:26" ht="14.25" customHeight="1" x14ac:dyDescent="0.25">
      <c r="A968" s="1"/>
      <c r="B968" s="1"/>
      <c r="C968" s="3"/>
      <c r="D968" s="1"/>
      <c r="E968" s="1"/>
      <c r="F968" s="1"/>
      <c r="G968" s="1"/>
      <c r="H968" s="1"/>
      <c r="I968" s="1"/>
      <c r="J968" s="1"/>
      <c r="K968" s="1"/>
      <c r="L968" s="1"/>
      <c r="M968" s="1"/>
      <c r="N968" s="1"/>
      <c r="O968" s="1"/>
      <c r="P968" s="1"/>
      <c r="Q968" s="1"/>
      <c r="R968" s="1"/>
      <c r="S968" s="1"/>
      <c r="T968" s="1"/>
      <c r="U968" s="1"/>
      <c r="V968" s="1"/>
      <c r="W968" s="1"/>
      <c r="X968" s="1"/>
      <c r="Y968" s="3"/>
      <c r="Z968" s="1"/>
    </row>
    <row r="969" spans="1:26" ht="14.25" customHeight="1" x14ac:dyDescent="0.25">
      <c r="A969" s="1"/>
      <c r="B969" s="1"/>
      <c r="C969" s="3"/>
      <c r="D969" s="1"/>
      <c r="E969" s="1"/>
      <c r="F969" s="1"/>
      <c r="G969" s="1"/>
      <c r="H969" s="1"/>
      <c r="I969" s="1"/>
      <c r="J969" s="1"/>
      <c r="K969" s="1"/>
      <c r="L969" s="1"/>
      <c r="M969" s="1"/>
      <c r="N969" s="1"/>
      <c r="O969" s="1"/>
      <c r="P969" s="1"/>
      <c r="Q969" s="1"/>
      <c r="R969" s="1"/>
      <c r="S969" s="1"/>
      <c r="T969" s="1"/>
      <c r="U969" s="1"/>
      <c r="V969" s="1"/>
      <c r="W969" s="1"/>
      <c r="X969" s="1"/>
      <c r="Y969" s="3"/>
      <c r="Z969" s="1"/>
    </row>
    <row r="970" spans="1:26" ht="14.25" customHeight="1" x14ac:dyDescent="0.25">
      <c r="A970" s="1"/>
      <c r="B970" s="1"/>
      <c r="C970" s="3"/>
      <c r="D970" s="1"/>
      <c r="E970" s="1"/>
      <c r="F970" s="1"/>
      <c r="G970" s="1"/>
      <c r="H970" s="1"/>
      <c r="I970" s="1"/>
      <c r="J970" s="1"/>
      <c r="K970" s="1"/>
      <c r="L970" s="1"/>
      <c r="M970" s="1"/>
      <c r="N970" s="1"/>
      <c r="O970" s="1"/>
      <c r="P970" s="1"/>
      <c r="Q970" s="1"/>
      <c r="R970" s="1"/>
      <c r="S970" s="1"/>
      <c r="T970" s="1"/>
      <c r="U970" s="1"/>
      <c r="V970" s="1"/>
      <c r="W970" s="1"/>
      <c r="X970" s="1"/>
      <c r="Y970" s="3"/>
      <c r="Z970" s="1"/>
    </row>
    <row r="971" spans="1:26" ht="14.25" customHeight="1" x14ac:dyDescent="0.25">
      <c r="A971" s="1"/>
      <c r="B971" s="1"/>
      <c r="C971" s="3"/>
      <c r="D971" s="1"/>
      <c r="E971" s="1"/>
      <c r="F971" s="1"/>
      <c r="G971" s="1"/>
      <c r="H971" s="1"/>
      <c r="I971" s="1"/>
      <c r="J971" s="1"/>
      <c r="K971" s="1"/>
      <c r="L971" s="1"/>
      <c r="M971" s="1"/>
      <c r="N971" s="1"/>
      <c r="O971" s="1"/>
      <c r="P971" s="1"/>
      <c r="Q971" s="1"/>
      <c r="R971" s="1"/>
      <c r="S971" s="1"/>
      <c r="T971" s="1"/>
      <c r="U971" s="1"/>
      <c r="V971" s="1"/>
      <c r="W971" s="1"/>
      <c r="X971" s="1"/>
      <c r="Y971" s="3"/>
      <c r="Z971" s="1"/>
    </row>
    <row r="972" spans="1:26" ht="14.25" customHeight="1" x14ac:dyDescent="0.25">
      <c r="A972" s="1"/>
      <c r="B972" s="1"/>
      <c r="C972" s="3"/>
      <c r="D972" s="1"/>
      <c r="E972" s="1"/>
      <c r="F972" s="1"/>
      <c r="G972" s="1"/>
      <c r="H972" s="1"/>
      <c r="I972" s="1"/>
      <c r="J972" s="1"/>
      <c r="K972" s="1"/>
      <c r="L972" s="1"/>
      <c r="M972" s="1"/>
      <c r="N972" s="1"/>
      <c r="O972" s="1"/>
      <c r="P972" s="1"/>
      <c r="Q972" s="1"/>
      <c r="R972" s="1"/>
      <c r="S972" s="1"/>
      <c r="T972" s="1"/>
      <c r="U972" s="1"/>
      <c r="V972" s="1"/>
      <c r="W972" s="1"/>
      <c r="X972" s="1"/>
      <c r="Y972" s="3"/>
      <c r="Z972" s="1"/>
    </row>
    <row r="973" spans="1:26" ht="14.25" customHeight="1" x14ac:dyDescent="0.25">
      <c r="A973" s="1"/>
      <c r="B973" s="1"/>
      <c r="C973" s="3"/>
      <c r="D973" s="1"/>
      <c r="E973" s="1"/>
      <c r="F973" s="1"/>
      <c r="G973" s="1"/>
      <c r="H973" s="1"/>
      <c r="I973" s="1"/>
      <c r="J973" s="1"/>
      <c r="K973" s="1"/>
      <c r="L973" s="1"/>
      <c r="M973" s="1"/>
      <c r="N973" s="1"/>
      <c r="O973" s="1"/>
      <c r="P973" s="1"/>
      <c r="Q973" s="1"/>
      <c r="R973" s="1"/>
      <c r="S973" s="1"/>
      <c r="T973" s="1"/>
      <c r="U973" s="1"/>
      <c r="V973" s="1"/>
      <c r="W973" s="1"/>
      <c r="X973" s="1"/>
      <c r="Y973" s="3"/>
      <c r="Z973" s="1"/>
    </row>
    <row r="974" spans="1:26" ht="14.25" customHeight="1" x14ac:dyDescent="0.25">
      <c r="A974" s="1"/>
      <c r="B974" s="1"/>
      <c r="C974" s="3"/>
      <c r="D974" s="1"/>
      <c r="E974" s="1"/>
      <c r="F974" s="1"/>
      <c r="G974" s="1"/>
      <c r="H974" s="1"/>
      <c r="I974" s="1"/>
      <c r="J974" s="1"/>
      <c r="K974" s="1"/>
      <c r="L974" s="1"/>
      <c r="M974" s="1"/>
      <c r="N974" s="1"/>
      <c r="O974" s="1"/>
      <c r="P974" s="1"/>
      <c r="Q974" s="1"/>
      <c r="R974" s="1"/>
      <c r="S974" s="1"/>
      <c r="T974" s="1"/>
      <c r="U974" s="1"/>
      <c r="V974" s="1"/>
      <c r="W974" s="1"/>
      <c r="X974" s="1"/>
      <c r="Y974" s="3"/>
      <c r="Z974" s="1"/>
    </row>
    <row r="975" spans="1:26" ht="14.25" customHeight="1" x14ac:dyDescent="0.25">
      <c r="A975" s="1"/>
      <c r="B975" s="1"/>
      <c r="C975" s="3"/>
      <c r="D975" s="1"/>
      <c r="E975" s="1"/>
      <c r="F975" s="1"/>
      <c r="G975" s="1"/>
      <c r="H975" s="1"/>
      <c r="I975" s="1"/>
      <c r="J975" s="1"/>
      <c r="K975" s="1"/>
      <c r="L975" s="1"/>
      <c r="M975" s="1"/>
      <c r="N975" s="1"/>
      <c r="O975" s="1"/>
      <c r="P975" s="1"/>
      <c r="Q975" s="1"/>
      <c r="R975" s="1"/>
      <c r="S975" s="1"/>
      <c r="T975" s="1"/>
      <c r="U975" s="1"/>
      <c r="V975" s="1"/>
      <c r="W975" s="1"/>
      <c r="X975" s="1"/>
      <c r="Y975" s="3"/>
      <c r="Z975" s="1"/>
    </row>
    <row r="976" spans="1:26" ht="14.25" customHeight="1" x14ac:dyDescent="0.25">
      <c r="A976" s="1"/>
      <c r="B976" s="1"/>
      <c r="C976" s="3"/>
      <c r="D976" s="1"/>
      <c r="E976" s="1"/>
      <c r="F976" s="1"/>
      <c r="G976" s="1"/>
      <c r="H976" s="1"/>
      <c r="I976" s="1"/>
      <c r="J976" s="1"/>
      <c r="K976" s="1"/>
      <c r="L976" s="1"/>
      <c r="M976" s="1"/>
      <c r="N976" s="1"/>
      <c r="O976" s="1"/>
      <c r="P976" s="1"/>
      <c r="Q976" s="1"/>
      <c r="R976" s="1"/>
      <c r="S976" s="1"/>
      <c r="T976" s="1"/>
      <c r="U976" s="1"/>
      <c r="V976" s="1"/>
      <c r="W976" s="1"/>
      <c r="X976" s="1"/>
      <c r="Y976" s="3"/>
      <c r="Z976" s="1"/>
    </row>
    <row r="977" spans="1:26" ht="14.25" customHeight="1" x14ac:dyDescent="0.25">
      <c r="A977" s="1"/>
      <c r="B977" s="1"/>
      <c r="C977" s="3"/>
      <c r="D977" s="1"/>
      <c r="E977" s="1"/>
      <c r="F977" s="1"/>
      <c r="G977" s="1"/>
      <c r="H977" s="1"/>
      <c r="I977" s="1"/>
      <c r="J977" s="1"/>
      <c r="K977" s="1"/>
      <c r="L977" s="1"/>
      <c r="M977" s="1"/>
      <c r="N977" s="1"/>
      <c r="O977" s="1"/>
      <c r="P977" s="1"/>
      <c r="Q977" s="1"/>
      <c r="R977" s="1"/>
      <c r="S977" s="1"/>
      <c r="T977" s="1"/>
      <c r="U977" s="1"/>
      <c r="V977" s="1"/>
      <c r="W977" s="1"/>
      <c r="X977" s="1"/>
      <c r="Y977" s="3"/>
      <c r="Z977" s="1"/>
    </row>
    <row r="978" spans="1:26" ht="14.25" customHeight="1" x14ac:dyDescent="0.25">
      <c r="A978" s="1"/>
      <c r="B978" s="1"/>
      <c r="C978" s="3"/>
      <c r="D978" s="1"/>
      <c r="E978" s="1"/>
      <c r="F978" s="1"/>
      <c r="G978" s="1"/>
      <c r="H978" s="1"/>
      <c r="I978" s="1"/>
      <c r="J978" s="1"/>
      <c r="K978" s="1"/>
      <c r="L978" s="1"/>
      <c r="M978" s="1"/>
      <c r="N978" s="1"/>
      <c r="O978" s="1"/>
      <c r="P978" s="1"/>
      <c r="Q978" s="1"/>
      <c r="R978" s="1"/>
      <c r="S978" s="1"/>
      <c r="T978" s="1"/>
      <c r="U978" s="1"/>
      <c r="V978" s="1"/>
      <c r="W978" s="1"/>
      <c r="X978" s="1"/>
      <c r="Y978" s="3"/>
      <c r="Z978" s="1"/>
    </row>
    <row r="979" spans="1:26" ht="14.25" customHeight="1" x14ac:dyDescent="0.25">
      <c r="A979" s="1"/>
      <c r="B979" s="1"/>
      <c r="C979" s="3"/>
      <c r="D979" s="1"/>
      <c r="E979" s="1"/>
      <c r="F979" s="1"/>
      <c r="G979" s="1"/>
      <c r="H979" s="1"/>
      <c r="I979" s="1"/>
      <c r="J979" s="1"/>
      <c r="K979" s="1"/>
      <c r="L979" s="1"/>
      <c r="M979" s="1"/>
      <c r="N979" s="1"/>
      <c r="O979" s="1"/>
      <c r="P979" s="1"/>
      <c r="Q979" s="1"/>
      <c r="R979" s="1"/>
      <c r="S979" s="1"/>
      <c r="T979" s="1"/>
      <c r="U979" s="1"/>
      <c r="V979" s="1"/>
      <c r="W979" s="1"/>
      <c r="X979" s="1"/>
      <c r="Y979" s="3"/>
      <c r="Z979" s="1"/>
    </row>
    <row r="980" spans="1:26" ht="14.25" customHeight="1" x14ac:dyDescent="0.25">
      <c r="A980" s="1"/>
      <c r="B980" s="1"/>
      <c r="C980" s="3"/>
      <c r="D980" s="1"/>
      <c r="E980" s="1"/>
      <c r="F980" s="1"/>
      <c r="G980" s="1"/>
      <c r="H980" s="1"/>
      <c r="I980" s="1"/>
      <c r="J980" s="1"/>
      <c r="K980" s="1"/>
      <c r="L980" s="1"/>
      <c r="M980" s="1"/>
      <c r="N980" s="1"/>
      <c r="O980" s="1"/>
      <c r="P980" s="1"/>
      <c r="Q980" s="1"/>
      <c r="R980" s="1"/>
      <c r="S980" s="1"/>
      <c r="T980" s="1"/>
      <c r="U980" s="1"/>
      <c r="V980" s="1"/>
      <c r="W980" s="1"/>
      <c r="X980" s="1"/>
      <c r="Y980" s="3"/>
      <c r="Z980" s="1"/>
    </row>
    <row r="981" spans="1:26" ht="14.25" customHeight="1" x14ac:dyDescent="0.25">
      <c r="A981" s="1"/>
      <c r="B981" s="1"/>
      <c r="C981" s="3"/>
      <c r="D981" s="1"/>
      <c r="E981" s="1"/>
      <c r="F981" s="1"/>
      <c r="G981" s="1"/>
      <c r="H981" s="1"/>
      <c r="I981" s="1"/>
      <c r="J981" s="1"/>
      <c r="K981" s="1"/>
      <c r="L981" s="1"/>
      <c r="M981" s="1"/>
      <c r="N981" s="1"/>
      <c r="O981" s="1"/>
      <c r="P981" s="1"/>
      <c r="Q981" s="1"/>
      <c r="R981" s="1"/>
      <c r="S981" s="1"/>
      <c r="T981" s="1"/>
      <c r="U981" s="1"/>
      <c r="V981" s="1"/>
      <c r="W981" s="1"/>
      <c r="X981" s="1"/>
      <c r="Y981" s="3"/>
      <c r="Z981" s="1"/>
    </row>
    <row r="982" spans="1:26" ht="14.25" customHeight="1" x14ac:dyDescent="0.25">
      <c r="A982" s="1"/>
      <c r="B982" s="1"/>
      <c r="C982" s="3"/>
      <c r="D982" s="1"/>
      <c r="E982" s="1"/>
      <c r="F982" s="1"/>
      <c r="G982" s="1"/>
      <c r="H982" s="1"/>
      <c r="I982" s="1"/>
      <c r="J982" s="1"/>
      <c r="K982" s="1"/>
      <c r="L982" s="1"/>
      <c r="M982" s="1"/>
      <c r="N982" s="1"/>
      <c r="O982" s="1"/>
      <c r="P982" s="1"/>
      <c r="Q982" s="1"/>
      <c r="R982" s="1"/>
      <c r="S982" s="1"/>
      <c r="T982" s="1"/>
      <c r="U982" s="1"/>
      <c r="V982" s="1"/>
      <c r="W982" s="1"/>
      <c r="X982" s="1"/>
      <c r="Y982" s="3"/>
      <c r="Z982" s="1"/>
    </row>
    <row r="983" spans="1:26" ht="14.25" customHeight="1" x14ac:dyDescent="0.25">
      <c r="A983" s="1"/>
      <c r="B983" s="1"/>
      <c r="C983" s="3"/>
      <c r="D983" s="1"/>
      <c r="E983" s="1"/>
      <c r="F983" s="1"/>
      <c r="G983" s="1"/>
      <c r="H983" s="1"/>
      <c r="I983" s="1"/>
      <c r="J983" s="1"/>
      <c r="K983" s="1"/>
      <c r="L983" s="1"/>
      <c r="M983" s="1"/>
      <c r="N983" s="1"/>
      <c r="O983" s="1"/>
      <c r="P983" s="1"/>
      <c r="Q983" s="1"/>
      <c r="R983" s="1"/>
      <c r="S983" s="1"/>
      <c r="T983" s="1"/>
      <c r="U983" s="1"/>
      <c r="V983" s="1"/>
      <c r="W983" s="1"/>
      <c r="X983" s="1"/>
      <c r="Y983" s="3"/>
      <c r="Z983" s="1"/>
    </row>
    <row r="984" spans="1:26" ht="14.25" customHeight="1" x14ac:dyDescent="0.25">
      <c r="A984" s="1"/>
      <c r="B984" s="1"/>
      <c r="C984" s="3"/>
      <c r="D984" s="1"/>
      <c r="E984" s="1"/>
      <c r="F984" s="1"/>
      <c r="G984" s="1"/>
      <c r="H984" s="1"/>
      <c r="I984" s="1"/>
      <c r="J984" s="1"/>
      <c r="K984" s="1"/>
      <c r="L984" s="1"/>
      <c r="M984" s="1"/>
      <c r="N984" s="1"/>
      <c r="O984" s="1"/>
      <c r="P984" s="1"/>
      <c r="Q984" s="1"/>
      <c r="R984" s="1"/>
      <c r="S984" s="1"/>
      <c r="T984" s="1"/>
      <c r="U984" s="1"/>
      <c r="V984" s="1"/>
      <c r="W984" s="1"/>
      <c r="X984" s="1"/>
      <c r="Y984" s="3"/>
      <c r="Z984" s="1"/>
    </row>
    <row r="985" spans="1:26" ht="14.25" customHeight="1" x14ac:dyDescent="0.25">
      <c r="A985" s="1"/>
      <c r="B985" s="1"/>
      <c r="C985" s="3"/>
      <c r="D985" s="1"/>
      <c r="E985" s="1"/>
      <c r="F985" s="1"/>
      <c r="G985" s="1"/>
      <c r="H985" s="1"/>
      <c r="I985" s="1"/>
      <c r="J985" s="1"/>
      <c r="K985" s="1"/>
      <c r="L985" s="1"/>
      <c r="M985" s="1"/>
      <c r="N985" s="1"/>
      <c r="O985" s="1"/>
      <c r="P985" s="1"/>
      <c r="Q985" s="1"/>
      <c r="R985" s="1"/>
      <c r="S985" s="1"/>
      <c r="T985" s="1"/>
      <c r="U985" s="1"/>
      <c r="V985" s="1"/>
      <c r="W985" s="1"/>
      <c r="X985" s="1"/>
      <c r="Y985" s="3"/>
      <c r="Z985" s="1"/>
    </row>
    <row r="986" spans="1:26" ht="14.25" customHeight="1" x14ac:dyDescent="0.25">
      <c r="A986" s="1"/>
      <c r="B986" s="1"/>
      <c r="C986" s="3"/>
      <c r="D986" s="1"/>
      <c r="E986" s="1"/>
      <c r="F986" s="1"/>
      <c r="G986" s="1"/>
      <c r="H986" s="1"/>
      <c r="I986" s="1"/>
      <c r="J986" s="1"/>
      <c r="K986" s="1"/>
      <c r="L986" s="1"/>
      <c r="M986" s="1"/>
      <c r="N986" s="1"/>
      <c r="O986" s="1"/>
      <c r="P986" s="1"/>
      <c r="Q986" s="1"/>
      <c r="R986" s="1"/>
      <c r="S986" s="1"/>
      <c r="T986" s="1"/>
      <c r="U986" s="1"/>
      <c r="V986" s="1"/>
      <c r="W986" s="1"/>
      <c r="X986" s="1"/>
      <c r="Y986" s="3"/>
      <c r="Z986" s="1"/>
    </row>
    <row r="987" spans="1:26" ht="14.25" customHeight="1" x14ac:dyDescent="0.25">
      <c r="A987" s="1"/>
      <c r="B987" s="1"/>
      <c r="C987" s="3"/>
      <c r="D987" s="1"/>
      <c r="E987" s="1"/>
      <c r="F987" s="1"/>
      <c r="G987" s="1"/>
      <c r="H987" s="1"/>
      <c r="I987" s="1"/>
      <c r="J987" s="1"/>
      <c r="K987" s="1"/>
      <c r="L987" s="1"/>
      <c r="M987" s="1"/>
      <c r="N987" s="1"/>
      <c r="O987" s="1"/>
      <c r="P987" s="1"/>
      <c r="Q987" s="1"/>
      <c r="R987" s="1"/>
      <c r="S987" s="1"/>
      <c r="T987" s="1"/>
      <c r="U987" s="1"/>
      <c r="V987" s="1"/>
      <c r="W987" s="1"/>
      <c r="X987" s="1"/>
      <c r="Y987" s="3"/>
      <c r="Z987" s="1"/>
    </row>
    <row r="988" spans="1:26" ht="14.25" customHeight="1" x14ac:dyDescent="0.25">
      <c r="A988" s="1"/>
      <c r="B988" s="1"/>
      <c r="C988" s="3"/>
      <c r="D988" s="1"/>
      <c r="E988" s="1"/>
      <c r="F988" s="1"/>
      <c r="G988" s="1"/>
      <c r="H988" s="1"/>
      <c r="I988" s="1"/>
      <c r="J988" s="1"/>
      <c r="K988" s="1"/>
      <c r="L988" s="1"/>
      <c r="M988" s="1"/>
      <c r="N988" s="1"/>
      <c r="O988" s="1"/>
      <c r="P988" s="1"/>
      <c r="Q988" s="1"/>
      <c r="R988" s="1"/>
      <c r="S988" s="1"/>
      <c r="T988" s="1"/>
      <c r="U988" s="1"/>
      <c r="V988" s="1"/>
      <c r="W988" s="1"/>
      <c r="X988" s="1"/>
      <c r="Y988" s="3"/>
      <c r="Z988" s="1"/>
    </row>
    <row r="989" spans="1:26" ht="14.25" customHeight="1" x14ac:dyDescent="0.25">
      <c r="A989" s="1"/>
      <c r="B989" s="1"/>
      <c r="C989" s="3"/>
      <c r="D989" s="1"/>
      <c r="E989" s="1"/>
      <c r="F989" s="1"/>
      <c r="G989" s="1"/>
      <c r="H989" s="1"/>
      <c r="I989" s="1"/>
      <c r="J989" s="1"/>
      <c r="K989" s="1"/>
      <c r="L989" s="1"/>
      <c r="M989" s="1"/>
      <c r="N989" s="1"/>
      <c r="O989" s="1"/>
      <c r="P989" s="1"/>
      <c r="Q989" s="1"/>
      <c r="R989" s="1"/>
      <c r="S989" s="1"/>
      <c r="T989" s="1"/>
      <c r="U989" s="1"/>
      <c r="V989" s="1"/>
      <c r="W989" s="1"/>
      <c r="X989" s="1"/>
      <c r="Y989" s="3"/>
      <c r="Z989" s="1"/>
    </row>
    <row r="990" spans="1:26" ht="14.25" customHeight="1" x14ac:dyDescent="0.25">
      <c r="A990" s="1"/>
      <c r="B990" s="1"/>
      <c r="C990" s="3"/>
      <c r="D990" s="1"/>
      <c r="E990" s="1"/>
      <c r="F990" s="1"/>
      <c r="G990" s="1"/>
      <c r="H990" s="1"/>
      <c r="I990" s="1"/>
      <c r="J990" s="1"/>
      <c r="K990" s="1"/>
      <c r="L990" s="1"/>
      <c r="M990" s="1"/>
      <c r="N990" s="1"/>
      <c r="O990" s="1"/>
      <c r="P990" s="1"/>
      <c r="Q990" s="1"/>
      <c r="R990" s="1"/>
      <c r="S990" s="1"/>
      <c r="T990" s="1"/>
      <c r="U990" s="1"/>
      <c r="V990" s="1"/>
      <c r="W990" s="1"/>
      <c r="X990" s="1"/>
      <c r="Y990" s="3"/>
      <c r="Z990" s="1"/>
    </row>
    <row r="991" spans="1:26" ht="14.25" customHeight="1" x14ac:dyDescent="0.25">
      <c r="A991" s="1"/>
      <c r="B991" s="1"/>
      <c r="C991" s="3"/>
      <c r="D991" s="1"/>
      <c r="E991" s="1"/>
      <c r="F991" s="1"/>
      <c r="G991" s="1"/>
      <c r="H991" s="1"/>
      <c r="I991" s="1"/>
      <c r="J991" s="1"/>
      <c r="K991" s="1"/>
      <c r="L991" s="1"/>
      <c r="M991" s="1"/>
      <c r="N991" s="1"/>
      <c r="O991" s="1"/>
      <c r="P991" s="1"/>
      <c r="Q991" s="1"/>
      <c r="R991" s="1"/>
      <c r="S991" s="1"/>
      <c r="T991" s="1"/>
      <c r="U991" s="1"/>
      <c r="V991" s="1"/>
      <c r="W991" s="1"/>
      <c r="X991" s="1"/>
      <c r="Y991" s="3"/>
      <c r="Z991" s="1"/>
    </row>
    <row r="992" spans="1:26" ht="14.25" customHeight="1" x14ac:dyDescent="0.25">
      <c r="A992" s="1"/>
      <c r="B992" s="1"/>
      <c r="C992" s="3"/>
      <c r="D992" s="1"/>
      <c r="E992" s="1"/>
      <c r="F992" s="1"/>
      <c r="G992" s="1"/>
      <c r="H992" s="1"/>
      <c r="I992" s="1"/>
      <c r="J992" s="1"/>
      <c r="K992" s="1"/>
      <c r="L992" s="1"/>
      <c r="M992" s="1"/>
      <c r="N992" s="1"/>
      <c r="O992" s="1"/>
      <c r="P992" s="1"/>
      <c r="Q992" s="1"/>
      <c r="R992" s="1"/>
      <c r="S992" s="1"/>
      <c r="T992" s="1"/>
      <c r="U992" s="1"/>
      <c r="V992" s="1"/>
      <c r="W992" s="1"/>
      <c r="X992" s="1"/>
      <c r="Y992" s="3"/>
      <c r="Z992" s="1"/>
    </row>
    <row r="993" spans="1:26" ht="14.25" customHeight="1" x14ac:dyDescent="0.25">
      <c r="A993" s="1"/>
      <c r="B993" s="1"/>
      <c r="C993" s="3"/>
      <c r="D993" s="1"/>
      <c r="E993" s="1"/>
      <c r="F993" s="1"/>
      <c r="G993" s="1"/>
      <c r="H993" s="1"/>
      <c r="I993" s="1"/>
      <c r="J993" s="1"/>
      <c r="K993" s="1"/>
      <c r="L993" s="1"/>
      <c r="M993" s="1"/>
      <c r="N993" s="1"/>
      <c r="O993" s="1"/>
      <c r="P993" s="1"/>
      <c r="Q993" s="1"/>
      <c r="R993" s="1"/>
      <c r="S993" s="1"/>
      <c r="T993" s="1"/>
      <c r="U993" s="1"/>
      <c r="V993" s="1"/>
      <c r="W993" s="1"/>
      <c r="X993" s="1"/>
      <c r="Y993" s="3"/>
      <c r="Z993" s="1"/>
    </row>
    <row r="994" spans="1:26" ht="14.25" customHeight="1" x14ac:dyDescent="0.25">
      <c r="A994" s="1"/>
      <c r="B994" s="1"/>
      <c r="C994" s="3"/>
      <c r="D994" s="1"/>
      <c r="E994" s="1"/>
      <c r="F994" s="1"/>
      <c r="G994" s="1"/>
      <c r="H994" s="1"/>
      <c r="I994" s="1"/>
      <c r="J994" s="1"/>
      <c r="K994" s="1"/>
      <c r="L994" s="1"/>
      <c r="M994" s="1"/>
      <c r="N994" s="1"/>
      <c r="O994" s="1"/>
      <c r="P994" s="1"/>
      <c r="Q994" s="1"/>
      <c r="R994" s="1"/>
      <c r="S994" s="1"/>
      <c r="T994" s="1"/>
      <c r="U994" s="1"/>
      <c r="V994" s="1"/>
      <c r="W994" s="1"/>
      <c r="X994" s="1"/>
      <c r="Y994" s="3"/>
      <c r="Z994" s="1"/>
    </row>
    <row r="995" spans="1:26" ht="14.25" customHeight="1" x14ac:dyDescent="0.25">
      <c r="A995" s="1"/>
      <c r="B995" s="1"/>
      <c r="C995" s="3"/>
      <c r="D995" s="1"/>
      <c r="E995" s="1"/>
      <c r="F995" s="1"/>
      <c r="G995" s="1"/>
      <c r="H995" s="1"/>
      <c r="I995" s="1"/>
      <c r="J995" s="1"/>
      <c r="K995" s="1"/>
      <c r="L995" s="1"/>
      <c r="M995" s="1"/>
      <c r="N995" s="1"/>
      <c r="O995" s="1"/>
      <c r="P995" s="1"/>
      <c r="Q995" s="1"/>
      <c r="R995" s="1"/>
      <c r="S995" s="1"/>
      <c r="T995" s="1"/>
      <c r="U995" s="1"/>
      <c r="V995" s="1"/>
      <c r="W995" s="1"/>
      <c r="X995" s="1"/>
      <c r="Y995" s="3"/>
      <c r="Z995" s="1"/>
    </row>
    <row r="996" spans="1:26" ht="14.25" customHeight="1" x14ac:dyDescent="0.25">
      <c r="A996" s="1"/>
      <c r="B996" s="1"/>
      <c r="C996" s="3"/>
      <c r="D996" s="1"/>
      <c r="E996" s="1"/>
      <c r="F996" s="1"/>
      <c r="G996" s="1"/>
      <c r="H996" s="1"/>
      <c r="I996" s="1"/>
      <c r="J996" s="1"/>
      <c r="K996" s="1"/>
      <c r="L996" s="1"/>
      <c r="M996" s="1"/>
      <c r="N996" s="1"/>
      <c r="O996" s="1"/>
      <c r="P996" s="1"/>
      <c r="Q996" s="1"/>
      <c r="R996" s="1"/>
      <c r="S996" s="1"/>
      <c r="T996" s="1"/>
      <c r="U996" s="1"/>
      <c r="V996" s="1"/>
      <c r="W996" s="1"/>
      <c r="X996" s="1"/>
      <c r="Y996" s="3"/>
      <c r="Z996" s="1"/>
    </row>
    <row r="997" spans="1:26" ht="14.25" customHeight="1" x14ac:dyDescent="0.25">
      <c r="A997" s="1"/>
      <c r="B997" s="1"/>
      <c r="C997" s="3"/>
      <c r="D997" s="1"/>
      <c r="E997" s="1"/>
      <c r="F997" s="1"/>
      <c r="G997" s="1"/>
      <c r="H997" s="1"/>
      <c r="I997" s="1"/>
      <c r="J997" s="1"/>
      <c r="K997" s="1"/>
      <c r="L997" s="1"/>
      <c r="M997" s="1"/>
      <c r="N997" s="1"/>
      <c r="O997" s="1"/>
      <c r="P997" s="1"/>
      <c r="Q997" s="1"/>
      <c r="R997" s="1"/>
      <c r="S997" s="1"/>
      <c r="T997" s="1"/>
      <c r="U997" s="1"/>
      <c r="V997" s="1"/>
      <c r="W997" s="1"/>
      <c r="X997" s="1"/>
      <c r="Y997" s="3"/>
      <c r="Z997" s="1"/>
    </row>
    <row r="998" spans="1:26" ht="14.25" customHeight="1" x14ac:dyDescent="0.25">
      <c r="A998" s="1"/>
      <c r="B998" s="1"/>
      <c r="C998" s="3"/>
      <c r="D998" s="1"/>
      <c r="E998" s="1"/>
      <c r="F998" s="1"/>
      <c r="G998" s="1"/>
      <c r="H998" s="1"/>
      <c r="I998" s="1"/>
      <c r="J998" s="1"/>
      <c r="K998" s="1"/>
      <c r="L998" s="1"/>
      <c r="M998" s="1"/>
      <c r="N998" s="1"/>
      <c r="O998" s="1"/>
      <c r="P998" s="1"/>
      <c r="Q998" s="1"/>
      <c r="R998" s="1"/>
      <c r="S998" s="1"/>
      <c r="T998" s="1"/>
      <c r="U998" s="1"/>
      <c r="V998" s="1"/>
      <c r="W998" s="1"/>
      <c r="X998" s="1"/>
      <c r="Y998" s="3"/>
      <c r="Z998" s="1"/>
    </row>
    <row r="999" spans="1:26" ht="14.25" customHeight="1" x14ac:dyDescent="0.25">
      <c r="A999" s="1"/>
      <c r="B999" s="1"/>
      <c r="C999" s="3"/>
      <c r="D999" s="1"/>
      <c r="E999" s="1"/>
      <c r="F999" s="1"/>
      <c r="G999" s="1"/>
      <c r="H999" s="1"/>
      <c r="I999" s="1"/>
      <c r="J999" s="1"/>
      <c r="K999" s="1"/>
      <c r="L999" s="1"/>
      <c r="M999" s="1"/>
      <c r="N999" s="1"/>
      <c r="O999" s="1"/>
      <c r="P999" s="1"/>
      <c r="Q999" s="1"/>
      <c r="R999" s="1"/>
      <c r="S999" s="1"/>
      <c r="T999" s="1"/>
      <c r="U999" s="1"/>
      <c r="V999" s="1"/>
      <c r="W999" s="1"/>
      <c r="X999" s="1"/>
      <c r="Y999" s="3"/>
      <c r="Z999" s="1"/>
    </row>
    <row r="1000" spans="1:26" ht="14.25" customHeight="1" x14ac:dyDescent="0.25">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3"/>
      <c r="Z1000" s="1"/>
    </row>
  </sheetData>
  <mergeCells count="1">
    <mergeCell ref="C26:C27"/>
  </mergeCells>
  <dataValidations count="6">
    <dataValidation type="decimal" allowBlank="1" showInputMessage="1" showErrorMessage="1" prompt="Įveskite sveiką skaičių. Maksimali reikšmė - 50" sqref="D9:W9" xr:uid="{00000000-0002-0000-0A00-000000000000}">
      <formula1>0</formula1>
      <formula2>50</formula2>
    </dataValidation>
    <dataValidation type="decimal" allowBlank="1" showInputMessage="1" showErrorMessage="1" prompt="Įveskite sveiką skaičių be tarpų" sqref="C11:C18 Y11:Y18 C35:C36 Y35:Y36 C45:C52 Y45:Y52 Y61:Y68 C77:C84 Y77:Y84 C93:C100 Y93:Y100 C109:C116 Y109:Y116 C125:C132 Y125:Y132 C141:C148 Y141:Y148 C157:C164 Y157:Y164 C173:C180 Y173:Y180 C189:C196 Y189:Y196 C205:C212 Y205:Y212 C221:C228 Y221:Y228 C237:C244 Y237:Y244 C68 C61:C66" xr:uid="{00000000-0002-0000-0A00-000001000000}">
      <formula1>0</formula1>
      <formula2>100000</formula2>
    </dataValidation>
    <dataValidation type="decimal" allowBlank="1" showInputMessage="1" showErrorMessage="1" prompt="Maksimali reikšmė - 50" sqref="D43:W43" xr:uid="{00000000-0002-0000-0A00-000002000000}">
      <formula1>0</formula1>
      <formula2>50</formula2>
    </dataValidation>
    <dataValidation type="decimal" allowBlank="1" showInputMessage="1" showErrorMessage="1" prompt="Maksimali reikšmė - 100" sqref="D25:W25" xr:uid="{00000000-0002-0000-0A00-000003000000}">
      <formula1>0</formula1>
      <formula2>100</formula2>
    </dataValidation>
    <dataValidation type="decimal" allowBlank="1" showInputMessage="1" showErrorMessage="1" prompt="Įveskite skaičių be tarpų. Maksimali reikšmė - 1000" sqref="C29:C34 Y29:Y34" xr:uid="{00000000-0002-0000-0A00-000005000000}">
      <formula1>0</formula1>
      <formula2>1000</formula2>
    </dataValidation>
    <dataValidation type="decimal" allowBlank="1" showInputMessage="1" showErrorMessage="1" prompt="Maksimali reikšmė - 100 000" sqref="D59:W59 D75:W75 D91:W91 D107:W107 D123:W123 D139:W139 D155:W155 D171:W171 D187:W187 D203:W203 D219:W219 D235:W235" xr:uid="{00000000-0002-0000-0A00-000006000000}">
      <formula1>0</formula1>
      <formula2>100000</formula2>
    </dataValidation>
  </dataValidations>
  <pageMargins left="0.70866141732283472" right="0.70866141732283472" top="0.74803149606299213" bottom="0.74803149606299213" header="0" footer="0"/>
  <pageSetup paperSize="9" orientation="landscape"/>
  <rowBreaks count="7" manualBreakCount="7">
    <brk id="39" man="1"/>
    <brk id="199" man="1"/>
    <brk id="71" man="1"/>
    <brk id="103" man="1"/>
    <brk id="135" man="1"/>
    <brk id="167" man="1"/>
    <brk id="231" man="1"/>
  </rowBreaks>
  <colBreaks count="1" manualBreakCount="1">
    <brk id="11" man="1"/>
  </colBreaks>
  <extLst>
    <ext xmlns:x14="http://schemas.microsoft.com/office/spreadsheetml/2009/9/main" uri="{CCE6A557-97BC-4b89-ADB6-D9C93CAAB3DF}">
      <x14:dataValidations xmlns:xm="http://schemas.microsoft.com/office/excel/2006/main" count="1">
        <x14:dataValidation type="list" allowBlank="1" showErrorMessage="1" xr:uid="{00000000-0002-0000-0A00-000004000000}">
          <x14:formula1>
            <xm:f>Sąrašai!$A$23:$A$24</xm:f>
          </x14:formula1>
          <xm:sqref>D26:W27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Z1000"/>
  <sheetViews>
    <sheetView topLeftCell="A22" workbookViewId="0">
      <selection activeCell="M41" sqref="M41"/>
    </sheetView>
  </sheetViews>
  <sheetFormatPr defaultColWidth="14.42578125" defaultRowHeight="15" customHeight="1" x14ac:dyDescent="0.25"/>
  <cols>
    <col min="1" max="1" width="8.7109375" customWidth="1"/>
    <col min="2" max="2" width="10.7109375" customWidth="1"/>
    <col min="3" max="3" width="82.7109375" customWidth="1"/>
    <col min="4" max="4" width="15.7109375" customWidth="1"/>
    <col min="5" max="24" width="12.7109375" customWidth="1"/>
    <col min="25" max="25" width="9.140625" customWidth="1"/>
    <col min="26" max="26" width="15.7109375" hidden="1" customWidth="1"/>
  </cols>
  <sheetData>
    <row r="1" spans="1:26" ht="14.25" customHeight="1" x14ac:dyDescent="0.25">
      <c r="A1" s="73" t="str">
        <f>'11'!A1</f>
        <v>11.</v>
      </c>
      <c r="B1" s="73" t="str">
        <f>'11'!B1</f>
        <v>VPS priemonių rodikliai ir metiniai tikslai</v>
      </c>
      <c r="C1" s="73"/>
      <c r="D1" s="3"/>
      <c r="E1" s="193" t="s">
        <v>1640</v>
      </c>
      <c r="F1" s="193"/>
      <c r="G1" s="73"/>
      <c r="H1" s="73"/>
      <c r="I1" s="193"/>
      <c r="J1" s="73"/>
      <c r="K1" s="73"/>
      <c r="L1" s="193"/>
      <c r="M1" s="73"/>
      <c r="N1" s="73"/>
      <c r="O1" s="73"/>
      <c r="P1" s="73"/>
      <c r="Q1" s="73"/>
      <c r="R1" s="73"/>
      <c r="S1" s="73"/>
      <c r="T1" s="73"/>
      <c r="U1" s="73"/>
      <c r="V1" s="73"/>
      <c r="W1" s="73"/>
      <c r="X1" s="73"/>
      <c r="Y1" s="1"/>
      <c r="Z1" s="3"/>
    </row>
    <row r="2" spans="1:26" ht="14.25" customHeight="1" x14ac:dyDescent="0.25">
      <c r="A2" s="1"/>
      <c r="B2" s="1"/>
      <c r="C2" s="3"/>
      <c r="D2" s="3"/>
      <c r="E2" s="489" t="s">
        <v>1641</v>
      </c>
      <c r="F2" s="1"/>
      <c r="G2" s="1"/>
      <c r="H2" s="1"/>
      <c r="I2" s="1"/>
      <c r="J2" s="1"/>
      <c r="K2" s="1"/>
      <c r="L2" s="1"/>
      <c r="M2" s="1"/>
      <c r="N2" s="1"/>
      <c r="O2" s="1"/>
      <c r="P2" s="1"/>
      <c r="Q2" s="1"/>
      <c r="R2" s="1"/>
      <c r="S2" s="1"/>
      <c r="T2" s="1"/>
      <c r="U2" s="1"/>
      <c r="V2" s="1"/>
      <c r="W2" s="1"/>
      <c r="X2" s="1"/>
      <c r="Y2" s="1"/>
      <c r="Z2" s="3"/>
    </row>
    <row r="3" spans="1:26" ht="14.25" customHeight="1" x14ac:dyDescent="0.25">
      <c r="A3" s="1"/>
      <c r="B3" s="76" t="s">
        <v>155</v>
      </c>
      <c r="C3" s="27" t="str">
        <f>'1'!C8</f>
        <v>ROKI</v>
      </c>
      <c r="D3" s="3"/>
      <c r="E3" s="490" t="s">
        <v>1657</v>
      </c>
      <c r="F3" s="1"/>
      <c r="G3" s="1"/>
      <c r="H3" s="1"/>
      <c r="I3" s="1"/>
      <c r="J3" s="1"/>
      <c r="K3" s="1"/>
      <c r="L3" s="1"/>
      <c r="M3" s="1"/>
      <c r="N3" s="1"/>
      <c r="O3" s="1"/>
      <c r="P3" s="1"/>
      <c r="Q3" s="1"/>
      <c r="R3" s="1"/>
      <c r="S3" s="1"/>
      <c r="T3" s="1"/>
      <c r="U3" s="1"/>
      <c r="V3" s="1"/>
      <c r="W3" s="1"/>
      <c r="X3" s="1"/>
      <c r="Y3" s="1"/>
      <c r="Z3" s="3"/>
    </row>
    <row r="4" spans="1:26" ht="14.25" customHeight="1" x14ac:dyDescent="0.25">
      <c r="A4" s="1"/>
      <c r="B4" s="1"/>
      <c r="C4" s="523" t="s">
        <v>673</v>
      </c>
      <c r="D4" s="1"/>
      <c r="E4" s="489" t="s">
        <v>1643</v>
      </c>
      <c r="F4" s="1"/>
      <c r="G4" s="1"/>
      <c r="H4" s="1"/>
      <c r="I4" s="1"/>
      <c r="J4" s="1"/>
      <c r="K4" s="1"/>
      <c r="L4" s="1"/>
      <c r="M4" s="1"/>
      <c r="N4" s="1"/>
      <c r="O4" s="1"/>
      <c r="P4" s="1"/>
      <c r="Q4" s="1"/>
      <c r="R4" s="1"/>
      <c r="S4" s="1"/>
      <c r="T4" s="1"/>
      <c r="U4" s="1"/>
      <c r="V4" s="1"/>
      <c r="W4" s="1"/>
      <c r="X4" s="1"/>
      <c r="Y4" s="1"/>
      <c r="Z4" s="3"/>
    </row>
    <row r="5" spans="1:26" ht="14.25" customHeight="1" x14ac:dyDescent="0.25">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9">
        <v>23</v>
      </c>
      <c r="Y5" s="1"/>
      <c r="Z5" s="3"/>
    </row>
    <row r="6" spans="1:26" ht="14.25" customHeight="1" x14ac:dyDescent="0.25">
      <c r="A6" s="1"/>
      <c r="B6" s="78"/>
      <c r="C6" s="78"/>
      <c r="D6" s="22"/>
      <c r="E6" s="9" t="s">
        <v>541</v>
      </c>
      <c r="F6" s="9" t="s">
        <v>546</v>
      </c>
      <c r="G6" s="9" t="s">
        <v>551</v>
      </c>
      <c r="H6" s="9" t="s">
        <v>556</v>
      </c>
      <c r="I6" s="9" t="s">
        <v>559</v>
      </c>
      <c r="J6" s="9" t="s">
        <v>562</v>
      </c>
      <c r="K6" s="9" t="s">
        <v>565</v>
      </c>
      <c r="L6" s="9" t="s">
        <v>568</v>
      </c>
      <c r="M6" s="9" t="s">
        <v>571</v>
      </c>
      <c r="N6" s="9" t="s">
        <v>574</v>
      </c>
      <c r="O6" s="9" t="s">
        <v>576</v>
      </c>
      <c r="P6" s="9" t="s">
        <v>578</v>
      </c>
      <c r="Q6" s="9" t="s">
        <v>580</v>
      </c>
      <c r="R6" s="9" t="s">
        <v>582</v>
      </c>
      <c r="S6" s="9" t="s">
        <v>584</v>
      </c>
      <c r="T6" s="9" t="s">
        <v>586</v>
      </c>
      <c r="U6" s="9" t="s">
        <v>588</v>
      </c>
      <c r="V6" s="9" t="s">
        <v>590</v>
      </c>
      <c r="W6" s="9" t="s">
        <v>592</v>
      </c>
      <c r="X6" s="9" t="s">
        <v>594</v>
      </c>
      <c r="Y6" s="1"/>
      <c r="Z6" s="3"/>
    </row>
    <row r="7" spans="1:26" ht="67.5" customHeight="1" x14ac:dyDescent="0.25">
      <c r="A7" s="1"/>
      <c r="B7" s="22" t="s">
        <v>425</v>
      </c>
      <c r="C7" s="21" t="s">
        <v>1658</v>
      </c>
      <c r="D7" s="22" t="s">
        <v>676</v>
      </c>
      <c r="E7" s="524" t="str">
        <f>'10'!D7</f>
        <v>Palankių sąlygų verslumui skatinimas per viešųjų paslaugų plėtojimą</v>
      </c>
      <c r="F7" s="524" t="str">
        <f>'10'!E7</f>
        <v>Privataus verslo stiprinimas VVG teritorijoje</v>
      </c>
      <c r="G7" s="524" t="str">
        <f>'10'!F7</f>
        <v>NVO socialinio verslo kūrimas ir plėtojimas</v>
      </c>
      <c r="H7" s="524">
        <f>'10'!G7</f>
        <v>0</v>
      </c>
      <c r="I7" s="524">
        <f>'10'!H7</f>
        <v>0</v>
      </c>
      <c r="J7" s="524">
        <f>'10'!I7</f>
        <v>0</v>
      </c>
      <c r="K7" s="524">
        <f>'10'!J7</f>
        <v>0</v>
      </c>
      <c r="L7" s="524">
        <f>'10'!K7</f>
        <v>0</v>
      </c>
      <c r="M7" s="524">
        <f>'10'!L7</f>
        <v>0</v>
      </c>
      <c r="N7" s="524">
        <f>'10'!M7</f>
        <v>0</v>
      </c>
      <c r="O7" s="524">
        <f>'10'!N7</f>
        <v>0</v>
      </c>
      <c r="P7" s="524">
        <f>'10'!O7</f>
        <v>0</v>
      </c>
      <c r="Q7" s="524">
        <f>'10'!P7</f>
        <v>0</v>
      </c>
      <c r="R7" s="524">
        <f>'10'!Q7</f>
        <v>0</v>
      </c>
      <c r="S7" s="524">
        <f>'10'!R7</f>
        <v>0</v>
      </c>
      <c r="T7" s="524">
        <f>'10'!S7</f>
        <v>0</v>
      </c>
      <c r="U7" s="524">
        <f>'10'!T7</f>
        <v>0</v>
      </c>
      <c r="V7" s="524">
        <f>'10'!U7</f>
        <v>0</v>
      </c>
      <c r="W7" s="524">
        <f>'10'!V7</f>
        <v>0</v>
      </c>
      <c r="X7" s="524">
        <f>'10'!W7</f>
        <v>0</v>
      </c>
      <c r="Y7" s="1"/>
      <c r="Z7" s="3"/>
    </row>
    <row r="8" spans="1:26" ht="14.25" customHeight="1" x14ac:dyDescent="0.25">
      <c r="A8" s="1"/>
      <c r="B8" s="22" t="str">
        <f>'6'!B7</f>
        <v>A</v>
      </c>
      <c r="C8" s="121" t="str">
        <f>'6'!C7</f>
        <v>ES bendrieji rezultato rodikliai:</v>
      </c>
      <c r="D8" s="78"/>
      <c r="E8" s="9"/>
      <c r="F8" s="9"/>
      <c r="G8" s="9"/>
      <c r="H8" s="9"/>
      <c r="I8" s="9"/>
      <c r="J8" s="9"/>
      <c r="K8" s="9"/>
      <c r="L8" s="9"/>
      <c r="M8" s="9"/>
      <c r="N8" s="9"/>
      <c r="O8" s="9"/>
      <c r="P8" s="9"/>
      <c r="Q8" s="9"/>
      <c r="R8" s="9"/>
      <c r="S8" s="9"/>
      <c r="T8" s="9"/>
      <c r="U8" s="9"/>
      <c r="V8" s="9"/>
      <c r="W8" s="9"/>
      <c r="X8" s="9"/>
      <c r="Y8" s="1"/>
      <c r="Z8" s="3"/>
    </row>
    <row r="9" spans="1:26" ht="35.25" customHeight="1" x14ac:dyDescent="0.25">
      <c r="A9" s="1" t="s">
        <v>679</v>
      </c>
      <c r="B9" s="27" t="str">
        <f>'6'!B8</f>
        <v>R.3</v>
      </c>
      <c r="C9" s="27" t="str">
        <f>'6'!C8</f>
        <v>Žemės ūkio sektoriaus skaitmeninimas. Ūkių, pagal BŽŪP gaunančių paramą skaitmeninėms ūkininkavimo technologijoms plėtoti, skaičius</v>
      </c>
      <c r="D9" s="525">
        <f t="shared" ref="D9:D13" si="0">SUM(E9:X9)</f>
        <v>0</v>
      </c>
      <c r="E9" s="526">
        <f>'11'!D9</f>
        <v>0</v>
      </c>
      <c r="F9" s="526">
        <f>'11'!E9</f>
        <v>0</v>
      </c>
      <c r="G9" s="526">
        <f>'11'!F9</f>
        <v>0</v>
      </c>
      <c r="H9" s="526">
        <f>'11'!G9</f>
        <v>0</v>
      </c>
      <c r="I9" s="526">
        <f>'11'!H9</f>
        <v>0</v>
      </c>
      <c r="J9" s="526">
        <f>'11'!I9</f>
        <v>0</v>
      </c>
      <c r="K9" s="526">
        <f>'11'!J9</f>
        <v>0</v>
      </c>
      <c r="L9" s="526">
        <f>'11'!K9</f>
        <v>0</v>
      </c>
      <c r="M9" s="526">
        <f>'11'!L9</f>
        <v>0</v>
      </c>
      <c r="N9" s="526">
        <f>'11'!M9</f>
        <v>0</v>
      </c>
      <c r="O9" s="526">
        <f>'11'!N9</f>
        <v>0</v>
      </c>
      <c r="P9" s="526">
        <f>'11'!O9</f>
        <v>0</v>
      </c>
      <c r="Q9" s="526">
        <f>'11'!P9</f>
        <v>0</v>
      </c>
      <c r="R9" s="526">
        <f>'11'!Q9</f>
        <v>0</v>
      </c>
      <c r="S9" s="526">
        <f>'11'!R9</f>
        <v>0</v>
      </c>
      <c r="T9" s="526">
        <f>'11'!S9</f>
        <v>0</v>
      </c>
      <c r="U9" s="526">
        <f>'11'!T9</f>
        <v>0</v>
      </c>
      <c r="V9" s="526">
        <f>'11'!U9</f>
        <v>0</v>
      </c>
      <c r="W9" s="526">
        <f>'11'!V9</f>
        <v>0</v>
      </c>
      <c r="X9" s="526">
        <f>'11'!W9</f>
        <v>0</v>
      </c>
      <c r="Y9" s="1"/>
      <c r="Z9" s="3"/>
    </row>
    <row r="10" spans="1:26" ht="36.75" customHeight="1" x14ac:dyDescent="0.25">
      <c r="A10" s="1" t="s">
        <v>705</v>
      </c>
      <c r="B10" s="27" t="str">
        <f>'6'!B9</f>
        <v>R.37</v>
      </c>
      <c r="C10" s="27" t="str">
        <f>'6'!C9</f>
        <v>Ekonomikos augimas ir darbo vietų kūrimas kaimo vietovėse. BŽŪP projektais remiamas naujų darbo vietų kūrimas</v>
      </c>
      <c r="D10" s="527">
        <f t="shared" si="0"/>
        <v>18</v>
      </c>
      <c r="E10" s="528">
        <f>'11'!D25</f>
        <v>0</v>
      </c>
      <c r="F10" s="528">
        <f>'11'!E25</f>
        <v>14</v>
      </c>
      <c r="G10" s="528">
        <f>'11'!F25</f>
        <v>4</v>
      </c>
      <c r="H10" s="528">
        <f>'11'!G25</f>
        <v>0</v>
      </c>
      <c r="I10" s="528">
        <f>'11'!H25</f>
        <v>0</v>
      </c>
      <c r="J10" s="528">
        <f>'11'!I25</f>
        <v>0</v>
      </c>
      <c r="K10" s="528">
        <f>'11'!J25</f>
        <v>0</v>
      </c>
      <c r="L10" s="528">
        <f>'11'!K25</f>
        <v>0</v>
      </c>
      <c r="M10" s="528">
        <f>'11'!L25</f>
        <v>0</v>
      </c>
      <c r="N10" s="528">
        <f>'11'!M25</f>
        <v>0</v>
      </c>
      <c r="O10" s="528">
        <f>'11'!N25</f>
        <v>0</v>
      </c>
      <c r="P10" s="528">
        <f>'11'!O25</f>
        <v>0</v>
      </c>
      <c r="Q10" s="528">
        <f>'11'!P25</f>
        <v>0</v>
      </c>
      <c r="R10" s="528">
        <f>'11'!Q25</f>
        <v>0</v>
      </c>
      <c r="S10" s="528">
        <f>'11'!R25</f>
        <v>0</v>
      </c>
      <c r="T10" s="528">
        <f>'11'!S25</f>
        <v>0</v>
      </c>
      <c r="U10" s="528">
        <f>'11'!T25</f>
        <v>0</v>
      </c>
      <c r="V10" s="528">
        <f>'11'!U25</f>
        <v>0</v>
      </c>
      <c r="W10" s="528">
        <f>'11'!V25</f>
        <v>0</v>
      </c>
      <c r="X10" s="528">
        <f>'11'!W25</f>
        <v>0</v>
      </c>
      <c r="Y10" s="1"/>
      <c r="Z10" s="3"/>
    </row>
    <row r="11" spans="1:26" ht="32.25" customHeight="1" x14ac:dyDescent="0.25">
      <c r="A11" s="1" t="s">
        <v>726</v>
      </c>
      <c r="B11" s="27" t="str">
        <f>'6'!B10</f>
        <v>R.39</v>
      </c>
      <c r="C11" s="27" t="str">
        <f>'6'!C10</f>
        <v>Kaimo ekonomikos plėtojimas. Kaimo verslo įmonių, įskaitant bioekonomikos įmones, kuriamų naudojantis pagal BŽŪP skiriama parama, skaičius</v>
      </c>
      <c r="D11" s="525">
        <f t="shared" si="0"/>
        <v>6</v>
      </c>
      <c r="E11" s="526">
        <f>'11'!D43</f>
        <v>0</v>
      </c>
      <c r="F11" s="526">
        <f>'11'!E43</f>
        <v>4</v>
      </c>
      <c r="G11" s="526">
        <f>'11'!F43</f>
        <v>2</v>
      </c>
      <c r="H11" s="526">
        <f>'11'!G43</f>
        <v>0</v>
      </c>
      <c r="I11" s="526">
        <f>'11'!H43</f>
        <v>0</v>
      </c>
      <c r="J11" s="526">
        <f>'11'!I43</f>
        <v>0</v>
      </c>
      <c r="K11" s="526">
        <f>'11'!J43</f>
        <v>0</v>
      </c>
      <c r="L11" s="526">
        <f>'11'!K43</f>
        <v>0</v>
      </c>
      <c r="M11" s="526">
        <f>'11'!L43</f>
        <v>0</v>
      </c>
      <c r="N11" s="526">
        <f>'11'!M43</f>
        <v>0</v>
      </c>
      <c r="O11" s="526">
        <f>'11'!N43</f>
        <v>0</v>
      </c>
      <c r="P11" s="526">
        <f>'11'!O43</f>
        <v>0</v>
      </c>
      <c r="Q11" s="526">
        <f>'11'!P43</f>
        <v>0</v>
      </c>
      <c r="R11" s="526">
        <f>'11'!Q43</f>
        <v>0</v>
      </c>
      <c r="S11" s="526">
        <f>'11'!R43</f>
        <v>0</v>
      </c>
      <c r="T11" s="526">
        <f>'11'!S43</f>
        <v>0</v>
      </c>
      <c r="U11" s="526">
        <f>'11'!T43</f>
        <v>0</v>
      </c>
      <c r="V11" s="526">
        <f>'11'!U43</f>
        <v>0</v>
      </c>
      <c r="W11" s="526">
        <f>'11'!V43</f>
        <v>0</v>
      </c>
      <c r="X11" s="526">
        <f>'11'!W43</f>
        <v>0</v>
      </c>
      <c r="Y11" s="1"/>
      <c r="Z11" s="3"/>
    </row>
    <row r="12" spans="1:26" ht="35.25" customHeight="1" x14ac:dyDescent="0.25">
      <c r="A12" s="1" t="s">
        <v>743</v>
      </c>
      <c r="B12" s="27" t="str">
        <f>'6'!B11</f>
        <v>R.41</v>
      </c>
      <c r="C12" s="27" t="str">
        <f>'6'!C11</f>
        <v>Europos kaimo tinklų kūrimas. Kaimo gyventojų, kuriems, naudojantis BŽŪP parama, sudarytos palankesnės sąlygos naudotis paslaugomis ir infrastruktūra, skaičius</v>
      </c>
      <c r="D12" s="525">
        <f t="shared" si="0"/>
        <v>600</v>
      </c>
      <c r="E12" s="526">
        <f>'11'!D59</f>
        <v>600</v>
      </c>
      <c r="F12" s="526">
        <f>'11'!E59</f>
        <v>0</v>
      </c>
      <c r="G12" s="526">
        <f>'11'!F59</f>
        <v>0</v>
      </c>
      <c r="H12" s="526">
        <f>'11'!G59</f>
        <v>0</v>
      </c>
      <c r="I12" s="526">
        <f>'11'!H59</f>
        <v>0</v>
      </c>
      <c r="J12" s="526">
        <f>'11'!I59</f>
        <v>0</v>
      </c>
      <c r="K12" s="526">
        <f>'11'!J59</f>
        <v>0</v>
      </c>
      <c r="L12" s="526">
        <f>'11'!K59</f>
        <v>0</v>
      </c>
      <c r="M12" s="526">
        <f>'11'!L59</f>
        <v>0</v>
      </c>
      <c r="N12" s="526">
        <f>'11'!M59</f>
        <v>0</v>
      </c>
      <c r="O12" s="526">
        <f>'11'!N59</f>
        <v>0</v>
      </c>
      <c r="P12" s="526">
        <f>'11'!O59</f>
        <v>0</v>
      </c>
      <c r="Q12" s="526">
        <f>'11'!P59</f>
        <v>0</v>
      </c>
      <c r="R12" s="526">
        <f>'11'!Q59</f>
        <v>0</v>
      </c>
      <c r="S12" s="526">
        <f>'11'!R59</f>
        <v>0</v>
      </c>
      <c r="T12" s="526">
        <f>'11'!S59</f>
        <v>0</v>
      </c>
      <c r="U12" s="526">
        <f>'11'!T59</f>
        <v>0</v>
      </c>
      <c r="V12" s="526">
        <f>'11'!U59</f>
        <v>0</v>
      </c>
      <c r="W12" s="526">
        <f>'11'!V59</f>
        <v>0</v>
      </c>
      <c r="X12" s="526">
        <f>'11'!W59</f>
        <v>0</v>
      </c>
      <c r="Y12" s="1"/>
      <c r="Z12" s="3"/>
    </row>
    <row r="13" spans="1:26" ht="33.75" customHeight="1" x14ac:dyDescent="0.25">
      <c r="A13" s="1" t="s">
        <v>760</v>
      </c>
      <c r="B13" s="27" t="str">
        <f>'6'!B12</f>
        <v>R.42</v>
      </c>
      <c r="C13" s="27" t="str">
        <f>'6'!C12</f>
        <v>Socialinės įtraukties skatinimas. Asmenų, kuriems taikomi remiami socialinės įtraukties projektai, skaičius</v>
      </c>
      <c r="D13" s="525">
        <f t="shared" si="0"/>
        <v>100</v>
      </c>
      <c r="E13" s="526">
        <f>'11'!D75</f>
        <v>60</v>
      </c>
      <c r="F13" s="526">
        <f>'11'!E75</f>
        <v>0</v>
      </c>
      <c r="G13" s="526">
        <f>'11'!F75</f>
        <v>40</v>
      </c>
      <c r="H13" s="526">
        <f>'11'!G75</f>
        <v>0</v>
      </c>
      <c r="I13" s="526">
        <f>'11'!H75</f>
        <v>0</v>
      </c>
      <c r="J13" s="526">
        <f>'11'!I75</f>
        <v>0</v>
      </c>
      <c r="K13" s="526">
        <f>'11'!J75</f>
        <v>0</v>
      </c>
      <c r="L13" s="526">
        <f>'11'!K75</f>
        <v>0</v>
      </c>
      <c r="M13" s="526">
        <f>'11'!L75</f>
        <v>0</v>
      </c>
      <c r="N13" s="526">
        <f>'11'!M75</f>
        <v>0</v>
      </c>
      <c r="O13" s="526">
        <f>'11'!N75</f>
        <v>0</v>
      </c>
      <c r="P13" s="526">
        <f>'11'!O75</f>
        <v>0</v>
      </c>
      <c r="Q13" s="526">
        <f>'11'!P75</f>
        <v>0</v>
      </c>
      <c r="R13" s="526">
        <f>'11'!Q75</f>
        <v>0</v>
      </c>
      <c r="S13" s="526">
        <f>'11'!R75</f>
        <v>0</v>
      </c>
      <c r="T13" s="526">
        <f>'11'!S75</f>
        <v>0</v>
      </c>
      <c r="U13" s="526">
        <f>'11'!T75</f>
        <v>0</v>
      </c>
      <c r="V13" s="526">
        <f>'11'!U75</f>
        <v>0</v>
      </c>
      <c r="W13" s="526">
        <f>'11'!V75</f>
        <v>0</v>
      </c>
      <c r="X13" s="526">
        <f>'11'!W75</f>
        <v>0</v>
      </c>
      <c r="Y13" s="1"/>
      <c r="Z13" s="3"/>
    </row>
    <row r="14" spans="1:26" ht="14.25" customHeight="1" x14ac:dyDescent="0.25">
      <c r="A14" s="1"/>
      <c r="B14" s="1"/>
      <c r="C14" s="523" t="s">
        <v>702</v>
      </c>
      <c r="D14" s="3"/>
      <c r="E14" s="1"/>
      <c r="F14" s="1"/>
      <c r="G14" s="1"/>
      <c r="H14" s="1"/>
      <c r="I14" s="1"/>
      <c r="J14" s="1"/>
      <c r="K14" s="1"/>
      <c r="L14" s="1"/>
      <c r="M14" s="1"/>
      <c r="N14" s="1"/>
      <c r="O14" s="1"/>
      <c r="P14" s="1"/>
      <c r="Q14" s="1"/>
      <c r="R14" s="1"/>
      <c r="S14" s="1"/>
      <c r="T14" s="1"/>
      <c r="U14" s="1"/>
      <c r="V14" s="1"/>
      <c r="W14" s="1"/>
      <c r="X14" s="1"/>
      <c r="Y14" s="1"/>
      <c r="Z14" s="3"/>
    </row>
    <row r="15" spans="1:26" ht="14.25" customHeight="1" x14ac:dyDescent="0.25">
      <c r="A15" s="1"/>
      <c r="B15" s="9">
        <v>1</v>
      </c>
      <c r="C15" s="9">
        <v>2</v>
      </c>
      <c r="D15" s="9">
        <v>3</v>
      </c>
      <c r="E15" s="9">
        <v>4</v>
      </c>
      <c r="F15" s="9">
        <v>5</v>
      </c>
      <c r="G15" s="9">
        <v>6</v>
      </c>
      <c r="H15" s="9">
        <v>7</v>
      </c>
      <c r="I15" s="9">
        <v>8</v>
      </c>
      <c r="J15" s="9">
        <v>9</v>
      </c>
      <c r="K15" s="1"/>
      <c r="L15" s="1"/>
      <c r="M15" s="1"/>
      <c r="N15" s="1"/>
      <c r="O15" s="1"/>
      <c r="P15" s="1"/>
      <c r="Q15" s="1"/>
      <c r="R15" s="1"/>
      <c r="S15" s="1"/>
      <c r="T15" s="1"/>
      <c r="U15" s="1"/>
      <c r="V15" s="1"/>
      <c r="W15" s="1"/>
      <c r="X15" s="1"/>
      <c r="Y15" s="1"/>
      <c r="Z15" s="3"/>
    </row>
    <row r="16" spans="1:26" ht="14.25" customHeight="1" x14ac:dyDescent="0.25">
      <c r="A16" s="1"/>
      <c r="B16" s="22" t="s">
        <v>425</v>
      </c>
      <c r="C16" s="21" t="s">
        <v>1658</v>
      </c>
      <c r="D16" s="22" t="s">
        <v>676</v>
      </c>
      <c r="E16" s="22" t="s">
        <v>683</v>
      </c>
      <c r="F16" s="22" t="s">
        <v>685</v>
      </c>
      <c r="G16" s="22" t="s">
        <v>687</v>
      </c>
      <c r="H16" s="22" t="s">
        <v>689</v>
      </c>
      <c r="I16" s="22" t="s">
        <v>691</v>
      </c>
      <c r="J16" s="22" t="s">
        <v>693</v>
      </c>
      <c r="K16" s="1"/>
      <c r="L16" s="1"/>
      <c r="M16" s="1"/>
      <c r="N16" s="1"/>
      <c r="O16" s="1"/>
      <c r="P16" s="1"/>
      <c r="Q16" s="1"/>
      <c r="R16" s="1"/>
      <c r="S16" s="1"/>
      <c r="T16" s="1"/>
      <c r="U16" s="1"/>
      <c r="V16" s="1"/>
      <c r="W16" s="1"/>
      <c r="X16" s="1"/>
      <c r="Y16" s="1"/>
      <c r="Z16" s="3"/>
    </row>
    <row r="17" spans="1:26" ht="32.25" customHeight="1" x14ac:dyDescent="0.25">
      <c r="A17" s="1" t="s">
        <v>680</v>
      </c>
      <c r="B17" s="27" t="str">
        <f t="shared" ref="B17:C17" si="1">B9</f>
        <v>R.3</v>
      </c>
      <c r="C17" s="27" t="str">
        <f t="shared" si="1"/>
        <v>Žemės ūkio sektoriaus skaitmeninimas. Ūkių, pagal BŽŪP gaunančių paramą skaitmeninėms ūkininkavimo technologijoms plėtoti, skaičius</v>
      </c>
      <c r="D17" s="525">
        <f t="shared" ref="D17:D21" si="2">SUM(E17:J17)</f>
        <v>0</v>
      </c>
      <c r="E17" s="526">
        <f>VLOOKUP(E$16,'11'!$B$11:$C$16,2,FALSE)</f>
        <v>0</v>
      </c>
      <c r="F17" s="526">
        <f>VLOOKUP(F$16,'11'!$B$11:$C$16,2,FALSE)</f>
        <v>0</v>
      </c>
      <c r="G17" s="526">
        <f>VLOOKUP(G$16,'11'!$B$11:$C$16,2,FALSE)</f>
        <v>0</v>
      </c>
      <c r="H17" s="526">
        <f>VLOOKUP(H$16,'11'!$B$11:$C$16,2,FALSE)</f>
        <v>0</v>
      </c>
      <c r="I17" s="526">
        <f>VLOOKUP(I$16,'11'!$B$11:$C$16,2,FALSE)</f>
        <v>0</v>
      </c>
      <c r="J17" s="526">
        <f>VLOOKUP(J$16,'11'!$B$11:$C$16,2,FALSE)</f>
        <v>0</v>
      </c>
      <c r="K17" s="1"/>
      <c r="L17" s="1"/>
      <c r="M17" s="1"/>
      <c r="N17" s="1"/>
      <c r="O17" s="1"/>
      <c r="P17" s="1"/>
      <c r="Q17" s="1"/>
      <c r="R17" s="1"/>
      <c r="S17" s="1"/>
      <c r="T17" s="1"/>
      <c r="U17" s="1"/>
      <c r="V17" s="1"/>
      <c r="W17" s="1"/>
      <c r="X17" s="1"/>
      <c r="Y17" s="1"/>
      <c r="Z17" s="3"/>
    </row>
    <row r="18" spans="1:26" ht="32.25" customHeight="1" x14ac:dyDescent="0.25">
      <c r="A18" s="1" t="s">
        <v>710</v>
      </c>
      <c r="B18" s="27" t="str">
        <f t="shared" ref="B18" si="3">B10</f>
        <v>R.37</v>
      </c>
      <c r="C18" s="27" t="str">
        <f>C10</f>
        <v>Ekonomikos augimas ir darbo vietų kūrimas kaimo vietovėse. BŽŪP projektais remiamas naujų darbo vietų kūrimas</v>
      </c>
      <c r="D18" s="527">
        <f t="shared" si="2"/>
        <v>18</v>
      </c>
      <c r="E18" s="528">
        <f>VLOOKUP(E$16,'11'!$B$29:$C$34,2,FALSE)</f>
        <v>0</v>
      </c>
      <c r="F18" s="528">
        <f>VLOOKUP(F$16,'11'!$B$29:$C$34,2,FALSE)</f>
        <v>0</v>
      </c>
      <c r="G18" s="528">
        <f>VLOOKUP(G$16,'11'!$B$29:$C$34,2,FALSE)</f>
        <v>4</v>
      </c>
      <c r="H18" s="528">
        <f>VLOOKUP(H$16,'11'!$B$29:$C$34,2,FALSE)</f>
        <v>6</v>
      </c>
      <c r="I18" s="528">
        <f>VLOOKUP(I$16,'11'!$B$29:$C$34,2,FALSE)</f>
        <v>6</v>
      </c>
      <c r="J18" s="528">
        <f>VLOOKUP(J$16,'11'!$B$29:$C$34,2,FALSE)</f>
        <v>2</v>
      </c>
      <c r="K18" s="1"/>
      <c r="L18" s="1"/>
      <c r="M18" s="1"/>
      <c r="N18" s="1"/>
      <c r="O18" s="1"/>
      <c r="P18" s="1"/>
      <c r="Q18" s="1"/>
      <c r="R18" s="1"/>
      <c r="S18" s="1"/>
      <c r="T18" s="1"/>
      <c r="U18" s="1"/>
      <c r="V18" s="1"/>
      <c r="W18" s="1"/>
      <c r="X18" s="1"/>
      <c r="Y18" s="1"/>
      <c r="Z18" s="3"/>
    </row>
    <row r="19" spans="1:26" ht="32.25" customHeight="1" x14ac:dyDescent="0.25">
      <c r="A19" s="1" t="s">
        <v>727</v>
      </c>
      <c r="B19" s="27" t="str">
        <f t="shared" ref="B19:C19" si="4">B11</f>
        <v>R.39</v>
      </c>
      <c r="C19" s="27" t="str">
        <f t="shared" si="4"/>
        <v>Kaimo ekonomikos plėtojimas. Kaimo verslo įmonių, įskaitant bioekonomikos įmones, kuriamų naudojantis pagal BŽŪP skiriama parama, skaičius</v>
      </c>
      <c r="D19" s="525">
        <f t="shared" si="2"/>
        <v>6</v>
      </c>
      <c r="E19" s="526">
        <f>VLOOKUP(E$16,'11'!$B$45:$C$50,2,FALSE)</f>
        <v>0</v>
      </c>
      <c r="F19" s="529">
        <f>VLOOKUP(F$16,'11'!$B$45:$C$50,2,FALSE)</f>
        <v>0</v>
      </c>
      <c r="G19" s="529">
        <f>VLOOKUP(G$16,'11'!$B$45:$C$50,2,FALSE)</f>
        <v>0</v>
      </c>
      <c r="H19" s="529">
        <f>VLOOKUP(H$16,'11'!$B$45:$C$50,2,FALSE)</f>
        <v>2</v>
      </c>
      <c r="I19" s="529">
        <f>VLOOKUP(I$16,'11'!$B$45:$C$50,2,FALSE)</f>
        <v>3</v>
      </c>
      <c r="J19" s="529">
        <f>VLOOKUP(J$16,'11'!$B$45:$C$50,2,FALSE)</f>
        <v>1</v>
      </c>
      <c r="K19" s="1"/>
      <c r="L19" s="1"/>
      <c r="M19" s="1"/>
      <c r="N19" s="1"/>
      <c r="O19" s="1"/>
      <c r="P19" s="1"/>
      <c r="Q19" s="1"/>
      <c r="R19" s="1"/>
      <c r="S19" s="1"/>
      <c r="T19" s="1"/>
      <c r="U19" s="1"/>
      <c r="V19" s="1"/>
      <c r="W19" s="1"/>
      <c r="X19" s="1"/>
      <c r="Y19" s="1"/>
      <c r="Z19" s="3"/>
    </row>
    <row r="20" spans="1:26" ht="29.25" customHeight="1" x14ac:dyDescent="0.25">
      <c r="A20" s="1" t="s">
        <v>744</v>
      </c>
      <c r="B20" s="27" t="str">
        <f t="shared" ref="B20:C20" si="5">B12</f>
        <v>R.41</v>
      </c>
      <c r="C20" s="27" t="str">
        <f t="shared" si="5"/>
        <v>Europos kaimo tinklų kūrimas. Kaimo gyventojų, kuriems, naudojantis BŽŪP parama, sudarytos palankesnės sąlygos naudotis paslaugomis ir infrastruktūra, skaičius</v>
      </c>
      <c r="D20" s="525">
        <f t="shared" si="2"/>
        <v>600</v>
      </c>
      <c r="E20" s="526">
        <f>VLOOKUP(E$16,'11'!$B$61:$C$66,2,FALSE)</f>
        <v>0</v>
      </c>
      <c r="F20" s="529">
        <f>VLOOKUP(F$16,'11'!$B$61:$C$66,2,FALSE)</f>
        <v>0</v>
      </c>
      <c r="G20" s="529">
        <f>VLOOKUP(G$16,'11'!$B$61:$C$66,2,FALSE)</f>
        <v>100</v>
      </c>
      <c r="H20" s="529">
        <f>VLOOKUP(H$16,'11'!$B$61:$C$66,2,FALSE)</f>
        <v>200</v>
      </c>
      <c r="I20" s="529">
        <f>VLOOKUP(I$16,'11'!$B$61:$C$66,2,FALSE)</f>
        <v>100</v>
      </c>
      <c r="J20" s="529">
        <f>VLOOKUP(J$16,'11'!$B$61:$C$66,2,FALSE)</f>
        <v>200</v>
      </c>
      <c r="K20" s="1"/>
      <c r="L20" s="1"/>
      <c r="M20" s="1"/>
      <c r="N20" s="1"/>
      <c r="O20" s="1"/>
      <c r="P20" s="1"/>
      <c r="Q20" s="1"/>
      <c r="R20" s="1"/>
      <c r="S20" s="1"/>
      <c r="T20" s="1"/>
      <c r="U20" s="1"/>
      <c r="V20" s="1"/>
      <c r="W20" s="1"/>
      <c r="X20" s="1"/>
      <c r="Y20" s="1"/>
      <c r="Z20" s="3"/>
    </row>
    <row r="21" spans="1:26" ht="36" customHeight="1" x14ac:dyDescent="0.25">
      <c r="A21" s="1" t="s">
        <v>761</v>
      </c>
      <c r="B21" s="27" t="str">
        <f t="shared" ref="B21:C21" si="6">B13</f>
        <v>R.42</v>
      </c>
      <c r="C21" s="27" t="str">
        <f t="shared" si="6"/>
        <v>Socialinės įtraukties skatinimas. Asmenų, kuriems taikomi remiami socialinės įtraukties projektai, skaičius</v>
      </c>
      <c r="D21" s="525">
        <f t="shared" si="2"/>
        <v>100</v>
      </c>
      <c r="E21" s="526">
        <f>VLOOKUP(E$16,'11'!$B$77:$C$82,2,FALSE)</f>
        <v>0</v>
      </c>
      <c r="F21" s="529">
        <f>VLOOKUP(F$16,'11'!$B$77:$C$82,2,FALSE)</f>
        <v>0</v>
      </c>
      <c r="G21" s="529">
        <f>VLOOKUP(G$16,'11'!$B$77:$C$82,2,FALSE)</f>
        <v>10</v>
      </c>
      <c r="H21" s="529">
        <f>VLOOKUP(H$16,'11'!$B$77:$C$82,2,FALSE)</f>
        <v>20</v>
      </c>
      <c r="I21" s="529">
        <f>VLOOKUP(I$16,'11'!$B$77:$C$82,2,FALSE)</f>
        <v>30</v>
      </c>
      <c r="J21" s="529">
        <f>VLOOKUP(J$16,'11'!$B$77:$C$82,2,FALSE)</f>
        <v>40</v>
      </c>
      <c r="K21" s="1"/>
      <c r="L21" s="1"/>
      <c r="M21" s="1"/>
      <c r="N21" s="1"/>
      <c r="O21" s="1"/>
      <c r="P21" s="1"/>
      <c r="Q21" s="1"/>
      <c r="R21" s="1"/>
      <c r="S21" s="1"/>
      <c r="T21" s="1"/>
      <c r="U21" s="1"/>
      <c r="V21" s="1"/>
      <c r="W21" s="1"/>
      <c r="X21" s="1"/>
      <c r="Y21" s="1"/>
      <c r="Z21" s="3"/>
    </row>
    <row r="22" spans="1:26" ht="14.25" customHeight="1" x14ac:dyDescent="0.25">
      <c r="A22" s="1"/>
      <c r="B22" s="1"/>
      <c r="C22" s="523" t="s">
        <v>723</v>
      </c>
      <c r="D22" s="3"/>
      <c r="E22" s="1"/>
      <c r="F22" s="1"/>
      <c r="G22" s="1"/>
      <c r="H22" s="1"/>
      <c r="I22" s="1"/>
      <c r="J22" s="1"/>
      <c r="K22" s="1"/>
      <c r="L22" s="1"/>
      <c r="M22" s="1"/>
      <c r="N22" s="1"/>
      <c r="O22" s="1"/>
      <c r="P22" s="1"/>
      <c r="Q22" s="1"/>
      <c r="R22" s="1"/>
      <c r="S22" s="1"/>
      <c r="T22" s="1"/>
      <c r="U22" s="1"/>
      <c r="V22" s="1"/>
      <c r="W22" s="1"/>
      <c r="X22" s="1"/>
      <c r="Y22" s="1"/>
      <c r="Z22" s="3"/>
    </row>
    <row r="23" spans="1:26" ht="14.25" customHeight="1" x14ac:dyDescent="0.25">
      <c r="A23" s="1"/>
      <c r="B23" s="10">
        <v>1</v>
      </c>
      <c r="C23" s="10">
        <v>2</v>
      </c>
      <c r="D23" s="10">
        <v>3</v>
      </c>
      <c r="E23" s="10">
        <v>4</v>
      </c>
      <c r="F23" s="10">
        <v>5</v>
      </c>
      <c r="G23" s="10">
        <v>6</v>
      </c>
      <c r="H23" s="10">
        <v>7</v>
      </c>
      <c r="I23" s="10">
        <v>8</v>
      </c>
      <c r="J23" s="10">
        <v>9</v>
      </c>
      <c r="K23" s="10">
        <v>10</v>
      </c>
      <c r="L23" s="10">
        <v>11</v>
      </c>
      <c r="M23" s="10">
        <v>12</v>
      </c>
      <c r="N23" s="10">
        <v>13</v>
      </c>
      <c r="O23" s="10">
        <v>14</v>
      </c>
      <c r="P23" s="10">
        <v>15</v>
      </c>
      <c r="Q23" s="10">
        <v>16</v>
      </c>
      <c r="R23" s="10">
        <v>17</v>
      </c>
      <c r="S23" s="10">
        <v>18</v>
      </c>
      <c r="T23" s="10">
        <v>19</v>
      </c>
      <c r="U23" s="10">
        <v>20</v>
      </c>
      <c r="V23" s="10">
        <v>21</v>
      </c>
      <c r="W23" s="10">
        <v>22</v>
      </c>
      <c r="X23" s="10">
        <v>23</v>
      </c>
      <c r="Y23" s="1"/>
      <c r="Z23" s="203" t="s">
        <v>531</v>
      </c>
    </row>
    <row r="24" spans="1:26" ht="14.25" customHeight="1" x14ac:dyDescent="0.25">
      <c r="A24" s="1"/>
      <c r="B24" s="294"/>
      <c r="C24" s="294"/>
      <c r="D24" s="23"/>
      <c r="E24" s="10" t="s">
        <v>541</v>
      </c>
      <c r="F24" s="10" t="s">
        <v>546</v>
      </c>
      <c r="G24" s="10" t="s">
        <v>551</v>
      </c>
      <c r="H24" s="10" t="s">
        <v>556</v>
      </c>
      <c r="I24" s="10" t="s">
        <v>559</v>
      </c>
      <c r="J24" s="10" t="s">
        <v>562</v>
      </c>
      <c r="K24" s="10" t="s">
        <v>565</v>
      </c>
      <c r="L24" s="10" t="s">
        <v>568</v>
      </c>
      <c r="M24" s="10" t="s">
        <v>571</v>
      </c>
      <c r="N24" s="10" t="s">
        <v>574</v>
      </c>
      <c r="O24" s="10" t="s">
        <v>576</v>
      </c>
      <c r="P24" s="10" t="s">
        <v>578</v>
      </c>
      <c r="Q24" s="10" t="s">
        <v>580</v>
      </c>
      <c r="R24" s="10" t="s">
        <v>582</v>
      </c>
      <c r="S24" s="10" t="s">
        <v>584</v>
      </c>
      <c r="T24" s="10" t="s">
        <v>586</v>
      </c>
      <c r="U24" s="10" t="s">
        <v>588</v>
      </c>
      <c r="V24" s="10" t="s">
        <v>590</v>
      </c>
      <c r="W24" s="10" t="s">
        <v>592</v>
      </c>
      <c r="X24" s="10" t="s">
        <v>594</v>
      </c>
      <c r="Y24" s="1"/>
      <c r="Z24" s="203" t="s">
        <v>674</v>
      </c>
    </row>
    <row r="25" spans="1:26" ht="67.5" customHeight="1" x14ac:dyDescent="0.25">
      <c r="A25" s="1"/>
      <c r="B25" s="23" t="s">
        <v>425</v>
      </c>
      <c r="C25" s="530" t="s">
        <v>1658</v>
      </c>
      <c r="D25" s="23" t="s">
        <v>676</v>
      </c>
      <c r="E25" s="531" t="str">
        <f>'10'!D7</f>
        <v>Palankių sąlygų verslumui skatinimas per viešųjų paslaugų plėtojimą</v>
      </c>
      <c r="F25" s="531" t="str">
        <f>'10'!E7</f>
        <v>Privataus verslo stiprinimas VVG teritorijoje</v>
      </c>
      <c r="G25" s="531" t="str">
        <f>'10'!F7</f>
        <v>NVO socialinio verslo kūrimas ir plėtojimas</v>
      </c>
      <c r="H25" s="531">
        <f>'10'!G7</f>
        <v>0</v>
      </c>
      <c r="I25" s="531">
        <f>'10'!H7</f>
        <v>0</v>
      </c>
      <c r="J25" s="531">
        <f>'10'!I7</f>
        <v>0</v>
      </c>
      <c r="K25" s="531">
        <f>'10'!J7</f>
        <v>0</v>
      </c>
      <c r="L25" s="531">
        <f>'10'!K7</f>
        <v>0</v>
      </c>
      <c r="M25" s="531">
        <f>'10'!L7</f>
        <v>0</v>
      </c>
      <c r="N25" s="531">
        <f>'10'!M7</f>
        <v>0</v>
      </c>
      <c r="O25" s="531">
        <f>'10'!N7</f>
        <v>0</v>
      </c>
      <c r="P25" s="531">
        <f>'10'!O7</f>
        <v>0</v>
      </c>
      <c r="Q25" s="531">
        <f>'10'!P7</f>
        <v>0</v>
      </c>
      <c r="R25" s="531">
        <f>'10'!Q7</f>
        <v>0</v>
      </c>
      <c r="S25" s="531">
        <f>'10'!R7</f>
        <v>0</v>
      </c>
      <c r="T25" s="531">
        <f>'10'!S7</f>
        <v>0</v>
      </c>
      <c r="U25" s="531">
        <f>'10'!T7</f>
        <v>0</v>
      </c>
      <c r="V25" s="531">
        <f>'10'!U7</f>
        <v>0</v>
      </c>
      <c r="W25" s="531">
        <f>'10'!V7</f>
        <v>0</v>
      </c>
      <c r="X25" s="531">
        <f>'10'!W7</f>
        <v>0</v>
      </c>
      <c r="Y25" s="1"/>
      <c r="Z25" s="203"/>
    </row>
    <row r="26" spans="1:26" ht="14.25" customHeight="1" x14ac:dyDescent="0.25">
      <c r="A26" s="1"/>
      <c r="B26" s="530" t="str">
        <f>'6'!B34</f>
        <v>E</v>
      </c>
      <c r="C26" s="532" t="str">
        <f>'6'!C34</f>
        <v>VPS rodikliai (produkto, rezultato):</v>
      </c>
      <c r="D26" s="533"/>
      <c r="E26" s="534"/>
      <c r="F26" s="534"/>
      <c r="G26" s="534"/>
      <c r="H26" s="534"/>
      <c r="I26" s="534"/>
      <c r="J26" s="534"/>
      <c r="K26" s="534"/>
      <c r="L26" s="534"/>
      <c r="M26" s="534"/>
      <c r="N26" s="534"/>
      <c r="O26" s="534"/>
      <c r="P26" s="534"/>
      <c r="Q26" s="534"/>
      <c r="R26" s="534"/>
      <c r="S26" s="534"/>
      <c r="T26" s="534"/>
      <c r="U26" s="534"/>
      <c r="V26" s="534"/>
      <c r="W26" s="534"/>
      <c r="X26" s="535"/>
      <c r="Y26" s="1"/>
      <c r="Z26" s="3"/>
    </row>
    <row r="27" spans="1:26" ht="14.25" customHeight="1" x14ac:dyDescent="0.25">
      <c r="A27" s="1" t="s">
        <v>777</v>
      </c>
      <c r="B27" s="28" t="str">
        <f>'6'!B35</f>
        <v>ROKI-P.1</v>
      </c>
      <c r="C27" s="27" t="str">
        <f>'6'!C35</f>
        <v>Atokiose teritorijose įgyvendinami projektai</v>
      </c>
      <c r="D27" s="525">
        <f t="shared" ref="D27:D36" si="7">SUM(E27:X27)</f>
        <v>5</v>
      </c>
      <c r="E27" s="526">
        <f>'11'!D91</f>
        <v>3</v>
      </c>
      <c r="F27" s="526">
        <f>'11'!E91</f>
        <v>0</v>
      </c>
      <c r="G27" s="526">
        <f>'11'!F91</f>
        <v>2</v>
      </c>
      <c r="H27" s="526">
        <f>'11'!G91</f>
        <v>0</v>
      </c>
      <c r="I27" s="526">
        <f>'11'!H91</f>
        <v>0</v>
      </c>
      <c r="J27" s="526">
        <f>'11'!I91</f>
        <v>0</v>
      </c>
      <c r="K27" s="526">
        <f>'11'!J91</f>
        <v>0</v>
      </c>
      <c r="L27" s="526">
        <f>'11'!K91</f>
        <v>0</v>
      </c>
      <c r="M27" s="526">
        <f>'11'!L91</f>
        <v>0</v>
      </c>
      <c r="N27" s="526">
        <f>'11'!M91</f>
        <v>0</v>
      </c>
      <c r="O27" s="526">
        <f>'11'!N91</f>
        <v>0</v>
      </c>
      <c r="P27" s="526">
        <f>'11'!O91</f>
        <v>0</v>
      </c>
      <c r="Q27" s="526">
        <f>'11'!P91</f>
        <v>0</v>
      </c>
      <c r="R27" s="526">
        <f>'11'!Q91</f>
        <v>0</v>
      </c>
      <c r="S27" s="526">
        <f>'11'!R91</f>
        <v>0</v>
      </c>
      <c r="T27" s="526">
        <f>'11'!S91</f>
        <v>0</v>
      </c>
      <c r="U27" s="526">
        <f>'11'!T91</f>
        <v>0</v>
      </c>
      <c r="V27" s="526">
        <f>'11'!U91</f>
        <v>0</v>
      </c>
      <c r="W27" s="526">
        <f>'11'!V91</f>
        <v>0</v>
      </c>
      <c r="X27" s="526">
        <f>'11'!W91</f>
        <v>0</v>
      </c>
      <c r="Y27" s="1"/>
      <c r="Z27" s="3"/>
    </row>
    <row r="28" spans="1:26" ht="14.25" customHeight="1" x14ac:dyDescent="0.25">
      <c r="A28" s="1" t="s">
        <v>794</v>
      </c>
      <c r="B28" s="28" t="str">
        <f>'6'!B36</f>
        <v>ROKI-R.2</v>
      </c>
      <c r="C28" s="27" t="str">
        <f>'6'!C36</f>
        <v>Sukurtų darbo vietų skaičius jauniems žmonėms (iki 40 m. imtinai)</v>
      </c>
      <c r="D28" s="525">
        <f t="shared" si="7"/>
        <v>4</v>
      </c>
      <c r="E28" s="526">
        <f>'11'!D107</f>
        <v>0</v>
      </c>
      <c r="F28" s="526">
        <f>'11'!E107</f>
        <v>4</v>
      </c>
      <c r="G28" s="526">
        <f>'11'!F107</f>
        <v>0</v>
      </c>
      <c r="H28" s="526">
        <f>'11'!G107</f>
        <v>0</v>
      </c>
      <c r="I28" s="526">
        <f>'11'!H107</f>
        <v>0</v>
      </c>
      <c r="J28" s="526">
        <f>'11'!I107</f>
        <v>0</v>
      </c>
      <c r="K28" s="526">
        <f>'11'!J107</f>
        <v>0</v>
      </c>
      <c r="L28" s="526">
        <f>'11'!K107</f>
        <v>0</v>
      </c>
      <c r="M28" s="526">
        <f>'11'!L107</f>
        <v>0</v>
      </c>
      <c r="N28" s="526">
        <f>'11'!M107</f>
        <v>0</v>
      </c>
      <c r="O28" s="526">
        <f>'11'!N107</f>
        <v>0</v>
      </c>
      <c r="P28" s="526">
        <f>'11'!O107</f>
        <v>0</v>
      </c>
      <c r="Q28" s="526">
        <f>'11'!P107</f>
        <v>0</v>
      </c>
      <c r="R28" s="526">
        <f>'11'!Q107</f>
        <v>0</v>
      </c>
      <c r="S28" s="526">
        <f>'11'!R107</f>
        <v>0</v>
      </c>
      <c r="T28" s="526">
        <f>'11'!S107</f>
        <v>0</v>
      </c>
      <c r="U28" s="526">
        <f>'11'!T107</f>
        <v>0</v>
      </c>
      <c r="V28" s="526">
        <f>'11'!U107</f>
        <v>0</v>
      </c>
      <c r="W28" s="526">
        <f>'11'!V107</f>
        <v>0</v>
      </c>
      <c r="X28" s="526">
        <f>'11'!W107</f>
        <v>0</v>
      </c>
      <c r="Y28" s="1"/>
      <c r="Z28" s="3"/>
    </row>
    <row r="29" spans="1:26" ht="14.25" customHeight="1" x14ac:dyDescent="0.25">
      <c r="A29" s="1" t="s">
        <v>811</v>
      </c>
      <c r="B29" s="28" t="str">
        <f>'6'!B37</f>
        <v>ROKI-R.3</v>
      </c>
      <c r="C29" s="27" t="str">
        <f>'6'!C37</f>
        <v>NVO, pradedančių teikti paslaugas, skaičius</v>
      </c>
      <c r="D29" s="525">
        <f t="shared" si="7"/>
        <v>3</v>
      </c>
      <c r="E29" s="526">
        <f>'11'!D123</f>
        <v>3</v>
      </c>
      <c r="F29" s="526">
        <f>'11'!E123</f>
        <v>0</v>
      </c>
      <c r="G29" s="526">
        <f>'11'!F123</f>
        <v>0</v>
      </c>
      <c r="H29" s="526">
        <f>'11'!G123</f>
        <v>0</v>
      </c>
      <c r="I29" s="526">
        <f>'11'!H123</f>
        <v>0</v>
      </c>
      <c r="J29" s="526">
        <f>'11'!I123</f>
        <v>0</v>
      </c>
      <c r="K29" s="526">
        <f>'11'!J123</f>
        <v>0</v>
      </c>
      <c r="L29" s="526">
        <f>'11'!K123</f>
        <v>0</v>
      </c>
      <c r="M29" s="526">
        <f>'11'!L123</f>
        <v>0</v>
      </c>
      <c r="N29" s="526">
        <f>'11'!M123</f>
        <v>0</v>
      </c>
      <c r="O29" s="526">
        <f>'11'!N123</f>
        <v>0</v>
      </c>
      <c r="P29" s="526">
        <f>'11'!O123</f>
        <v>0</v>
      </c>
      <c r="Q29" s="526">
        <f>'11'!P123</f>
        <v>0</v>
      </c>
      <c r="R29" s="526">
        <f>'11'!Q123</f>
        <v>0</v>
      </c>
      <c r="S29" s="526">
        <f>'11'!R123</f>
        <v>0</v>
      </c>
      <c r="T29" s="526">
        <f>'11'!S123</f>
        <v>0</v>
      </c>
      <c r="U29" s="526">
        <f>'11'!T123</f>
        <v>0</v>
      </c>
      <c r="V29" s="526">
        <f>'11'!U123</f>
        <v>0</v>
      </c>
      <c r="W29" s="526">
        <f>'11'!V123</f>
        <v>0</v>
      </c>
      <c r="X29" s="526">
        <f>'11'!W123</f>
        <v>0</v>
      </c>
      <c r="Y29" s="1"/>
      <c r="Z29" s="3"/>
    </row>
    <row r="30" spans="1:26" ht="14.25" customHeight="1" x14ac:dyDescent="0.25">
      <c r="A30" s="1" t="s">
        <v>828</v>
      </c>
      <c r="B30" s="28" t="str">
        <f>'6'!B38</f>
        <v>ROKI-P.4</v>
      </c>
      <c r="C30" s="27">
        <f>'6'!C38</f>
        <v>0</v>
      </c>
      <c r="D30" s="525">
        <f t="shared" si="7"/>
        <v>0</v>
      </c>
      <c r="E30" s="526">
        <f>'11'!D139</f>
        <v>0</v>
      </c>
      <c r="F30" s="526">
        <f>'11'!E139</f>
        <v>0</v>
      </c>
      <c r="G30" s="526">
        <f>'11'!F139</f>
        <v>0</v>
      </c>
      <c r="H30" s="526">
        <f>'11'!G139</f>
        <v>0</v>
      </c>
      <c r="I30" s="526">
        <f>'11'!H139</f>
        <v>0</v>
      </c>
      <c r="J30" s="526">
        <f>'11'!I139</f>
        <v>0</v>
      </c>
      <c r="K30" s="526">
        <f>'11'!J139</f>
        <v>0</v>
      </c>
      <c r="L30" s="526">
        <f>'11'!K139</f>
        <v>0</v>
      </c>
      <c r="M30" s="526">
        <f>'11'!L139</f>
        <v>0</v>
      </c>
      <c r="N30" s="526">
        <f>'11'!M139</f>
        <v>0</v>
      </c>
      <c r="O30" s="526">
        <f>'11'!N139</f>
        <v>0</v>
      </c>
      <c r="P30" s="526">
        <f>'11'!O139</f>
        <v>0</v>
      </c>
      <c r="Q30" s="526">
        <f>'11'!P139</f>
        <v>0</v>
      </c>
      <c r="R30" s="526">
        <f>'11'!Q139</f>
        <v>0</v>
      </c>
      <c r="S30" s="526">
        <f>'11'!R139</f>
        <v>0</v>
      </c>
      <c r="T30" s="526">
        <f>'11'!S139</f>
        <v>0</v>
      </c>
      <c r="U30" s="526">
        <f>'11'!T139</f>
        <v>0</v>
      </c>
      <c r="V30" s="526">
        <f>'11'!U139</f>
        <v>0</v>
      </c>
      <c r="W30" s="526">
        <f>'11'!V139</f>
        <v>0</v>
      </c>
      <c r="X30" s="526">
        <f>'11'!W139</f>
        <v>0</v>
      </c>
      <c r="Y30" s="1"/>
      <c r="Z30" s="3"/>
    </row>
    <row r="31" spans="1:26" ht="14.25" customHeight="1" x14ac:dyDescent="0.25">
      <c r="A31" s="1" t="s">
        <v>845</v>
      </c>
      <c r="B31" s="28" t="str">
        <f>'6'!B39</f>
        <v>ROKI-P.5</v>
      </c>
      <c r="C31" s="27">
        <f>'6'!C39</f>
        <v>0</v>
      </c>
      <c r="D31" s="525">
        <f t="shared" si="7"/>
        <v>0</v>
      </c>
      <c r="E31" s="526">
        <f>'11'!D155</f>
        <v>0</v>
      </c>
      <c r="F31" s="526">
        <f>'11'!E155</f>
        <v>0</v>
      </c>
      <c r="G31" s="526">
        <f>'11'!F155</f>
        <v>0</v>
      </c>
      <c r="H31" s="526">
        <f>'11'!G155</f>
        <v>0</v>
      </c>
      <c r="I31" s="526">
        <f>'11'!H155</f>
        <v>0</v>
      </c>
      <c r="J31" s="526">
        <f>'11'!I155</f>
        <v>0</v>
      </c>
      <c r="K31" s="526">
        <f>'11'!J155</f>
        <v>0</v>
      </c>
      <c r="L31" s="526">
        <f>'11'!K155</f>
        <v>0</v>
      </c>
      <c r="M31" s="526">
        <f>'11'!L155</f>
        <v>0</v>
      </c>
      <c r="N31" s="526">
        <f>'11'!M155</f>
        <v>0</v>
      </c>
      <c r="O31" s="526">
        <f>'11'!N155</f>
        <v>0</v>
      </c>
      <c r="P31" s="526">
        <f>'11'!O155</f>
        <v>0</v>
      </c>
      <c r="Q31" s="526">
        <f>'11'!P155</f>
        <v>0</v>
      </c>
      <c r="R31" s="526">
        <f>'11'!Q155</f>
        <v>0</v>
      </c>
      <c r="S31" s="526">
        <f>'11'!R155</f>
        <v>0</v>
      </c>
      <c r="T31" s="526">
        <f>'11'!S155</f>
        <v>0</v>
      </c>
      <c r="U31" s="526">
        <f>'11'!T155</f>
        <v>0</v>
      </c>
      <c r="V31" s="526">
        <f>'11'!U155</f>
        <v>0</v>
      </c>
      <c r="W31" s="526">
        <f>'11'!V155</f>
        <v>0</v>
      </c>
      <c r="X31" s="526">
        <f>'11'!W155</f>
        <v>0</v>
      </c>
      <c r="Y31" s="1"/>
      <c r="Z31" s="3"/>
    </row>
    <row r="32" spans="1:26" ht="14.25" customHeight="1" x14ac:dyDescent="0.25">
      <c r="A32" s="1" t="s">
        <v>862</v>
      </c>
      <c r="B32" s="28" t="str">
        <f>'6'!B40</f>
        <v>ROKI-P.6</v>
      </c>
      <c r="C32" s="27">
        <f>'6'!C40</f>
        <v>0</v>
      </c>
      <c r="D32" s="525">
        <f t="shared" si="7"/>
        <v>0</v>
      </c>
      <c r="E32" s="526">
        <f>'11'!D171</f>
        <v>0</v>
      </c>
      <c r="F32" s="526">
        <f>'11'!E171</f>
        <v>0</v>
      </c>
      <c r="G32" s="526">
        <f>'11'!F171</f>
        <v>0</v>
      </c>
      <c r="H32" s="526">
        <f>'11'!G171</f>
        <v>0</v>
      </c>
      <c r="I32" s="526">
        <f>'11'!H171</f>
        <v>0</v>
      </c>
      <c r="J32" s="526">
        <f>'11'!I171</f>
        <v>0</v>
      </c>
      <c r="K32" s="526">
        <f>'11'!J171</f>
        <v>0</v>
      </c>
      <c r="L32" s="526">
        <f>'11'!K171</f>
        <v>0</v>
      </c>
      <c r="M32" s="526">
        <f>'11'!L171</f>
        <v>0</v>
      </c>
      <c r="N32" s="526">
        <f>'11'!M171</f>
        <v>0</v>
      </c>
      <c r="O32" s="526">
        <f>'11'!N171</f>
        <v>0</v>
      </c>
      <c r="P32" s="526">
        <f>'11'!O171</f>
        <v>0</v>
      </c>
      <c r="Q32" s="526">
        <f>'11'!P171</f>
        <v>0</v>
      </c>
      <c r="R32" s="526">
        <f>'11'!Q171</f>
        <v>0</v>
      </c>
      <c r="S32" s="526">
        <f>'11'!R171</f>
        <v>0</v>
      </c>
      <c r="T32" s="526">
        <f>'11'!S171</f>
        <v>0</v>
      </c>
      <c r="U32" s="526">
        <f>'11'!T171</f>
        <v>0</v>
      </c>
      <c r="V32" s="526">
        <f>'11'!U171</f>
        <v>0</v>
      </c>
      <c r="W32" s="526">
        <f>'11'!V171</f>
        <v>0</v>
      </c>
      <c r="X32" s="526">
        <f>'11'!W171</f>
        <v>0</v>
      </c>
      <c r="Y32" s="1"/>
      <c r="Z32" s="3"/>
    </row>
    <row r="33" spans="1:26" ht="14.25" customHeight="1" x14ac:dyDescent="0.25">
      <c r="A33" s="1" t="s">
        <v>879</v>
      </c>
      <c r="B33" s="28" t="str">
        <f>'6'!B41</f>
        <v>ROKI-P.7</v>
      </c>
      <c r="C33" s="27">
        <f>'6'!C41</f>
        <v>0</v>
      </c>
      <c r="D33" s="525">
        <f t="shared" si="7"/>
        <v>0</v>
      </c>
      <c r="E33" s="526">
        <f>'11'!D187</f>
        <v>0</v>
      </c>
      <c r="F33" s="526">
        <f>'11'!E187</f>
        <v>0</v>
      </c>
      <c r="G33" s="526">
        <f>'11'!F187</f>
        <v>0</v>
      </c>
      <c r="H33" s="526">
        <f>'11'!G187</f>
        <v>0</v>
      </c>
      <c r="I33" s="526">
        <f>'11'!H187</f>
        <v>0</v>
      </c>
      <c r="J33" s="526">
        <f>'11'!I187</f>
        <v>0</v>
      </c>
      <c r="K33" s="526">
        <f>'11'!J187</f>
        <v>0</v>
      </c>
      <c r="L33" s="526">
        <f>'11'!K187</f>
        <v>0</v>
      </c>
      <c r="M33" s="526">
        <f>'11'!L187</f>
        <v>0</v>
      </c>
      <c r="N33" s="526">
        <f>'11'!M187</f>
        <v>0</v>
      </c>
      <c r="O33" s="526">
        <f>'11'!N187</f>
        <v>0</v>
      </c>
      <c r="P33" s="526">
        <f>'11'!O187</f>
        <v>0</v>
      </c>
      <c r="Q33" s="526">
        <f>'11'!P187</f>
        <v>0</v>
      </c>
      <c r="R33" s="526">
        <f>'11'!Q187</f>
        <v>0</v>
      </c>
      <c r="S33" s="526">
        <f>'11'!R187</f>
        <v>0</v>
      </c>
      <c r="T33" s="526">
        <f>'11'!S187</f>
        <v>0</v>
      </c>
      <c r="U33" s="526">
        <f>'11'!T187</f>
        <v>0</v>
      </c>
      <c r="V33" s="526">
        <f>'11'!U187</f>
        <v>0</v>
      </c>
      <c r="W33" s="526">
        <f>'11'!V187</f>
        <v>0</v>
      </c>
      <c r="X33" s="526">
        <f>'11'!W187</f>
        <v>0</v>
      </c>
      <c r="Y33" s="1"/>
      <c r="Z33" s="3"/>
    </row>
    <row r="34" spans="1:26" ht="14.25" customHeight="1" x14ac:dyDescent="0.25">
      <c r="A34" s="1" t="s">
        <v>896</v>
      </c>
      <c r="B34" s="28" t="str">
        <f>'6'!B42</f>
        <v>ROKI-P.8</v>
      </c>
      <c r="C34" s="27">
        <f>'6'!C42</f>
        <v>0</v>
      </c>
      <c r="D34" s="525">
        <f t="shared" si="7"/>
        <v>0</v>
      </c>
      <c r="E34" s="526">
        <f>'11'!D203</f>
        <v>0</v>
      </c>
      <c r="F34" s="526">
        <f>'11'!E203</f>
        <v>0</v>
      </c>
      <c r="G34" s="526">
        <f>'11'!F203</f>
        <v>0</v>
      </c>
      <c r="H34" s="526">
        <f>'11'!G203</f>
        <v>0</v>
      </c>
      <c r="I34" s="526">
        <f>'11'!H203</f>
        <v>0</v>
      </c>
      <c r="J34" s="526">
        <f>'11'!I203</f>
        <v>0</v>
      </c>
      <c r="K34" s="526">
        <f>'11'!J203</f>
        <v>0</v>
      </c>
      <c r="L34" s="526">
        <f>'11'!K203</f>
        <v>0</v>
      </c>
      <c r="M34" s="526">
        <f>'11'!L203</f>
        <v>0</v>
      </c>
      <c r="N34" s="526">
        <f>'11'!M203</f>
        <v>0</v>
      </c>
      <c r="O34" s="526">
        <f>'11'!N203</f>
        <v>0</v>
      </c>
      <c r="P34" s="526">
        <f>'11'!O203</f>
        <v>0</v>
      </c>
      <c r="Q34" s="526">
        <f>'11'!P203</f>
        <v>0</v>
      </c>
      <c r="R34" s="526">
        <f>'11'!Q203</f>
        <v>0</v>
      </c>
      <c r="S34" s="526">
        <f>'11'!R203</f>
        <v>0</v>
      </c>
      <c r="T34" s="526">
        <f>'11'!S203</f>
        <v>0</v>
      </c>
      <c r="U34" s="526">
        <f>'11'!T203</f>
        <v>0</v>
      </c>
      <c r="V34" s="526">
        <f>'11'!U203</f>
        <v>0</v>
      </c>
      <c r="W34" s="526">
        <f>'11'!V203</f>
        <v>0</v>
      </c>
      <c r="X34" s="526">
        <f>'11'!W203</f>
        <v>0</v>
      </c>
      <c r="Y34" s="1"/>
      <c r="Z34" s="3"/>
    </row>
    <row r="35" spans="1:26" ht="14.25" customHeight="1" x14ac:dyDescent="0.25">
      <c r="A35" s="1" t="s">
        <v>913</v>
      </c>
      <c r="B35" s="28" t="str">
        <f>'6'!B43</f>
        <v>ROKI-P.9</v>
      </c>
      <c r="C35" s="27">
        <f>'6'!C43</f>
        <v>0</v>
      </c>
      <c r="D35" s="525">
        <f t="shared" si="7"/>
        <v>0</v>
      </c>
      <c r="E35" s="526">
        <f>'11'!D219</f>
        <v>0</v>
      </c>
      <c r="F35" s="526">
        <f>'11'!E219</f>
        <v>0</v>
      </c>
      <c r="G35" s="526">
        <f>'11'!F219</f>
        <v>0</v>
      </c>
      <c r="H35" s="526">
        <f>'11'!G219</f>
        <v>0</v>
      </c>
      <c r="I35" s="526">
        <f>'11'!H219</f>
        <v>0</v>
      </c>
      <c r="J35" s="526">
        <f>'11'!I219</f>
        <v>0</v>
      </c>
      <c r="K35" s="526">
        <f>'11'!J219</f>
        <v>0</v>
      </c>
      <c r="L35" s="526">
        <f>'11'!K219</f>
        <v>0</v>
      </c>
      <c r="M35" s="526">
        <f>'11'!L219</f>
        <v>0</v>
      </c>
      <c r="N35" s="526">
        <f>'11'!M219</f>
        <v>0</v>
      </c>
      <c r="O35" s="526">
        <f>'11'!N219</f>
        <v>0</v>
      </c>
      <c r="P35" s="526">
        <f>'11'!O219</f>
        <v>0</v>
      </c>
      <c r="Q35" s="526">
        <f>'11'!P219</f>
        <v>0</v>
      </c>
      <c r="R35" s="526">
        <f>'11'!Q219</f>
        <v>0</v>
      </c>
      <c r="S35" s="526">
        <f>'11'!R219</f>
        <v>0</v>
      </c>
      <c r="T35" s="526">
        <f>'11'!S219</f>
        <v>0</v>
      </c>
      <c r="U35" s="526">
        <f>'11'!T219</f>
        <v>0</v>
      </c>
      <c r="V35" s="526">
        <f>'11'!U219</f>
        <v>0</v>
      </c>
      <c r="W35" s="526">
        <f>'11'!V219</f>
        <v>0</v>
      </c>
      <c r="X35" s="526">
        <f>'11'!W219</f>
        <v>0</v>
      </c>
      <c r="Y35" s="1"/>
      <c r="Z35" s="3"/>
    </row>
    <row r="36" spans="1:26" ht="14.25" customHeight="1" x14ac:dyDescent="0.25">
      <c r="A36" s="1" t="s">
        <v>930</v>
      </c>
      <c r="B36" s="28" t="str">
        <f>'6'!B44</f>
        <v>ROKI-P.10</v>
      </c>
      <c r="C36" s="27">
        <f>'6'!C44</f>
        <v>0</v>
      </c>
      <c r="D36" s="525">
        <f t="shared" si="7"/>
        <v>0</v>
      </c>
      <c r="E36" s="526">
        <f>'11'!D235</f>
        <v>0</v>
      </c>
      <c r="F36" s="526">
        <f>'11'!E235</f>
        <v>0</v>
      </c>
      <c r="G36" s="526">
        <f>'11'!F235</f>
        <v>0</v>
      </c>
      <c r="H36" s="526">
        <f>'11'!G235</f>
        <v>0</v>
      </c>
      <c r="I36" s="526">
        <f>'11'!H235</f>
        <v>0</v>
      </c>
      <c r="J36" s="526">
        <f>'11'!I235</f>
        <v>0</v>
      </c>
      <c r="K36" s="526">
        <f>'11'!J235</f>
        <v>0</v>
      </c>
      <c r="L36" s="526">
        <f>'11'!K235</f>
        <v>0</v>
      </c>
      <c r="M36" s="526">
        <f>'11'!L235</f>
        <v>0</v>
      </c>
      <c r="N36" s="526">
        <f>'11'!M235</f>
        <v>0</v>
      </c>
      <c r="O36" s="526">
        <f>'11'!N235</f>
        <v>0</v>
      </c>
      <c r="P36" s="526">
        <f>'11'!O235</f>
        <v>0</v>
      </c>
      <c r="Q36" s="526">
        <f>'11'!P235</f>
        <v>0</v>
      </c>
      <c r="R36" s="526">
        <f>'11'!Q235</f>
        <v>0</v>
      </c>
      <c r="S36" s="526">
        <f>'11'!R235</f>
        <v>0</v>
      </c>
      <c r="T36" s="526">
        <f>'11'!S235</f>
        <v>0</v>
      </c>
      <c r="U36" s="526">
        <f>'11'!T235</f>
        <v>0</v>
      </c>
      <c r="V36" s="526">
        <f>'11'!U235</f>
        <v>0</v>
      </c>
      <c r="W36" s="526">
        <f>'11'!V235</f>
        <v>0</v>
      </c>
      <c r="X36" s="526">
        <f>'11'!W235</f>
        <v>0</v>
      </c>
      <c r="Y36" s="1"/>
      <c r="Z36" s="3"/>
    </row>
    <row r="37" spans="1:26" ht="14.25" customHeight="1" x14ac:dyDescent="0.25">
      <c r="A37" s="1"/>
      <c r="B37" s="1"/>
      <c r="C37" s="523" t="s">
        <v>740</v>
      </c>
      <c r="D37" s="3"/>
      <c r="E37" s="1"/>
      <c r="F37" s="1"/>
      <c r="G37" s="1"/>
      <c r="H37" s="1"/>
      <c r="I37" s="1"/>
      <c r="J37" s="1"/>
      <c r="K37" s="1"/>
      <c r="L37" s="1"/>
      <c r="M37" s="1"/>
      <c r="N37" s="1"/>
      <c r="O37" s="1"/>
      <c r="P37" s="1"/>
      <c r="Q37" s="1"/>
      <c r="R37" s="1"/>
      <c r="S37" s="1"/>
      <c r="T37" s="1"/>
      <c r="U37" s="1"/>
      <c r="V37" s="1"/>
      <c r="W37" s="1"/>
      <c r="X37" s="1"/>
      <c r="Y37" s="1"/>
      <c r="Z37" s="3"/>
    </row>
    <row r="38" spans="1:26" ht="14.25" customHeight="1" x14ac:dyDescent="0.25">
      <c r="A38" s="1"/>
      <c r="B38" s="10">
        <v>1</v>
      </c>
      <c r="C38" s="10">
        <v>2</v>
      </c>
      <c r="D38" s="10">
        <v>3</v>
      </c>
      <c r="E38" s="10">
        <v>4</v>
      </c>
      <c r="F38" s="10">
        <v>5</v>
      </c>
      <c r="G38" s="10">
        <v>6</v>
      </c>
      <c r="H38" s="10">
        <v>7</v>
      </c>
      <c r="I38" s="10">
        <v>8</v>
      </c>
      <c r="J38" s="10">
        <v>9</v>
      </c>
      <c r="K38" s="1"/>
      <c r="L38" s="1"/>
      <c r="M38" s="1"/>
      <c r="N38" s="1"/>
      <c r="O38" s="1"/>
      <c r="P38" s="1"/>
      <c r="Q38" s="1"/>
      <c r="R38" s="1"/>
      <c r="S38" s="1"/>
      <c r="T38" s="1"/>
      <c r="U38" s="1"/>
      <c r="V38" s="1"/>
      <c r="W38" s="1"/>
      <c r="X38" s="1"/>
      <c r="Y38" s="1"/>
      <c r="Z38" s="3"/>
    </row>
    <row r="39" spans="1:26" ht="14.25" customHeight="1" x14ac:dyDescent="0.25">
      <c r="A39" s="1"/>
      <c r="B39" s="23" t="s">
        <v>425</v>
      </c>
      <c r="C39" s="23" t="s">
        <v>1658</v>
      </c>
      <c r="D39" s="23" t="s">
        <v>676</v>
      </c>
      <c r="E39" s="23" t="s">
        <v>683</v>
      </c>
      <c r="F39" s="23" t="s">
        <v>685</v>
      </c>
      <c r="G39" s="23" t="s">
        <v>687</v>
      </c>
      <c r="H39" s="23" t="s">
        <v>689</v>
      </c>
      <c r="I39" s="23" t="s">
        <v>691</v>
      </c>
      <c r="J39" s="23" t="s">
        <v>693</v>
      </c>
      <c r="K39" s="1"/>
      <c r="L39" s="1"/>
      <c r="M39" s="1"/>
      <c r="N39" s="1"/>
      <c r="O39" s="1"/>
      <c r="P39" s="1"/>
      <c r="Q39" s="1"/>
      <c r="R39" s="1"/>
      <c r="S39" s="1"/>
      <c r="T39" s="1"/>
      <c r="U39" s="1"/>
      <c r="V39" s="1"/>
      <c r="W39" s="1"/>
      <c r="X39" s="1"/>
      <c r="Y39" s="1"/>
      <c r="Z39" s="3"/>
    </row>
    <row r="40" spans="1:26" ht="14.25" customHeight="1" x14ac:dyDescent="0.25">
      <c r="A40" s="1" t="s">
        <v>778</v>
      </c>
      <c r="B40" s="27" t="str">
        <f t="shared" ref="B40:C40" si="8">B27</f>
        <v>ROKI-P.1</v>
      </c>
      <c r="C40" s="27" t="str">
        <f t="shared" si="8"/>
        <v>Atokiose teritorijose įgyvendinami projektai</v>
      </c>
      <c r="D40" s="525">
        <f t="shared" ref="D40:D49" si="9">SUM(E40:J40)</f>
        <v>5</v>
      </c>
      <c r="E40" s="526">
        <f>VLOOKUP(E$39,'11'!$B$93:$C$98,2,FALSE)</f>
        <v>0</v>
      </c>
      <c r="F40" s="529">
        <f>VLOOKUP(F$39,'11'!$B$93:$C$98,2,FALSE)</f>
        <v>0</v>
      </c>
      <c r="G40" s="529">
        <f>VLOOKUP(G$39,'11'!$B$93:$C$98,2,FALSE)</f>
        <v>0</v>
      </c>
      <c r="H40" s="529">
        <f>VLOOKUP(H$39,'11'!$B$93:$C$98,2,FALSE)</f>
        <v>1</v>
      </c>
      <c r="I40" s="529">
        <f>VLOOKUP(I$39,'11'!$B$93:$C$98,2,FALSE)</f>
        <v>2</v>
      </c>
      <c r="J40" s="529">
        <f>VLOOKUP(J$39,'11'!$B$93:$C$98,2,FALSE)</f>
        <v>2</v>
      </c>
      <c r="K40" s="1"/>
      <c r="L40" s="1"/>
      <c r="M40" s="1"/>
      <c r="N40" s="1"/>
      <c r="O40" s="1"/>
      <c r="P40" s="1"/>
      <c r="Q40" s="1"/>
      <c r="R40" s="1"/>
      <c r="S40" s="1"/>
      <c r="T40" s="1"/>
      <c r="U40" s="1"/>
      <c r="V40" s="1"/>
      <c r="W40" s="1"/>
      <c r="X40" s="1"/>
      <c r="Y40" s="1"/>
      <c r="Z40" s="3"/>
    </row>
    <row r="41" spans="1:26" ht="14.25" customHeight="1" x14ac:dyDescent="0.25">
      <c r="A41" s="1" t="s">
        <v>795</v>
      </c>
      <c r="B41" s="27" t="str">
        <f t="shared" ref="B41:C41" si="10">B28</f>
        <v>ROKI-R.2</v>
      </c>
      <c r="C41" s="27" t="str">
        <f t="shared" si="10"/>
        <v>Sukurtų darbo vietų skaičius jauniems žmonėms (iki 40 m. imtinai)</v>
      </c>
      <c r="D41" s="525">
        <f t="shared" si="9"/>
        <v>4</v>
      </c>
      <c r="E41" s="526">
        <f>VLOOKUP(E$39,'11'!$B$109:$C$114,2,FALSE)</f>
        <v>0</v>
      </c>
      <c r="F41" s="529">
        <f>VLOOKUP(F$39,'11'!$B$109:$C$114,2,FALSE)</f>
        <v>0</v>
      </c>
      <c r="G41" s="529">
        <f>VLOOKUP(G$39,'11'!$B$109:$C$114,2,FALSE)</f>
        <v>1</v>
      </c>
      <c r="H41" s="529">
        <f>VLOOKUP(H$39,'11'!$B$109:$C$114,2,FALSE)</f>
        <v>1</v>
      </c>
      <c r="I41" s="529">
        <f>VLOOKUP(I$39,'11'!$B$109:$C$114,2,FALSE)</f>
        <v>2</v>
      </c>
      <c r="J41" s="529">
        <f>VLOOKUP(J$39,'11'!$B$109:$C$114,2,FALSE)</f>
        <v>0</v>
      </c>
      <c r="K41" s="1"/>
      <c r="L41" s="1"/>
      <c r="M41" s="1"/>
      <c r="N41" s="1"/>
      <c r="O41" s="1"/>
      <c r="P41" s="1"/>
      <c r="Q41" s="1"/>
      <c r="R41" s="1"/>
      <c r="S41" s="1"/>
      <c r="T41" s="1"/>
      <c r="U41" s="1"/>
      <c r="V41" s="1"/>
      <c r="W41" s="1"/>
      <c r="X41" s="1"/>
      <c r="Y41" s="1"/>
      <c r="Z41" s="3"/>
    </row>
    <row r="42" spans="1:26" ht="14.25" customHeight="1" x14ac:dyDescent="0.25">
      <c r="A42" s="1" t="s">
        <v>812</v>
      </c>
      <c r="B42" s="27" t="str">
        <f t="shared" ref="B42:C42" si="11">B29</f>
        <v>ROKI-R.3</v>
      </c>
      <c r="C42" s="27" t="str">
        <f t="shared" si="11"/>
        <v>NVO, pradedančių teikti paslaugas, skaičius</v>
      </c>
      <c r="D42" s="525">
        <f t="shared" si="9"/>
        <v>3</v>
      </c>
      <c r="E42" s="526">
        <f>VLOOKUP(E$39,'11'!$B$125:$C$130,2,FALSE)</f>
        <v>0</v>
      </c>
      <c r="F42" s="529">
        <f>VLOOKUP(F$39,'11'!$B$125:$C$130,2,FALSE)</f>
        <v>0</v>
      </c>
      <c r="G42" s="529">
        <f>VLOOKUP(G$39,'11'!$B$125:$C$130,2,FALSE)</f>
        <v>0</v>
      </c>
      <c r="H42" s="529">
        <f>VLOOKUP(H$39,'11'!$B$125:$C$130,2,FALSE)</f>
        <v>1</v>
      </c>
      <c r="I42" s="529">
        <f>VLOOKUP(I$39,'11'!$B$125:$C$130,2,FALSE)</f>
        <v>0</v>
      </c>
      <c r="J42" s="529">
        <f>VLOOKUP(J$39,'11'!$B$125:$C$130,2,FALSE)</f>
        <v>2</v>
      </c>
      <c r="K42" s="1"/>
      <c r="L42" s="1"/>
      <c r="M42" s="1"/>
      <c r="N42" s="1"/>
      <c r="O42" s="1"/>
      <c r="P42" s="1"/>
      <c r="Q42" s="1"/>
      <c r="R42" s="1"/>
      <c r="S42" s="1"/>
      <c r="T42" s="1"/>
      <c r="U42" s="1"/>
      <c r="V42" s="1"/>
      <c r="W42" s="1"/>
      <c r="X42" s="1"/>
      <c r="Y42" s="1"/>
      <c r="Z42" s="3"/>
    </row>
    <row r="43" spans="1:26" ht="14.25" customHeight="1" x14ac:dyDescent="0.25">
      <c r="A43" s="1" t="s">
        <v>829</v>
      </c>
      <c r="B43" s="27" t="str">
        <f t="shared" ref="B43:C43" si="12">B30</f>
        <v>ROKI-P.4</v>
      </c>
      <c r="C43" s="27">
        <f t="shared" si="12"/>
        <v>0</v>
      </c>
      <c r="D43" s="525">
        <f t="shared" si="9"/>
        <v>0</v>
      </c>
      <c r="E43" s="526">
        <f>VLOOKUP(E$39,'11'!$B$141:$C$146,2,FALSE)</f>
        <v>0</v>
      </c>
      <c r="F43" s="529">
        <f>VLOOKUP(F$39,'11'!$B$141:$C$146,2,FALSE)</f>
        <v>0</v>
      </c>
      <c r="G43" s="529">
        <f>VLOOKUP(G$39,'11'!$B$141:$C$146,2,FALSE)</f>
        <v>0</v>
      </c>
      <c r="H43" s="529">
        <f>VLOOKUP(H$39,'11'!$B$141:$C$146,2,FALSE)</f>
        <v>0</v>
      </c>
      <c r="I43" s="529">
        <f>VLOOKUP(I$39,'11'!$B$141:$C$146,2,FALSE)</f>
        <v>0</v>
      </c>
      <c r="J43" s="529">
        <f>VLOOKUP(J$39,'11'!$B$141:$C$146,2,FALSE)</f>
        <v>0</v>
      </c>
      <c r="K43" s="1"/>
      <c r="L43" s="1"/>
      <c r="M43" s="1"/>
      <c r="N43" s="1"/>
      <c r="O43" s="1"/>
      <c r="P43" s="1"/>
      <c r="Q43" s="1"/>
      <c r="R43" s="1"/>
      <c r="S43" s="1"/>
      <c r="T43" s="1"/>
      <c r="U43" s="1"/>
      <c r="V43" s="1"/>
      <c r="W43" s="1"/>
      <c r="X43" s="1"/>
      <c r="Y43" s="1"/>
      <c r="Z43" s="3"/>
    </row>
    <row r="44" spans="1:26" ht="14.25" customHeight="1" x14ac:dyDescent="0.25">
      <c r="A44" s="1" t="s">
        <v>846</v>
      </c>
      <c r="B44" s="27" t="str">
        <f t="shared" ref="B44:C44" si="13">B31</f>
        <v>ROKI-P.5</v>
      </c>
      <c r="C44" s="27">
        <f t="shared" si="13"/>
        <v>0</v>
      </c>
      <c r="D44" s="525">
        <f t="shared" si="9"/>
        <v>0</v>
      </c>
      <c r="E44" s="526">
        <f>VLOOKUP(E$39,'11'!$B$157:$C$162,2,FALSE)</f>
        <v>0</v>
      </c>
      <c r="F44" s="529">
        <f>VLOOKUP(F$39,'11'!$B$157:$C$162,2,FALSE)</f>
        <v>0</v>
      </c>
      <c r="G44" s="529">
        <f>VLOOKUP(G$39,'11'!$B$157:$C$162,2,FALSE)</f>
        <v>0</v>
      </c>
      <c r="H44" s="529">
        <f>VLOOKUP(H$39,'11'!$B$157:$C$162,2,FALSE)</f>
        <v>0</v>
      </c>
      <c r="I44" s="529">
        <f>VLOOKUP(I$39,'11'!$B$157:$C$162,2,FALSE)</f>
        <v>0</v>
      </c>
      <c r="J44" s="529">
        <f>VLOOKUP(J$39,'11'!$B$157:$C$162,2,FALSE)</f>
        <v>0</v>
      </c>
      <c r="K44" s="1"/>
      <c r="L44" s="1"/>
      <c r="M44" s="1"/>
      <c r="N44" s="1"/>
      <c r="O44" s="1"/>
      <c r="P44" s="1"/>
      <c r="Q44" s="1"/>
      <c r="R44" s="1"/>
      <c r="S44" s="1"/>
      <c r="T44" s="1"/>
      <c r="U44" s="1"/>
      <c r="V44" s="1"/>
      <c r="W44" s="1"/>
      <c r="X44" s="1"/>
      <c r="Y44" s="1"/>
      <c r="Z44" s="3"/>
    </row>
    <row r="45" spans="1:26" ht="14.25" customHeight="1" x14ac:dyDescent="0.25">
      <c r="A45" s="1" t="s">
        <v>863</v>
      </c>
      <c r="B45" s="27" t="str">
        <f t="shared" ref="B45:C45" si="14">B32</f>
        <v>ROKI-P.6</v>
      </c>
      <c r="C45" s="27">
        <f t="shared" si="14"/>
        <v>0</v>
      </c>
      <c r="D45" s="525">
        <f t="shared" si="9"/>
        <v>0</v>
      </c>
      <c r="E45" s="526">
        <f>VLOOKUP(E$39,'11'!$B$173:$C$178,2,FALSE)</f>
        <v>0</v>
      </c>
      <c r="F45" s="529">
        <f>VLOOKUP(F$39,'11'!$B$173:$C$178,2,FALSE)</f>
        <v>0</v>
      </c>
      <c r="G45" s="529">
        <f>VLOOKUP(G$39,'11'!$B$173:$C$178,2,FALSE)</f>
        <v>0</v>
      </c>
      <c r="H45" s="529">
        <f>VLOOKUP(H$39,'11'!$B$173:$C$178,2,FALSE)</f>
        <v>0</v>
      </c>
      <c r="I45" s="529">
        <f>VLOOKUP(I$39,'11'!$B$173:$C$178,2,FALSE)</f>
        <v>0</v>
      </c>
      <c r="J45" s="529">
        <f>VLOOKUP(J$39,'11'!$B$173:$C$178,2,FALSE)</f>
        <v>0</v>
      </c>
      <c r="K45" s="1"/>
      <c r="L45" s="1"/>
      <c r="M45" s="1"/>
      <c r="N45" s="1"/>
      <c r="O45" s="1"/>
      <c r="P45" s="1"/>
      <c r="Q45" s="1"/>
      <c r="R45" s="1"/>
      <c r="S45" s="1"/>
      <c r="T45" s="1"/>
      <c r="U45" s="1"/>
      <c r="V45" s="1"/>
      <c r="W45" s="1"/>
      <c r="X45" s="1"/>
      <c r="Y45" s="1"/>
      <c r="Z45" s="3"/>
    </row>
    <row r="46" spans="1:26" ht="14.25" customHeight="1" x14ac:dyDescent="0.25">
      <c r="A46" s="1" t="s">
        <v>880</v>
      </c>
      <c r="B46" s="27" t="str">
        <f t="shared" ref="B46:C46" si="15">B33</f>
        <v>ROKI-P.7</v>
      </c>
      <c r="C46" s="27">
        <f t="shared" si="15"/>
        <v>0</v>
      </c>
      <c r="D46" s="525">
        <f t="shared" si="9"/>
        <v>0</v>
      </c>
      <c r="E46" s="526">
        <f>VLOOKUP(E$39,'11'!$B$189:$C$194,2,FALSE)</f>
        <v>0</v>
      </c>
      <c r="F46" s="529">
        <f>VLOOKUP(F$39,'11'!$B$189:$C$194,2,FALSE)</f>
        <v>0</v>
      </c>
      <c r="G46" s="529">
        <f>VLOOKUP(G$39,'11'!$B$189:$C$194,2,FALSE)</f>
        <v>0</v>
      </c>
      <c r="H46" s="529">
        <f>VLOOKUP(H$39,'11'!$B$189:$C$194,2,FALSE)</f>
        <v>0</v>
      </c>
      <c r="I46" s="529">
        <f>VLOOKUP(I$39,'11'!$B$189:$C$194,2,FALSE)</f>
        <v>0</v>
      </c>
      <c r="J46" s="529">
        <f>VLOOKUP(J$39,'11'!$B$189:$C$194,2,FALSE)</f>
        <v>0</v>
      </c>
      <c r="K46" s="1"/>
      <c r="L46" s="1"/>
      <c r="M46" s="1"/>
      <c r="N46" s="1"/>
      <c r="O46" s="1"/>
      <c r="P46" s="1"/>
      <c r="Q46" s="1"/>
      <c r="R46" s="1"/>
      <c r="S46" s="1"/>
      <c r="T46" s="1"/>
      <c r="U46" s="1"/>
      <c r="V46" s="1"/>
      <c r="W46" s="1"/>
      <c r="X46" s="1"/>
      <c r="Y46" s="1"/>
      <c r="Z46" s="3"/>
    </row>
    <row r="47" spans="1:26" ht="14.25" customHeight="1" x14ac:dyDescent="0.25">
      <c r="A47" s="1" t="s">
        <v>897</v>
      </c>
      <c r="B47" s="27" t="str">
        <f t="shared" ref="B47:C47" si="16">B34</f>
        <v>ROKI-P.8</v>
      </c>
      <c r="C47" s="27">
        <f t="shared" si="16"/>
        <v>0</v>
      </c>
      <c r="D47" s="525">
        <f t="shared" si="9"/>
        <v>0</v>
      </c>
      <c r="E47" s="526">
        <f>VLOOKUP(E$39,'11'!$B$205:$C$210,2,FALSE)</f>
        <v>0</v>
      </c>
      <c r="F47" s="529">
        <f>VLOOKUP(F$39,'11'!$B$205:$C$210,2,FALSE)</f>
        <v>0</v>
      </c>
      <c r="G47" s="529">
        <f>VLOOKUP(G$39,'11'!$B$205:$C$210,2,FALSE)</f>
        <v>0</v>
      </c>
      <c r="H47" s="529">
        <f>VLOOKUP(H$39,'11'!$B$205:$C$210,2,FALSE)</f>
        <v>0</v>
      </c>
      <c r="I47" s="529">
        <f>VLOOKUP(I$39,'11'!$B$205:$C$210,2,FALSE)</f>
        <v>0</v>
      </c>
      <c r="J47" s="529">
        <f>VLOOKUP(J$39,'11'!$B$205:$C$210,2,FALSE)</f>
        <v>0</v>
      </c>
      <c r="K47" s="1"/>
      <c r="L47" s="1"/>
      <c r="M47" s="1"/>
      <c r="N47" s="1"/>
      <c r="O47" s="1"/>
      <c r="P47" s="1"/>
      <c r="Q47" s="1"/>
      <c r="R47" s="1"/>
      <c r="S47" s="1"/>
      <c r="T47" s="1"/>
      <c r="U47" s="1"/>
      <c r="V47" s="1"/>
      <c r="W47" s="1"/>
      <c r="X47" s="1"/>
      <c r="Y47" s="1"/>
      <c r="Z47" s="3"/>
    </row>
    <row r="48" spans="1:26" ht="14.25" customHeight="1" x14ac:dyDescent="0.25">
      <c r="A48" s="1" t="s">
        <v>914</v>
      </c>
      <c r="B48" s="27" t="str">
        <f t="shared" ref="B48:C48" si="17">B35</f>
        <v>ROKI-P.9</v>
      </c>
      <c r="C48" s="27">
        <f t="shared" si="17"/>
        <v>0</v>
      </c>
      <c r="D48" s="525">
        <f t="shared" si="9"/>
        <v>0</v>
      </c>
      <c r="E48" s="526">
        <f>VLOOKUP(E$39,'11'!$B$221:$C$226,2,FALSE)</f>
        <v>0</v>
      </c>
      <c r="F48" s="529">
        <f>VLOOKUP(F$39,'11'!$B$221:$C$226,2,FALSE)</f>
        <v>0</v>
      </c>
      <c r="G48" s="529">
        <f>VLOOKUP(G$39,'11'!$B$221:$C$226,2,FALSE)</f>
        <v>0</v>
      </c>
      <c r="H48" s="529">
        <f>VLOOKUP(H$39,'11'!$B$221:$C$226,2,FALSE)</f>
        <v>0</v>
      </c>
      <c r="I48" s="529">
        <f>VLOOKUP(I$39,'11'!$B$221:$C$226,2,FALSE)</f>
        <v>0</v>
      </c>
      <c r="J48" s="529">
        <f>VLOOKUP(J$39,'11'!$B$221:$C$226,2,FALSE)</f>
        <v>0</v>
      </c>
      <c r="K48" s="1"/>
      <c r="L48" s="1"/>
      <c r="M48" s="1"/>
      <c r="N48" s="1"/>
      <c r="O48" s="1"/>
      <c r="P48" s="1"/>
      <c r="Q48" s="1"/>
      <c r="R48" s="1"/>
      <c r="S48" s="1"/>
      <c r="T48" s="1"/>
      <c r="U48" s="1"/>
      <c r="V48" s="1"/>
      <c r="W48" s="1"/>
      <c r="X48" s="1"/>
      <c r="Y48" s="1"/>
      <c r="Z48" s="3"/>
    </row>
    <row r="49" spans="1:26" ht="14.25" customHeight="1" x14ac:dyDescent="0.25">
      <c r="A49" s="1" t="s">
        <v>931</v>
      </c>
      <c r="B49" s="27" t="str">
        <f t="shared" ref="B49:C49" si="18">B36</f>
        <v>ROKI-P.10</v>
      </c>
      <c r="C49" s="27">
        <f t="shared" si="18"/>
        <v>0</v>
      </c>
      <c r="D49" s="525">
        <f t="shared" si="9"/>
        <v>0</v>
      </c>
      <c r="E49" s="526">
        <f>VLOOKUP(E$39,'11'!$B$237:$C$242,2,FALSE)</f>
        <v>0</v>
      </c>
      <c r="F49" s="529">
        <f>VLOOKUP(F$39,'11'!$B$237:$C$242,2,FALSE)</f>
        <v>0</v>
      </c>
      <c r="G49" s="529">
        <f>VLOOKUP(G$39,'11'!$B$237:$C$242,2,FALSE)</f>
        <v>0</v>
      </c>
      <c r="H49" s="529">
        <f>VLOOKUP(H$39,'11'!$B$237:$C$242,2,FALSE)</f>
        <v>0</v>
      </c>
      <c r="I49" s="529">
        <f>VLOOKUP(I$39,'11'!$B$237:$C$242,2,FALSE)</f>
        <v>0</v>
      </c>
      <c r="J49" s="529">
        <f>VLOOKUP(J$39,'11'!$B$237:$C$242,2,FALSE)</f>
        <v>0</v>
      </c>
      <c r="K49" s="1"/>
      <c r="L49" s="1"/>
      <c r="M49" s="1"/>
      <c r="N49" s="1"/>
      <c r="O49" s="1"/>
      <c r="P49" s="1"/>
      <c r="Q49" s="1"/>
      <c r="R49" s="1"/>
      <c r="S49" s="1"/>
      <c r="T49" s="1"/>
      <c r="U49" s="1"/>
      <c r="V49" s="1"/>
      <c r="W49" s="1"/>
      <c r="X49" s="1"/>
      <c r="Y49" s="1"/>
      <c r="Z49" s="3"/>
    </row>
    <row r="50" spans="1:26" ht="14.25" customHeight="1" x14ac:dyDescent="0.25">
      <c r="A50" s="1"/>
      <c r="B50" s="1"/>
      <c r="C50" s="1"/>
      <c r="D50" s="3"/>
      <c r="E50" s="1"/>
      <c r="F50" s="1"/>
      <c r="G50" s="1"/>
      <c r="H50" s="1"/>
      <c r="I50" s="1"/>
      <c r="J50" s="1"/>
      <c r="K50" s="1"/>
      <c r="L50" s="1"/>
      <c r="M50" s="1"/>
      <c r="N50" s="1"/>
      <c r="O50" s="1"/>
      <c r="P50" s="1"/>
      <c r="Q50" s="1"/>
      <c r="R50" s="1"/>
      <c r="S50" s="1"/>
      <c r="T50" s="1"/>
      <c r="U50" s="1"/>
      <c r="V50" s="1"/>
      <c r="W50" s="1"/>
      <c r="X50" s="1"/>
      <c r="Y50" s="1"/>
      <c r="Z50" s="3"/>
    </row>
    <row r="51" spans="1:26" ht="14.25" customHeight="1" x14ac:dyDescent="0.25">
      <c r="A51" s="1"/>
      <c r="B51" s="1"/>
      <c r="C51" s="1"/>
      <c r="D51" s="3"/>
      <c r="E51" s="1"/>
      <c r="F51" s="1"/>
      <c r="G51" s="1"/>
      <c r="H51" s="1"/>
      <c r="I51" s="1"/>
      <c r="J51" s="1"/>
      <c r="K51" s="1"/>
      <c r="L51" s="1"/>
      <c r="M51" s="1"/>
      <c r="N51" s="1"/>
      <c r="O51" s="1"/>
      <c r="P51" s="1"/>
      <c r="Q51" s="1"/>
      <c r="R51" s="1"/>
      <c r="S51" s="1"/>
      <c r="T51" s="1"/>
      <c r="U51" s="1"/>
      <c r="V51" s="1"/>
      <c r="W51" s="1"/>
      <c r="X51" s="1"/>
      <c r="Y51" s="1"/>
      <c r="Z51" s="3"/>
    </row>
    <row r="52" spans="1:26" ht="14.25" customHeight="1" x14ac:dyDescent="0.25">
      <c r="A52" s="1"/>
      <c r="B52" s="1"/>
      <c r="C52" s="159" t="s">
        <v>1659</v>
      </c>
      <c r="D52" s="3"/>
      <c r="E52" s="1"/>
      <c r="F52" s="1"/>
      <c r="G52" s="1"/>
      <c r="H52" s="1"/>
      <c r="I52" s="1"/>
      <c r="J52" s="1"/>
      <c r="K52" s="1"/>
      <c r="L52" s="1"/>
      <c r="M52" s="1"/>
      <c r="N52" s="1"/>
      <c r="O52" s="1"/>
      <c r="P52" s="1"/>
      <c r="Q52" s="1"/>
      <c r="R52" s="1"/>
      <c r="S52" s="1"/>
      <c r="T52" s="1"/>
      <c r="U52" s="1"/>
      <c r="V52" s="1"/>
      <c r="W52" s="1"/>
      <c r="X52" s="1"/>
      <c r="Y52" s="1"/>
      <c r="Z52" s="3"/>
    </row>
    <row r="53" spans="1:26" ht="14.25" customHeight="1" x14ac:dyDescent="0.25">
      <c r="A53" s="1"/>
      <c r="B53" s="1"/>
      <c r="C53" s="72" t="s">
        <v>1641</v>
      </c>
      <c r="D53" s="3"/>
      <c r="E53" s="1"/>
      <c r="F53" s="1"/>
      <c r="G53" s="1"/>
      <c r="H53" s="1"/>
      <c r="I53" s="1"/>
      <c r="J53" s="1"/>
      <c r="K53" s="1"/>
      <c r="L53" s="1"/>
      <c r="M53" s="1"/>
      <c r="N53" s="1"/>
      <c r="O53" s="1"/>
      <c r="P53" s="1"/>
      <c r="Q53" s="1"/>
      <c r="R53" s="1"/>
      <c r="S53" s="1"/>
      <c r="T53" s="1"/>
      <c r="U53" s="1"/>
      <c r="V53" s="1"/>
      <c r="W53" s="1"/>
      <c r="X53" s="1"/>
      <c r="Y53" s="1"/>
      <c r="Z53" s="3"/>
    </row>
    <row r="54" spans="1:26" ht="14.25" customHeight="1" x14ac:dyDescent="0.25">
      <c r="A54" s="1"/>
      <c r="B54" s="1"/>
      <c r="C54" s="536" t="s">
        <v>1657</v>
      </c>
      <c r="D54" s="3"/>
      <c r="E54" s="1"/>
      <c r="F54" s="1"/>
      <c r="G54" s="1"/>
      <c r="H54" s="1"/>
      <c r="I54" s="1"/>
      <c r="J54" s="1"/>
      <c r="K54" s="1"/>
      <c r="L54" s="1"/>
      <c r="M54" s="1"/>
      <c r="N54" s="1"/>
      <c r="O54" s="1"/>
      <c r="P54" s="1"/>
      <c r="Q54" s="1"/>
      <c r="R54" s="1"/>
      <c r="S54" s="1"/>
      <c r="T54" s="1"/>
      <c r="U54" s="1"/>
      <c r="V54" s="1"/>
      <c r="W54" s="1"/>
      <c r="X54" s="1"/>
      <c r="Y54" s="1"/>
      <c r="Z54" s="3"/>
    </row>
    <row r="55" spans="1:26" ht="14.25" customHeight="1" x14ac:dyDescent="0.25">
      <c r="A55" s="1"/>
      <c r="B55" s="1"/>
      <c r="C55" s="72" t="s">
        <v>1643</v>
      </c>
      <c r="D55" s="3"/>
      <c r="E55" s="1"/>
      <c r="F55" s="1"/>
      <c r="G55" s="1"/>
      <c r="H55" s="1"/>
      <c r="I55" s="1"/>
      <c r="J55" s="1"/>
      <c r="K55" s="1"/>
      <c r="L55" s="1"/>
      <c r="M55" s="1"/>
      <c r="N55" s="1"/>
      <c r="O55" s="1"/>
      <c r="P55" s="1"/>
      <c r="Q55" s="1"/>
      <c r="R55" s="1"/>
      <c r="S55" s="1"/>
      <c r="T55" s="1"/>
      <c r="U55" s="1"/>
      <c r="V55" s="1"/>
      <c r="W55" s="1"/>
      <c r="X55" s="1"/>
      <c r="Y55" s="1"/>
      <c r="Z55" s="3"/>
    </row>
    <row r="56" spans="1:26" ht="14.25" customHeight="1" x14ac:dyDescent="0.25">
      <c r="A56" s="1"/>
      <c r="B56" s="1"/>
      <c r="C56" s="1"/>
      <c r="D56" s="3"/>
      <c r="E56" s="1"/>
      <c r="F56" s="1"/>
      <c r="G56" s="1"/>
      <c r="H56" s="1"/>
      <c r="I56" s="1"/>
      <c r="J56" s="1"/>
      <c r="K56" s="1"/>
      <c r="L56" s="1"/>
      <c r="M56" s="1"/>
      <c r="N56" s="1"/>
      <c r="O56" s="1"/>
      <c r="P56" s="1"/>
      <c r="Q56" s="1"/>
      <c r="R56" s="1"/>
      <c r="S56" s="1"/>
      <c r="T56" s="1"/>
      <c r="U56" s="1"/>
      <c r="V56" s="1"/>
      <c r="W56" s="1"/>
      <c r="X56" s="1"/>
      <c r="Y56" s="1"/>
      <c r="Z56" s="3"/>
    </row>
    <row r="57" spans="1:26" ht="14.25" customHeight="1" x14ac:dyDescent="0.25">
      <c r="A57" s="1"/>
      <c r="B57" s="1"/>
      <c r="C57" s="1"/>
      <c r="D57" s="3"/>
      <c r="E57" s="1"/>
      <c r="F57" s="1"/>
      <c r="G57" s="1"/>
      <c r="H57" s="1"/>
      <c r="I57" s="1"/>
      <c r="J57" s="1"/>
      <c r="K57" s="1"/>
      <c r="L57" s="1"/>
      <c r="M57" s="1"/>
      <c r="N57" s="1"/>
      <c r="O57" s="1"/>
      <c r="P57" s="1"/>
      <c r="Q57" s="1"/>
      <c r="R57" s="1"/>
      <c r="S57" s="1"/>
      <c r="T57" s="1"/>
      <c r="U57" s="1"/>
      <c r="V57" s="1"/>
      <c r="W57" s="1"/>
      <c r="X57" s="1"/>
      <c r="Y57" s="1"/>
      <c r="Z57" s="3"/>
    </row>
    <row r="58" spans="1:26" ht="14.25" customHeight="1" x14ac:dyDescent="0.25">
      <c r="A58" s="1"/>
      <c r="B58" s="1"/>
      <c r="C58" s="1"/>
      <c r="D58" s="3"/>
      <c r="E58" s="1"/>
      <c r="F58" s="1"/>
      <c r="G58" s="1"/>
      <c r="H58" s="1"/>
      <c r="I58" s="1"/>
      <c r="J58" s="1"/>
      <c r="K58" s="1"/>
      <c r="L58" s="1"/>
      <c r="M58" s="1"/>
      <c r="N58" s="1"/>
      <c r="O58" s="1"/>
      <c r="P58" s="1"/>
      <c r="Q58" s="1"/>
      <c r="R58" s="1"/>
      <c r="S58" s="1"/>
      <c r="T58" s="1"/>
      <c r="U58" s="1"/>
      <c r="V58" s="1"/>
      <c r="W58" s="1"/>
      <c r="X58" s="1"/>
      <c r="Y58" s="1"/>
      <c r="Z58" s="3"/>
    </row>
    <row r="59" spans="1:26" ht="14.25" customHeight="1" x14ac:dyDescent="0.25">
      <c r="A59" s="1"/>
      <c r="B59" s="1"/>
      <c r="C59" s="1"/>
      <c r="D59" s="3"/>
      <c r="E59" s="1"/>
      <c r="F59" s="1"/>
      <c r="G59" s="1"/>
      <c r="H59" s="1"/>
      <c r="I59" s="1"/>
      <c r="J59" s="1"/>
      <c r="K59" s="1"/>
      <c r="L59" s="1"/>
      <c r="M59" s="1"/>
      <c r="N59" s="1"/>
      <c r="O59" s="1"/>
      <c r="P59" s="1"/>
      <c r="Q59" s="1"/>
      <c r="R59" s="1"/>
      <c r="S59" s="1"/>
      <c r="T59" s="1"/>
      <c r="U59" s="1"/>
      <c r="V59" s="1"/>
      <c r="W59" s="1"/>
      <c r="X59" s="1"/>
      <c r="Y59" s="1"/>
      <c r="Z59" s="3"/>
    </row>
    <row r="60" spans="1:26" ht="14.25" customHeight="1" x14ac:dyDescent="0.25">
      <c r="A60" s="1"/>
      <c r="B60" s="1"/>
      <c r="C60" s="1"/>
      <c r="D60" s="3"/>
      <c r="E60" s="1"/>
      <c r="F60" s="1"/>
      <c r="G60" s="1"/>
      <c r="H60" s="1"/>
      <c r="I60" s="1"/>
      <c r="J60" s="1"/>
      <c r="K60" s="1"/>
      <c r="L60" s="1"/>
      <c r="M60" s="1"/>
      <c r="N60" s="1"/>
      <c r="O60" s="1"/>
      <c r="P60" s="1"/>
      <c r="Q60" s="1"/>
      <c r="R60" s="1"/>
      <c r="S60" s="1"/>
      <c r="T60" s="1"/>
      <c r="U60" s="1"/>
      <c r="V60" s="1"/>
      <c r="W60" s="1"/>
      <c r="X60" s="1"/>
      <c r="Y60" s="1"/>
      <c r="Z60" s="3"/>
    </row>
    <row r="61" spans="1:26" ht="14.25" customHeight="1" x14ac:dyDescent="0.25">
      <c r="A61" s="1"/>
      <c r="B61" s="1"/>
      <c r="C61" s="1"/>
      <c r="D61" s="3"/>
      <c r="E61" s="1"/>
      <c r="F61" s="1"/>
      <c r="G61" s="1"/>
      <c r="H61" s="1"/>
      <c r="I61" s="1"/>
      <c r="J61" s="1"/>
      <c r="K61" s="1"/>
      <c r="L61" s="1"/>
      <c r="M61" s="1"/>
      <c r="N61" s="1"/>
      <c r="O61" s="1"/>
      <c r="P61" s="1"/>
      <c r="Q61" s="1"/>
      <c r="R61" s="1"/>
      <c r="S61" s="1"/>
      <c r="T61" s="1"/>
      <c r="U61" s="1"/>
      <c r="V61" s="1"/>
      <c r="W61" s="1"/>
      <c r="X61" s="1"/>
      <c r="Y61" s="1"/>
      <c r="Z61" s="3"/>
    </row>
    <row r="62" spans="1:26" ht="14.25" customHeight="1" x14ac:dyDescent="0.25">
      <c r="A62" s="1"/>
      <c r="B62" s="1"/>
      <c r="C62" s="1"/>
      <c r="D62" s="3"/>
      <c r="E62" s="1"/>
      <c r="F62" s="1"/>
      <c r="G62" s="1"/>
      <c r="H62" s="1"/>
      <c r="I62" s="1"/>
      <c r="J62" s="1"/>
      <c r="K62" s="1"/>
      <c r="L62" s="1"/>
      <c r="M62" s="1"/>
      <c r="N62" s="1"/>
      <c r="O62" s="1"/>
      <c r="P62" s="1"/>
      <c r="Q62" s="1"/>
      <c r="R62" s="1"/>
      <c r="S62" s="1"/>
      <c r="T62" s="1"/>
      <c r="U62" s="1"/>
      <c r="V62" s="1"/>
      <c r="W62" s="1"/>
      <c r="X62" s="1"/>
      <c r="Y62" s="1"/>
      <c r="Z62" s="3"/>
    </row>
    <row r="63" spans="1:26" ht="14.25" customHeight="1" x14ac:dyDescent="0.25">
      <c r="A63" s="1"/>
      <c r="B63" s="1"/>
      <c r="C63" s="1"/>
      <c r="D63" s="3"/>
      <c r="E63" s="1"/>
      <c r="F63" s="1"/>
      <c r="G63" s="1"/>
      <c r="H63" s="1"/>
      <c r="I63" s="1"/>
      <c r="J63" s="1"/>
      <c r="K63" s="1"/>
      <c r="L63" s="1"/>
      <c r="M63" s="1"/>
      <c r="N63" s="1"/>
      <c r="O63" s="1"/>
      <c r="P63" s="1"/>
      <c r="Q63" s="1"/>
      <c r="R63" s="1"/>
      <c r="S63" s="1"/>
      <c r="T63" s="1"/>
      <c r="U63" s="1"/>
      <c r="V63" s="1"/>
      <c r="W63" s="1"/>
      <c r="X63" s="1"/>
      <c r="Y63" s="1"/>
      <c r="Z63" s="3"/>
    </row>
    <row r="64" spans="1:26" ht="14.25" customHeight="1" x14ac:dyDescent="0.25">
      <c r="A64" s="1"/>
      <c r="B64" s="1"/>
      <c r="C64" s="1"/>
      <c r="D64" s="3"/>
      <c r="E64" s="1"/>
      <c r="F64" s="1"/>
      <c r="G64" s="1"/>
      <c r="H64" s="1"/>
      <c r="I64" s="1"/>
      <c r="J64" s="1"/>
      <c r="K64" s="1"/>
      <c r="L64" s="1"/>
      <c r="M64" s="1"/>
      <c r="N64" s="1"/>
      <c r="O64" s="1"/>
      <c r="P64" s="1"/>
      <c r="Q64" s="1"/>
      <c r="R64" s="1"/>
      <c r="S64" s="1"/>
      <c r="T64" s="1"/>
      <c r="U64" s="1"/>
      <c r="V64" s="1"/>
      <c r="W64" s="1"/>
      <c r="X64" s="1"/>
      <c r="Y64" s="1"/>
      <c r="Z64" s="3"/>
    </row>
    <row r="65" spans="1:26" ht="14.25" customHeight="1" x14ac:dyDescent="0.25">
      <c r="A65" s="1"/>
      <c r="B65" s="1"/>
      <c r="C65" s="1"/>
      <c r="D65" s="3"/>
      <c r="E65" s="1"/>
      <c r="F65" s="1"/>
      <c r="G65" s="1"/>
      <c r="H65" s="1"/>
      <c r="I65" s="1"/>
      <c r="J65" s="1"/>
      <c r="K65" s="1"/>
      <c r="L65" s="1"/>
      <c r="M65" s="1"/>
      <c r="N65" s="1"/>
      <c r="O65" s="1"/>
      <c r="P65" s="1"/>
      <c r="Q65" s="1"/>
      <c r="R65" s="1"/>
      <c r="S65" s="1"/>
      <c r="T65" s="1"/>
      <c r="U65" s="1"/>
      <c r="V65" s="1"/>
      <c r="W65" s="1"/>
      <c r="X65" s="1"/>
      <c r="Y65" s="1"/>
      <c r="Z65" s="3"/>
    </row>
    <row r="66" spans="1:26" ht="14.25" customHeight="1" x14ac:dyDescent="0.25">
      <c r="A66" s="1"/>
      <c r="B66" s="1"/>
      <c r="C66" s="1"/>
      <c r="D66" s="3"/>
      <c r="E66" s="1"/>
      <c r="F66" s="1"/>
      <c r="G66" s="1"/>
      <c r="H66" s="1"/>
      <c r="I66" s="1"/>
      <c r="J66" s="1"/>
      <c r="K66" s="1"/>
      <c r="L66" s="1"/>
      <c r="M66" s="1"/>
      <c r="N66" s="1"/>
      <c r="O66" s="1"/>
      <c r="P66" s="1"/>
      <c r="Q66" s="1"/>
      <c r="R66" s="1"/>
      <c r="S66" s="1"/>
      <c r="T66" s="1"/>
      <c r="U66" s="1"/>
      <c r="V66" s="1"/>
      <c r="W66" s="1"/>
      <c r="X66" s="1"/>
      <c r="Y66" s="1"/>
      <c r="Z66" s="3"/>
    </row>
    <row r="67" spans="1:26" ht="14.25" customHeight="1" x14ac:dyDescent="0.25">
      <c r="A67" s="1"/>
      <c r="B67" s="1"/>
      <c r="C67" s="1"/>
      <c r="D67" s="3"/>
      <c r="E67" s="1"/>
      <c r="F67" s="1"/>
      <c r="G67" s="1"/>
      <c r="H67" s="1"/>
      <c r="I67" s="1"/>
      <c r="J67" s="1"/>
      <c r="K67" s="1"/>
      <c r="L67" s="1"/>
      <c r="M67" s="1"/>
      <c r="N67" s="1"/>
      <c r="O67" s="1"/>
      <c r="P67" s="1"/>
      <c r="Q67" s="1"/>
      <c r="R67" s="1"/>
      <c r="S67" s="1"/>
      <c r="T67" s="1"/>
      <c r="U67" s="1"/>
      <c r="V67" s="1"/>
      <c r="W67" s="1"/>
      <c r="X67" s="1"/>
      <c r="Y67" s="1"/>
      <c r="Z67" s="3"/>
    </row>
    <row r="68" spans="1:26" ht="14.25" customHeight="1" x14ac:dyDescent="0.25">
      <c r="A68" s="1"/>
      <c r="B68" s="1"/>
      <c r="C68" s="1"/>
      <c r="D68" s="3"/>
      <c r="E68" s="1"/>
      <c r="F68" s="1"/>
      <c r="G68" s="1"/>
      <c r="H68" s="1"/>
      <c r="I68" s="1"/>
      <c r="J68" s="1"/>
      <c r="K68" s="1"/>
      <c r="L68" s="1"/>
      <c r="M68" s="1"/>
      <c r="N68" s="1"/>
      <c r="O68" s="1"/>
      <c r="P68" s="1"/>
      <c r="Q68" s="1"/>
      <c r="R68" s="1"/>
      <c r="S68" s="1"/>
      <c r="T68" s="1"/>
      <c r="U68" s="1"/>
      <c r="V68" s="1"/>
      <c r="W68" s="1"/>
      <c r="X68" s="1"/>
      <c r="Y68" s="1"/>
      <c r="Z68" s="3"/>
    </row>
    <row r="69" spans="1:26" ht="14.25" customHeight="1" x14ac:dyDescent="0.25">
      <c r="A69" s="1"/>
      <c r="B69" s="1"/>
      <c r="C69" s="1"/>
      <c r="D69" s="3"/>
      <c r="E69" s="1"/>
      <c r="F69" s="1"/>
      <c r="G69" s="1"/>
      <c r="H69" s="1"/>
      <c r="I69" s="1"/>
      <c r="J69" s="1"/>
      <c r="K69" s="1"/>
      <c r="L69" s="1"/>
      <c r="M69" s="1"/>
      <c r="N69" s="1"/>
      <c r="O69" s="1"/>
      <c r="P69" s="1"/>
      <c r="Q69" s="1"/>
      <c r="R69" s="1"/>
      <c r="S69" s="1"/>
      <c r="T69" s="1"/>
      <c r="U69" s="1"/>
      <c r="V69" s="1"/>
      <c r="W69" s="1"/>
      <c r="X69" s="1"/>
      <c r="Y69" s="1"/>
      <c r="Z69" s="3"/>
    </row>
    <row r="70" spans="1:26" ht="14.25" customHeight="1" x14ac:dyDescent="0.25">
      <c r="A70" s="1"/>
      <c r="B70" s="1"/>
      <c r="C70" s="1"/>
      <c r="D70" s="3"/>
      <c r="E70" s="1"/>
      <c r="F70" s="1"/>
      <c r="G70" s="1"/>
      <c r="H70" s="1"/>
      <c r="I70" s="1"/>
      <c r="J70" s="1"/>
      <c r="K70" s="1"/>
      <c r="L70" s="1"/>
      <c r="M70" s="1"/>
      <c r="N70" s="1"/>
      <c r="O70" s="1"/>
      <c r="P70" s="1"/>
      <c r="Q70" s="1"/>
      <c r="R70" s="1"/>
      <c r="S70" s="1"/>
      <c r="T70" s="1"/>
      <c r="U70" s="1"/>
      <c r="V70" s="1"/>
      <c r="W70" s="1"/>
      <c r="X70" s="1"/>
      <c r="Y70" s="1"/>
      <c r="Z70" s="3"/>
    </row>
    <row r="71" spans="1:26" ht="14.25" customHeight="1" x14ac:dyDescent="0.25">
      <c r="A71" s="1"/>
      <c r="B71" s="1"/>
      <c r="C71" s="1"/>
      <c r="D71" s="3"/>
      <c r="E71" s="1"/>
      <c r="F71" s="1"/>
      <c r="G71" s="1"/>
      <c r="H71" s="1"/>
      <c r="I71" s="1"/>
      <c r="J71" s="1"/>
      <c r="K71" s="1"/>
      <c r="L71" s="1"/>
      <c r="M71" s="1"/>
      <c r="N71" s="1"/>
      <c r="O71" s="1"/>
      <c r="P71" s="1"/>
      <c r="Q71" s="1"/>
      <c r="R71" s="1"/>
      <c r="S71" s="1"/>
      <c r="T71" s="1"/>
      <c r="U71" s="1"/>
      <c r="V71" s="1"/>
      <c r="W71" s="1"/>
      <c r="X71" s="1"/>
      <c r="Y71" s="1"/>
      <c r="Z71" s="3"/>
    </row>
    <row r="72" spans="1:26" ht="14.25" customHeight="1" x14ac:dyDescent="0.25">
      <c r="A72" s="1"/>
      <c r="B72" s="1"/>
      <c r="C72" s="1"/>
      <c r="D72" s="3"/>
      <c r="E72" s="1"/>
      <c r="F72" s="1"/>
      <c r="G72" s="1"/>
      <c r="H72" s="1"/>
      <c r="I72" s="1"/>
      <c r="J72" s="1"/>
      <c r="K72" s="1"/>
      <c r="L72" s="1"/>
      <c r="M72" s="1"/>
      <c r="N72" s="1"/>
      <c r="O72" s="1"/>
      <c r="P72" s="1"/>
      <c r="Q72" s="1"/>
      <c r="R72" s="1"/>
      <c r="S72" s="1"/>
      <c r="T72" s="1"/>
      <c r="U72" s="1"/>
      <c r="V72" s="1"/>
      <c r="W72" s="1"/>
      <c r="X72" s="1"/>
      <c r="Y72" s="1"/>
      <c r="Z72" s="3"/>
    </row>
    <row r="73" spans="1:26" ht="14.25" customHeight="1" x14ac:dyDescent="0.25">
      <c r="A73" s="1"/>
      <c r="B73" s="1"/>
      <c r="C73" s="1"/>
      <c r="D73" s="3"/>
      <c r="E73" s="1"/>
      <c r="F73" s="1"/>
      <c r="G73" s="1"/>
      <c r="H73" s="1"/>
      <c r="I73" s="1"/>
      <c r="J73" s="1"/>
      <c r="K73" s="1"/>
      <c r="L73" s="1"/>
      <c r="M73" s="1"/>
      <c r="N73" s="1"/>
      <c r="O73" s="1"/>
      <c r="P73" s="1"/>
      <c r="Q73" s="1"/>
      <c r="R73" s="1"/>
      <c r="S73" s="1"/>
      <c r="T73" s="1"/>
      <c r="U73" s="1"/>
      <c r="V73" s="1"/>
      <c r="W73" s="1"/>
      <c r="X73" s="1"/>
      <c r="Y73" s="1"/>
      <c r="Z73" s="3"/>
    </row>
    <row r="74" spans="1:26" ht="14.25" customHeight="1" x14ac:dyDescent="0.25">
      <c r="A74" s="1"/>
      <c r="B74" s="1"/>
      <c r="C74" s="1"/>
      <c r="D74" s="3"/>
      <c r="E74" s="1"/>
      <c r="F74" s="1"/>
      <c r="G74" s="1"/>
      <c r="H74" s="1"/>
      <c r="I74" s="1"/>
      <c r="J74" s="1"/>
      <c r="K74" s="1"/>
      <c r="L74" s="1"/>
      <c r="M74" s="1"/>
      <c r="N74" s="1"/>
      <c r="O74" s="1"/>
      <c r="P74" s="1"/>
      <c r="Q74" s="1"/>
      <c r="R74" s="1"/>
      <c r="S74" s="1"/>
      <c r="T74" s="1"/>
      <c r="U74" s="1"/>
      <c r="V74" s="1"/>
      <c r="W74" s="1"/>
      <c r="X74" s="1"/>
      <c r="Y74" s="1"/>
      <c r="Z74" s="3"/>
    </row>
    <row r="75" spans="1:26" ht="14.25" customHeight="1" x14ac:dyDescent="0.25">
      <c r="A75" s="1"/>
      <c r="B75" s="1"/>
      <c r="C75" s="1"/>
      <c r="D75" s="3"/>
      <c r="E75" s="1"/>
      <c r="F75" s="1"/>
      <c r="G75" s="1"/>
      <c r="H75" s="1"/>
      <c r="I75" s="1"/>
      <c r="J75" s="1"/>
      <c r="K75" s="1"/>
      <c r="L75" s="1"/>
      <c r="M75" s="1"/>
      <c r="N75" s="1"/>
      <c r="O75" s="1"/>
      <c r="P75" s="1"/>
      <c r="Q75" s="1"/>
      <c r="R75" s="1"/>
      <c r="S75" s="1"/>
      <c r="T75" s="1"/>
      <c r="U75" s="1"/>
      <c r="V75" s="1"/>
      <c r="W75" s="1"/>
      <c r="X75" s="1"/>
      <c r="Y75" s="1"/>
      <c r="Z75" s="3"/>
    </row>
    <row r="76" spans="1:26" ht="14.25" customHeight="1" x14ac:dyDescent="0.25">
      <c r="A76" s="1"/>
      <c r="B76" s="1"/>
      <c r="C76" s="1"/>
      <c r="D76" s="3"/>
      <c r="E76" s="1"/>
      <c r="F76" s="1"/>
      <c r="G76" s="1"/>
      <c r="H76" s="1"/>
      <c r="I76" s="1"/>
      <c r="J76" s="1"/>
      <c r="K76" s="1"/>
      <c r="L76" s="1"/>
      <c r="M76" s="1"/>
      <c r="N76" s="1"/>
      <c r="O76" s="1"/>
      <c r="P76" s="1"/>
      <c r="Q76" s="1"/>
      <c r="R76" s="1"/>
      <c r="S76" s="1"/>
      <c r="T76" s="1"/>
      <c r="U76" s="1"/>
      <c r="V76" s="1"/>
      <c r="W76" s="1"/>
      <c r="X76" s="1"/>
      <c r="Y76" s="1"/>
      <c r="Z76" s="3"/>
    </row>
    <row r="77" spans="1:26" ht="14.25" customHeight="1" x14ac:dyDescent="0.25">
      <c r="A77" s="1"/>
      <c r="B77" s="1"/>
      <c r="C77" s="1"/>
      <c r="D77" s="3"/>
      <c r="E77" s="1"/>
      <c r="F77" s="1"/>
      <c r="G77" s="1"/>
      <c r="H77" s="1"/>
      <c r="I77" s="1"/>
      <c r="J77" s="1"/>
      <c r="K77" s="1"/>
      <c r="L77" s="1"/>
      <c r="M77" s="1"/>
      <c r="N77" s="1"/>
      <c r="O77" s="1"/>
      <c r="P77" s="1"/>
      <c r="Q77" s="1"/>
      <c r="R77" s="1"/>
      <c r="S77" s="1"/>
      <c r="T77" s="1"/>
      <c r="U77" s="1"/>
      <c r="V77" s="1"/>
      <c r="W77" s="1"/>
      <c r="X77" s="1"/>
      <c r="Y77" s="1"/>
      <c r="Z77" s="3"/>
    </row>
    <row r="78" spans="1:26" ht="14.25" customHeight="1" x14ac:dyDescent="0.25">
      <c r="A78" s="1"/>
      <c r="B78" s="1"/>
      <c r="C78" s="1"/>
      <c r="D78" s="3"/>
      <c r="E78" s="1"/>
      <c r="F78" s="1"/>
      <c r="G78" s="1"/>
      <c r="H78" s="1"/>
      <c r="I78" s="1"/>
      <c r="J78" s="1"/>
      <c r="K78" s="1"/>
      <c r="L78" s="1"/>
      <c r="M78" s="1"/>
      <c r="N78" s="1"/>
      <c r="O78" s="1"/>
      <c r="P78" s="1"/>
      <c r="Q78" s="1"/>
      <c r="R78" s="1"/>
      <c r="S78" s="1"/>
      <c r="T78" s="1"/>
      <c r="U78" s="1"/>
      <c r="V78" s="1"/>
      <c r="W78" s="1"/>
      <c r="X78" s="1"/>
      <c r="Y78" s="1"/>
      <c r="Z78" s="3"/>
    </row>
    <row r="79" spans="1:26" ht="14.25" customHeight="1" x14ac:dyDescent="0.25">
      <c r="A79" s="1"/>
      <c r="B79" s="1"/>
      <c r="C79" s="1"/>
      <c r="D79" s="3"/>
      <c r="E79" s="1"/>
      <c r="F79" s="1"/>
      <c r="G79" s="1"/>
      <c r="H79" s="1"/>
      <c r="I79" s="1"/>
      <c r="J79" s="1"/>
      <c r="K79" s="1"/>
      <c r="L79" s="1"/>
      <c r="M79" s="1"/>
      <c r="N79" s="1"/>
      <c r="O79" s="1"/>
      <c r="P79" s="1"/>
      <c r="Q79" s="1"/>
      <c r="R79" s="1"/>
      <c r="S79" s="1"/>
      <c r="T79" s="1"/>
      <c r="U79" s="1"/>
      <c r="V79" s="1"/>
      <c r="W79" s="1"/>
      <c r="X79" s="1"/>
      <c r="Y79" s="1"/>
      <c r="Z79" s="3"/>
    </row>
    <row r="80" spans="1:26" ht="14.25" customHeight="1" x14ac:dyDescent="0.25">
      <c r="A80" s="1"/>
      <c r="B80" s="1"/>
      <c r="C80" s="1"/>
      <c r="D80" s="3"/>
      <c r="E80" s="1"/>
      <c r="F80" s="1"/>
      <c r="G80" s="1"/>
      <c r="H80" s="1"/>
      <c r="I80" s="1"/>
      <c r="J80" s="1"/>
      <c r="K80" s="1"/>
      <c r="L80" s="1"/>
      <c r="M80" s="1"/>
      <c r="N80" s="1"/>
      <c r="O80" s="1"/>
      <c r="P80" s="1"/>
      <c r="Q80" s="1"/>
      <c r="R80" s="1"/>
      <c r="S80" s="1"/>
      <c r="T80" s="1"/>
      <c r="U80" s="1"/>
      <c r="V80" s="1"/>
      <c r="W80" s="1"/>
      <c r="X80" s="1"/>
      <c r="Y80" s="1"/>
      <c r="Z80" s="3"/>
    </row>
    <row r="81" spans="1:26" ht="14.25" customHeight="1" x14ac:dyDescent="0.25">
      <c r="A81" s="1"/>
      <c r="B81" s="1"/>
      <c r="C81" s="1"/>
      <c r="D81" s="3"/>
      <c r="E81" s="1"/>
      <c r="F81" s="1"/>
      <c r="G81" s="1"/>
      <c r="H81" s="1"/>
      <c r="I81" s="1"/>
      <c r="J81" s="1"/>
      <c r="K81" s="1"/>
      <c r="L81" s="1"/>
      <c r="M81" s="1"/>
      <c r="N81" s="1"/>
      <c r="O81" s="1"/>
      <c r="P81" s="1"/>
      <c r="Q81" s="1"/>
      <c r="R81" s="1"/>
      <c r="S81" s="1"/>
      <c r="T81" s="1"/>
      <c r="U81" s="1"/>
      <c r="V81" s="1"/>
      <c r="W81" s="1"/>
      <c r="X81" s="1"/>
      <c r="Y81" s="1"/>
      <c r="Z81" s="3"/>
    </row>
    <row r="82" spans="1:26" ht="14.25" customHeight="1" x14ac:dyDescent="0.25">
      <c r="A82" s="1"/>
      <c r="B82" s="1"/>
      <c r="C82" s="1"/>
      <c r="D82" s="3"/>
      <c r="E82" s="1"/>
      <c r="F82" s="1"/>
      <c r="G82" s="1"/>
      <c r="H82" s="1"/>
      <c r="I82" s="1"/>
      <c r="J82" s="1"/>
      <c r="K82" s="1"/>
      <c r="L82" s="1"/>
      <c r="M82" s="1"/>
      <c r="N82" s="1"/>
      <c r="O82" s="1"/>
      <c r="P82" s="1"/>
      <c r="Q82" s="1"/>
      <c r="R82" s="1"/>
      <c r="S82" s="1"/>
      <c r="T82" s="1"/>
      <c r="U82" s="1"/>
      <c r="V82" s="1"/>
      <c r="W82" s="1"/>
      <c r="X82" s="1"/>
      <c r="Y82" s="1"/>
      <c r="Z82" s="3"/>
    </row>
    <row r="83" spans="1:26" ht="14.25" customHeight="1" x14ac:dyDescent="0.25">
      <c r="A83" s="1"/>
      <c r="B83" s="1"/>
      <c r="C83" s="1"/>
      <c r="D83" s="3"/>
      <c r="E83" s="1"/>
      <c r="F83" s="1"/>
      <c r="G83" s="1"/>
      <c r="H83" s="1"/>
      <c r="I83" s="1"/>
      <c r="J83" s="1"/>
      <c r="K83" s="1"/>
      <c r="L83" s="1"/>
      <c r="M83" s="1"/>
      <c r="N83" s="1"/>
      <c r="O83" s="1"/>
      <c r="P83" s="1"/>
      <c r="Q83" s="1"/>
      <c r="R83" s="1"/>
      <c r="S83" s="1"/>
      <c r="T83" s="1"/>
      <c r="U83" s="1"/>
      <c r="V83" s="1"/>
      <c r="W83" s="1"/>
      <c r="X83" s="1"/>
      <c r="Y83" s="1"/>
      <c r="Z83" s="3"/>
    </row>
    <row r="84" spans="1:26" ht="14.25" customHeight="1" x14ac:dyDescent="0.25">
      <c r="A84" s="1"/>
      <c r="B84" s="1"/>
      <c r="C84" s="1"/>
      <c r="D84" s="3"/>
      <c r="E84" s="1"/>
      <c r="F84" s="1"/>
      <c r="G84" s="1"/>
      <c r="H84" s="1"/>
      <c r="I84" s="1"/>
      <c r="J84" s="1"/>
      <c r="K84" s="1"/>
      <c r="L84" s="1"/>
      <c r="M84" s="1"/>
      <c r="N84" s="1"/>
      <c r="O84" s="1"/>
      <c r="P84" s="1"/>
      <c r="Q84" s="1"/>
      <c r="R84" s="1"/>
      <c r="S84" s="1"/>
      <c r="T84" s="1"/>
      <c r="U84" s="1"/>
      <c r="V84" s="1"/>
      <c r="W84" s="1"/>
      <c r="X84" s="1"/>
      <c r="Y84" s="1"/>
      <c r="Z84" s="3"/>
    </row>
    <row r="85" spans="1:26" ht="14.25" customHeight="1" x14ac:dyDescent="0.25">
      <c r="A85" s="1"/>
      <c r="B85" s="1"/>
      <c r="C85" s="1"/>
      <c r="D85" s="3"/>
      <c r="E85" s="1"/>
      <c r="F85" s="1"/>
      <c r="G85" s="1"/>
      <c r="H85" s="1"/>
      <c r="I85" s="1"/>
      <c r="J85" s="1"/>
      <c r="K85" s="1"/>
      <c r="L85" s="1"/>
      <c r="M85" s="1"/>
      <c r="N85" s="1"/>
      <c r="O85" s="1"/>
      <c r="P85" s="1"/>
      <c r="Q85" s="1"/>
      <c r="R85" s="1"/>
      <c r="S85" s="1"/>
      <c r="T85" s="1"/>
      <c r="U85" s="1"/>
      <c r="V85" s="1"/>
      <c r="W85" s="1"/>
      <c r="X85" s="1"/>
      <c r="Y85" s="1"/>
      <c r="Z85" s="3"/>
    </row>
    <row r="86" spans="1:26" ht="14.25" customHeight="1" x14ac:dyDescent="0.25">
      <c r="A86" s="1"/>
      <c r="B86" s="1"/>
      <c r="C86" s="1"/>
      <c r="D86" s="3"/>
      <c r="E86" s="1"/>
      <c r="F86" s="1"/>
      <c r="G86" s="1"/>
      <c r="H86" s="1"/>
      <c r="I86" s="1"/>
      <c r="J86" s="1"/>
      <c r="K86" s="1"/>
      <c r="L86" s="1"/>
      <c r="M86" s="1"/>
      <c r="N86" s="1"/>
      <c r="O86" s="1"/>
      <c r="P86" s="1"/>
      <c r="Q86" s="1"/>
      <c r="R86" s="1"/>
      <c r="S86" s="1"/>
      <c r="T86" s="1"/>
      <c r="U86" s="1"/>
      <c r="V86" s="1"/>
      <c r="W86" s="1"/>
      <c r="X86" s="1"/>
      <c r="Y86" s="1"/>
      <c r="Z86" s="3"/>
    </row>
    <row r="87" spans="1:26" ht="14.25" customHeight="1" x14ac:dyDescent="0.25">
      <c r="A87" s="1"/>
      <c r="B87" s="1"/>
      <c r="C87" s="1"/>
      <c r="D87" s="3"/>
      <c r="E87" s="1"/>
      <c r="F87" s="1"/>
      <c r="G87" s="1"/>
      <c r="H87" s="1"/>
      <c r="I87" s="1"/>
      <c r="J87" s="1"/>
      <c r="K87" s="1"/>
      <c r="L87" s="1"/>
      <c r="M87" s="1"/>
      <c r="N87" s="1"/>
      <c r="O87" s="1"/>
      <c r="P87" s="1"/>
      <c r="Q87" s="1"/>
      <c r="R87" s="1"/>
      <c r="S87" s="1"/>
      <c r="T87" s="1"/>
      <c r="U87" s="1"/>
      <c r="V87" s="1"/>
      <c r="W87" s="1"/>
      <c r="X87" s="1"/>
      <c r="Y87" s="1"/>
      <c r="Z87" s="3"/>
    </row>
    <row r="88" spans="1:26" ht="14.25" customHeight="1" x14ac:dyDescent="0.25">
      <c r="A88" s="1"/>
      <c r="B88" s="1"/>
      <c r="C88" s="1"/>
      <c r="D88" s="3"/>
      <c r="E88" s="1"/>
      <c r="F88" s="1"/>
      <c r="G88" s="1"/>
      <c r="H88" s="1"/>
      <c r="I88" s="1"/>
      <c r="J88" s="1"/>
      <c r="K88" s="1"/>
      <c r="L88" s="1"/>
      <c r="M88" s="1"/>
      <c r="N88" s="1"/>
      <c r="O88" s="1"/>
      <c r="P88" s="1"/>
      <c r="Q88" s="1"/>
      <c r="R88" s="1"/>
      <c r="S88" s="1"/>
      <c r="T88" s="1"/>
      <c r="U88" s="1"/>
      <c r="V88" s="1"/>
      <c r="W88" s="1"/>
      <c r="X88" s="1"/>
      <c r="Y88" s="1"/>
      <c r="Z88" s="3"/>
    </row>
    <row r="89" spans="1:26" ht="14.25" customHeight="1" x14ac:dyDescent="0.25">
      <c r="A89" s="1"/>
      <c r="B89" s="1"/>
      <c r="C89" s="1"/>
      <c r="D89" s="3"/>
      <c r="E89" s="1"/>
      <c r="F89" s="1"/>
      <c r="G89" s="1"/>
      <c r="H89" s="1"/>
      <c r="I89" s="1"/>
      <c r="J89" s="1"/>
      <c r="K89" s="1"/>
      <c r="L89" s="1"/>
      <c r="M89" s="1"/>
      <c r="N89" s="1"/>
      <c r="O89" s="1"/>
      <c r="P89" s="1"/>
      <c r="Q89" s="1"/>
      <c r="R89" s="1"/>
      <c r="S89" s="1"/>
      <c r="T89" s="1"/>
      <c r="U89" s="1"/>
      <c r="V89" s="1"/>
      <c r="W89" s="1"/>
      <c r="X89" s="1"/>
      <c r="Y89" s="1"/>
      <c r="Z89" s="3"/>
    </row>
    <row r="90" spans="1:26" ht="14.25" customHeight="1" x14ac:dyDescent="0.25">
      <c r="A90" s="1"/>
      <c r="B90" s="1"/>
      <c r="C90" s="1"/>
      <c r="D90" s="3"/>
      <c r="E90" s="1"/>
      <c r="F90" s="1"/>
      <c r="G90" s="1"/>
      <c r="H90" s="1"/>
      <c r="I90" s="1"/>
      <c r="J90" s="1"/>
      <c r="K90" s="1"/>
      <c r="L90" s="1"/>
      <c r="M90" s="1"/>
      <c r="N90" s="1"/>
      <c r="O90" s="1"/>
      <c r="P90" s="1"/>
      <c r="Q90" s="1"/>
      <c r="R90" s="1"/>
      <c r="S90" s="1"/>
      <c r="T90" s="1"/>
      <c r="U90" s="1"/>
      <c r="V90" s="1"/>
      <c r="W90" s="1"/>
      <c r="X90" s="1"/>
      <c r="Y90" s="1"/>
      <c r="Z90" s="3"/>
    </row>
    <row r="91" spans="1:26" ht="14.25" customHeight="1" x14ac:dyDescent="0.25">
      <c r="A91" s="1"/>
      <c r="B91" s="1"/>
      <c r="C91" s="1"/>
      <c r="D91" s="3"/>
      <c r="E91" s="1"/>
      <c r="F91" s="1"/>
      <c r="G91" s="1"/>
      <c r="H91" s="1"/>
      <c r="I91" s="1"/>
      <c r="J91" s="1"/>
      <c r="K91" s="1"/>
      <c r="L91" s="1"/>
      <c r="M91" s="1"/>
      <c r="N91" s="1"/>
      <c r="O91" s="1"/>
      <c r="P91" s="1"/>
      <c r="Q91" s="1"/>
      <c r="R91" s="1"/>
      <c r="S91" s="1"/>
      <c r="T91" s="1"/>
      <c r="U91" s="1"/>
      <c r="V91" s="1"/>
      <c r="W91" s="1"/>
      <c r="X91" s="1"/>
      <c r="Y91" s="1"/>
      <c r="Z91" s="3"/>
    </row>
    <row r="92" spans="1:26" ht="14.25" customHeight="1" x14ac:dyDescent="0.25">
      <c r="A92" s="1"/>
      <c r="B92" s="1"/>
      <c r="C92" s="1"/>
      <c r="D92" s="3"/>
      <c r="E92" s="1"/>
      <c r="F92" s="1"/>
      <c r="G92" s="1"/>
      <c r="H92" s="1"/>
      <c r="I92" s="1"/>
      <c r="J92" s="1"/>
      <c r="K92" s="1"/>
      <c r="L92" s="1"/>
      <c r="M92" s="1"/>
      <c r="N92" s="1"/>
      <c r="O92" s="1"/>
      <c r="P92" s="1"/>
      <c r="Q92" s="1"/>
      <c r="R92" s="1"/>
      <c r="S92" s="1"/>
      <c r="T92" s="1"/>
      <c r="U92" s="1"/>
      <c r="V92" s="1"/>
      <c r="W92" s="1"/>
      <c r="X92" s="1"/>
      <c r="Y92" s="1"/>
      <c r="Z92" s="3"/>
    </row>
    <row r="93" spans="1:26" ht="14.25" customHeight="1" x14ac:dyDescent="0.25">
      <c r="A93" s="1"/>
      <c r="B93" s="1"/>
      <c r="C93" s="1"/>
      <c r="D93" s="3"/>
      <c r="E93" s="1"/>
      <c r="F93" s="1"/>
      <c r="G93" s="1"/>
      <c r="H93" s="1"/>
      <c r="I93" s="1"/>
      <c r="J93" s="1"/>
      <c r="K93" s="1"/>
      <c r="L93" s="1"/>
      <c r="M93" s="1"/>
      <c r="N93" s="1"/>
      <c r="O93" s="1"/>
      <c r="P93" s="1"/>
      <c r="Q93" s="1"/>
      <c r="R93" s="1"/>
      <c r="S93" s="1"/>
      <c r="T93" s="1"/>
      <c r="U93" s="1"/>
      <c r="V93" s="1"/>
      <c r="W93" s="1"/>
      <c r="X93" s="1"/>
      <c r="Y93" s="1"/>
      <c r="Z93" s="3"/>
    </row>
    <row r="94" spans="1:26" ht="14.25" customHeight="1" x14ac:dyDescent="0.25">
      <c r="A94" s="1"/>
      <c r="B94" s="1"/>
      <c r="C94" s="1"/>
      <c r="D94" s="3"/>
      <c r="E94" s="1"/>
      <c r="F94" s="1"/>
      <c r="G94" s="1"/>
      <c r="H94" s="1"/>
      <c r="I94" s="1"/>
      <c r="J94" s="1"/>
      <c r="K94" s="1"/>
      <c r="L94" s="1"/>
      <c r="M94" s="1"/>
      <c r="N94" s="1"/>
      <c r="O94" s="1"/>
      <c r="P94" s="1"/>
      <c r="Q94" s="1"/>
      <c r="R94" s="1"/>
      <c r="S94" s="1"/>
      <c r="T94" s="1"/>
      <c r="U94" s="1"/>
      <c r="V94" s="1"/>
      <c r="W94" s="1"/>
      <c r="X94" s="1"/>
      <c r="Y94" s="1"/>
      <c r="Z94" s="3"/>
    </row>
    <row r="95" spans="1:26" ht="14.25" customHeight="1" x14ac:dyDescent="0.25">
      <c r="A95" s="1"/>
      <c r="B95" s="1"/>
      <c r="C95" s="1"/>
      <c r="D95" s="3"/>
      <c r="E95" s="1"/>
      <c r="F95" s="1"/>
      <c r="G95" s="1"/>
      <c r="H95" s="1"/>
      <c r="I95" s="1"/>
      <c r="J95" s="1"/>
      <c r="K95" s="1"/>
      <c r="L95" s="1"/>
      <c r="M95" s="1"/>
      <c r="N95" s="1"/>
      <c r="O95" s="1"/>
      <c r="P95" s="1"/>
      <c r="Q95" s="1"/>
      <c r="R95" s="1"/>
      <c r="S95" s="1"/>
      <c r="T95" s="1"/>
      <c r="U95" s="1"/>
      <c r="V95" s="1"/>
      <c r="W95" s="1"/>
      <c r="X95" s="1"/>
      <c r="Y95" s="1"/>
      <c r="Z95" s="3"/>
    </row>
    <row r="96" spans="1:26" ht="14.25" customHeight="1" x14ac:dyDescent="0.25">
      <c r="A96" s="1"/>
      <c r="B96" s="1"/>
      <c r="C96" s="1"/>
      <c r="D96" s="3"/>
      <c r="E96" s="1"/>
      <c r="F96" s="1"/>
      <c r="G96" s="1"/>
      <c r="H96" s="1"/>
      <c r="I96" s="1"/>
      <c r="J96" s="1"/>
      <c r="K96" s="1"/>
      <c r="L96" s="1"/>
      <c r="M96" s="1"/>
      <c r="N96" s="1"/>
      <c r="O96" s="1"/>
      <c r="P96" s="1"/>
      <c r="Q96" s="1"/>
      <c r="R96" s="1"/>
      <c r="S96" s="1"/>
      <c r="T96" s="1"/>
      <c r="U96" s="1"/>
      <c r="V96" s="1"/>
      <c r="W96" s="1"/>
      <c r="X96" s="1"/>
      <c r="Y96" s="1"/>
      <c r="Z96" s="3"/>
    </row>
    <row r="97" spans="1:26" ht="14.25" customHeight="1" x14ac:dyDescent="0.25">
      <c r="A97" s="1"/>
      <c r="B97" s="1"/>
      <c r="C97" s="1"/>
      <c r="D97" s="3"/>
      <c r="E97" s="1"/>
      <c r="F97" s="1"/>
      <c r="G97" s="1"/>
      <c r="H97" s="1"/>
      <c r="I97" s="1"/>
      <c r="J97" s="1"/>
      <c r="K97" s="1"/>
      <c r="L97" s="1"/>
      <c r="M97" s="1"/>
      <c r="N97" s="1"/>
      <c r="O97" s="1"/>
      <c r="P97" s="1"/>
      <c r="Q97" s="1"/>
      <c r="R97" s="1"/>
      <c r="S97" s="1"/>
      <c r="T97" s="1"/>
      <c r="U97" s="1"/>
      <c r="V97" s="1"/>
      <c r="W97" s="1"/>
      <c r="X97" s="1"/>
      <c r="Y97" s="1"/>
      <c r="Z97" s="3"/>
    </row>
    <row r="98" spans="1:26" ht="14.25" customHeight="1" x14ac:dyDescent="0.25">
      <c r="A98" s="1"/>
      <c r="B98" s="1"/>
      <c r="C98" s="1"/>
      <c r="D98" s="3"/>
      <c r="E98" s="1"/>
      <c r="F98" s="1"/>
      <c r="G98" s="1"/>
      <c r="H98" s="1"/>
      <c r="I98" s="1"/>
      <c r="J98" s="1"/>
      <c r="K98" s="1"/>
      <c r="L98" s="1"/>
      <c r="M98" s="1"/>
      <c r="N98" s="1"/>
      <c r="O98" s="1"/>
      <c r="P98" s="1"/>
      <c r="Q98" s="1"/>
      <c r="R98" s="1"/>
      <c r="S98" s="1"/>
      <c r="T98" s="1"/>
      <c r="U98" s="1"/>
      <c r="V98" s="1"/>
      <c r="W98" s="1"/>
      <c r="X98" s="1"/>
      <c r="Y98" s="1"/>
      <c r="Z98" s="3"/>
    </row>
    <row r="99" spans="1:26" ht="14.25" customHeight="1" x14ac:dyDescent="0.25">
      <c r="A99" s="1"/>
      <c r="B99" s="1"/>
      <c r="C99" s="1"/>
      <c r="D99" s="3"/>
      <c r="E99" s="1"/>
      <c r="F99" s="1"/>
      <c r="G99" s="1"/>
      <c r="H99" s="1"/>
      <c r="I99" s="1"/>
      <c r="J99" s="1"/>
      <c r="K99" s="1"/>
      <c r="L99" s="1"/>
      <c r="M99" s="1"/>
      <c r="N99" s="1"/>
      <c r="O99" s="1"/>
      <c r="P99" s="1"/>
      <c r="Q99" s="1"/>
      <c r="R99" s="1"/>
      <c r="S99" s="1"/>
      <c r="T99" s="1"/>
      <c r="U99" s="1"/>
      <c r="V99" s="1"/>
      <c r="W99" s="1"/>
      <c r="X99" s="1"/>
      <c r="Y99" s="1"/>
      <c r="Z99" s="3"/>
    </row>
    <row r="100" spans="1:26" ht="14.25" customHeight="1" x14ac:dyDescent="0.25">
      <c r="A100" s="1"/>
      <c r="B100" s="1"/>
      <c r="C100" s="1"/>
      <c r="D100" s="3"/>
      <c r="E100" s="1"/>
      <c r="F100" s="1"/>
      <c r="G100" s="1"/>
      <c r="H100" s="1"/>
      <c r="I100" s="1"/>
      <c r="J100" s="1"/>
      <c r="K100" s="1"/>
      <c r="L100" s="1"/>
      <c r="M100" s="1"/>
      <c r="N100" s="1"/>
      <c r="O100" s="1"/>
      <c r="P100" s="1"/>
      <c r="Q100" s="1"/>
      <c r="R100" s="1"/>
      <c r="S100" s="1"/>
      <c r="T100" s="1"/>
      <c r="U100" s="1"/>
      <c r="V100" s="1"/>
      <c r="W100" s="1"/>
      <c r="X100" s="1"/>
      <c r="Y100" s="1"/>
      <c r="Z100" s="3"/>
    </row>
    <row r="101" spans="1:26" ht="14.25" customHeight="1" x14ac:dyDescent="0.25">
      <c r="A101" s="1"/>
      <c r="B101" s="1"/>
      <c r="C101" s="1"/>
      <c r="D101" s="3"/>
      <c r="E101" s="1"/>
      <c r="F101" s="1"/>
      <c r="G101" s="1"/>
      <c r="H101" s="1"/>
      <c r="I101" s="1"/>
      <c r="J101" s="1"/>
      <c r="K101" s="1"/>
      <c r="L101" s="1"/>
      <c r="M101" s="1"/>
      <c r="N101" s="1"/>
      <c r="O101" s="1"/>
      <c r="P101" s="1"/>
      <c r="Q101" s="1"/>
      <c r="R101" s="1"/>
      <c r="S101" s="1"/>
      <c r="T101" s="1"/>
      <c r="U101" s="1"/>
      <c r="V101" s="1"/>
      <c r="W101" s="1"/>
      <c r="X101" s="1"/>
      <c r="Y101" s="1"/>
      <c r="Z101" s="3"/>
    </row>
    <row r="102" spans="1:26" ht="14.25" customHeight="1" x14ac:dyDescent="0.25">
      <c r="A102" s="1"/>
      <c r="B102" s="1"/>
      <c r="C102" s="1"/>
      <c r="D102" s="3"/>
      <c r="E102" s="1"/>
      <c r="F102" s="1"/>
      <c r="G102" s="1"/>
      <c r="H102" s="1"/>
      <c r="I102" s="1"/>
      <c r="J102" s="1"/>
      <c r="K102" s="1"/>
      <c r="L102" s="1"/>
      <c r="M102" s="1"/>
      <c r="N102" s="1"/>
      <c r="O102" s="1"/>
      <c r="P102" s="1"/>
      <c r="Q102" s="1"/>
      <c r="R102" s="1"/>
      <c r="S102" s="1"/>
      <c r="T102" s="1"/>
      <c r="U102" s="1"/>
      <c r="V102" s="1"/>
      <c r="W102" s="1"/>
      <c r="X102" s="1"/>
      <c r="Y102" s="1"/>
      <c r="Z102" s="3"/>
    </row>
    <row r="103" spans="1:26" ht="14.25" customHeight="1" x14ac:dyDescent="0.25">
      <c r="A103" s="1"/>
      <c r="B103" s="1"/>
      <c r="C103" s="1"/>
      <c r="D103" s="3"/>
      <c r="E103" s="1"/>
      <c r="F103" s="1"/>
      <c r="G103" s="1"/>
      <c r="H103" s="1"/>
      <c r="I103" s="1"/>
      <c r="J103" s="1"/>
      <c r="K103" s="1"/>
      <c r="L103" s="1"/>
      <c r="M103" s="1"/>
      <c r="N103" s="1"/>
      <c r="O103" s="1"/>
      <c r="P103" s="1"/>
      <c r="Q103" s="1"/>
      <c r="R103" s="1"/>
      <c r="S103" s="1"/>
      <c r="T103" s="1"/>
      <c r="U103" s="1"/>
      <c r="V103" s="1"/>
      <c r="W103" s="1"/>
      <c r="X103" s="1"/>
      <c r="Y103" s="1"/>
      <c r="Z103" s="3"/>
    </row>
    <row r="104" spans="1:26" ht="14.25" customHeight="1" x14ac:dyDescent="0.25">
      <c r="A104" s="1"/>
      <c r="B104" s="1"/>
      <c r="C104" s="1"/>
      <c r="D104" s="3"/>
      <c r="E104" s="1"/>
      <c r="F104" s="1"/>
      <c r="G104" s="1"/>
      <c r="H104" s="1"/>
      <c r="I104" s="1"/>
      <c r="J104" s="1"/>
      <c r="K104" s="1"/>
      <c r="L104" s="1"/>
      <c r="M104" s="1"/>
      <c r="N104" s="1"/>
      <c r="O104" s="1"/>
      <c r="P104" s="1"/>
      <c r="Q104" s="1"/>
      <c r="R104" s="1"/>
      <c r="S104" s="1"/>
      <c r="T104" s="1"/>
      <c r="U104" s="1"/>
      <c r="V104" s="1"/>
      <c r="W104" s="1"/>
      <c r="X104" s="1"/>
      <c r="Y104" s="1"/>
      <c r="Z104" s="3"/>
    </row>
    <row r="105" spans="1:26" ht="14.25" customHeight="1" x14ac:dyDescent="0.25">
      <c r="A105" s="1"/>
      <c r="B105" s="1"/>
      <c r="C105" s="1"/>
      <c r="D105" s="3"/>
      <c r="E105" s="1"/>
      <c r="F105" s="1"/>
      <c r="G105" s="1"/>
      <c r="H105" s="1"/>
      <c r="I105" s="1"/>
      <c r="J105" s="1"/>
      <c r="K105" s="1"/>
      <c r="L105" s="1"/>
      <c r="M105" s="1"/>
      <c r="N105" s="1"/>
      <c r="O105" s="1"/>
      <c r="P105" s="1"/>
      <c r="Q105" s="1"/>
      <c r="R105" s="1"/>
      <c r="S105" s="1"/>
      <c r="T105" s="1"/>
      <c r="U105" s="1"/>
      <c r="V105" s="1"/>
      <c r="W105" s="1"/>
      <c r="X105" s="1"/>
      <c r="Y105" s="1"/>
      <c r="Z105" s="3"/>
    </row>
    <row r="106" spans="1:26" ht="14.25" customHeight="1" x14ac:dyDescent="0.25">
      <c r="A106" s="1"/>
      <c r="B106" s="1"/>
      <c r="C106" s="1"/>
      <c r="D106" s="3"/>
      <c r="E106" s="1"/>
      <c r="F106" s="1"/>
      <c r="G106" s="1"/>
      <c r="H106" s="1"/>
      <c r="I106" s="1"/>
      <c r="J106" s="1"/>
      <c r="K106" s="1"/>
      <c r="L106" s="1"/>
      <c r="M106" s="1"/>
      <c r="N106" s="1"/>
      <c r="O106" s="1"/>
      <c r="P106" s="1"/>
      <c r="Q106" s="1"/>
      <c r="R106" s="1"/>
      <c r="S106" s="1"/>
      <c r="T106" s="1"/>
      <c r="U106" s="1"/>
      <c r="V106" s="1"/>
      <c r="W106" s="1"/>
      <c r="X106" s="1"/>
      <c r="Y106" s="1"/>
      <c r="Z106" s="3"/>
    </row>
    <row r="107" spans="1:26" ht="14.25" customHeight="1" x14ac:dyDescent="0.25">
      <c r="A107" s="1"/>
      <c r="B107" s="1"/>
      <c r="C107" s="1"/>
      <c r="D107" s="3"/>
      <c r="E107" s="1"/>
      <c r="F107" s="1"/>
      <c r="G107" s="1"/>
      <c r="H107" s="1"/>
      <c r="I107" s="1"/>
      <c r="J107" s="1"/>
      <c r="K107" s="1"/>
      <c r="L107" s="1"/>
      <c r="M107" s="1"/>
      <c r="N107" s="1"/>
      <c r="O107" s="1"/>
      <c r="P107" s="1"/>
      <c r="Q107" s="1"/>
      <c r="R107" s="1"/>
      <c r="S107" s="1"/>
      <c r="T107" s="1"/>
      <c r="U107" s="1"/>
      <c r="V107" s="1"/>
      <c r="W107" s="1"/>
      <c r="X107" s="1"/>
      <c r="Y107" s="1"/>
      <c r="Z107" s="3"/>
    </row>
    <row r="108" spans="1:26" ht="14.25" customHeight="1" x14ac:dyDescent="0.25">
      <c r="A108" s="1"/>
      <c r="B108" s="1"/>
      <c r="C108" s="1"/>
      <c r="D108" s="3"/>
      <c r="E108" s="1"/>
      <c r="F108" s="1"/>
      <c r="G108" s="1"/>
      <c r="H108" s="1"/>
      <c r="I108" s="1"/>
      <c r="J108" s="1"/>
      <c r="K108" s="1"/>
      <c r="L108" s="1"/>
      <c r="M108" s="1"/>
      <c r="N108" s="1"/>
      <c r="O108" s="1"/>
      <c r="P108" s="1"/>
      <c r="Q108" s="1"/>
      <c r="R108" s="1"/>
      <c r="S108" s="1"/>
      <c r="T108" s="1"/>
      <c r="U108" s="1"/>
      <c r="V108" s="1"/>
      <c r="W108" s="1"/>
      <c r="X108" s="1"/>
      <c r="Y108" s="1"/>
      <c r="Z108" s="3"/>
    </row>
    <row r="109" spans="1:26" ht="14.25" customHeight="1" x14ac:dyDescent="0.25">
      <c r="A109" s="1"/>
      <c r="B109" s="1"/>
      <c r="C109" s="1"/>
      <c r="D109" s="3"/>
      <c r="E109" s="1"/>
      <c r="F109" s="1"/>
      <c r="G109" s="1"/>
      <c r="H109" s="1"/>
      <c r="I109" s="1"/>
      <c r="J109" s="1"/>
      <c r="K109" s="1"/>
      <c r="L109" s="1"/>
      <c r="M109" s="1"/>
      <c r="N109" s="1"/>
      <c r="O109" s="1"/>
      <c r="P109" s="1"/>
      <c r="Q109" s="1"/>
      <c r="R109" s="1"/>
      <c r="S109" s="1"/>
      <c r="T109" s="1"/>
      <c r="U109" s="1"/>
      <c r="V109" s="1"/>
      <c r="W109" s="1"/>
      <c r="X109" s="1"/>
      <c r="Y109" s="1"/>
      <c r="Z109" s="3"/>
    </row>
    <row r="110" spans="1:26" ht="14.25" customHeight="1" x14ac:dyDescent="0.25">
      <c r="A110" s="1"/>
      <c r="B110" s="1"/>
      <c r="C110" s="1"/>
      <c r="D110" s="3"/>
      <c r="E110" s="1"/>
      <c r="F110" s="1"/>
      <c r="G110" s="1"/>
      <c r="H110" s="1"/>
      <c r="I110" s="1"/>
      <c r="J110" s="1"/>
      <c r="K110" s="1"/>
      <c r="L110" s="1"/>
      <c r="M110" s="1"/>
      <c r="N110" s="1"/>
      <c r="O110" s="1"/>
      <c r="P110" s="1"/>
      <c r="Q110" s="1"/>
      <c r="R110" s="1"/>
      <c r="S110" s="1"/>
      <c r="T110" s="1"/>
      <c r="U110" s="1"/>
      <c r="V110" s="1"/>
      <c r="W110" s="1"/>
      <c r="X110" s="1"/>
      <c r="Y110" s="1"/>
      <c r="Z110" s="3"/>
    </row>
    <row r="111" spans="1:26" ht="14.25" customHeight="1" x14ac:dyDescent="0.25">
      <c r="A111" s="1"/>
      <c r="B111" s="1"/>
      <c r="C111" s="1"/>
      <c r="D111" s="3"/>
      <c r="E111" s="1"/>
      <c r="F111" s="1"/>
      <c r="G111" s="1"/>
      <c r="H111" s="1"/>
      <c r="I111" s="1"/>
      <c r="J111" s="1"/>
      <c r="K111" s="1"/>
      <c r="L111" s="1"/>
      <c r="M111" s="1"/>
      <c r="N111" s="1"/>
      <c r="O111" s="1"/>
      <c r="P111" s="1"/>
      <c r="Q111" s="1"/>
      <c r="R111" s="1"/>
      <c r="S111" s="1"/>
      <c r="T111" s="1"/>
      <c r="U111" s="1"/>
      <c r="V111" s="1"/>
      <c r="W111" s="1"/>
      <c r="X111" s="1"/>
      <c r="Y111" s="1"/>
      <c r="Z111" s="3"/>
    </row>
    <row r="112" spans="1:26" ht="14.25" customHeight="1" x14ac:dyDescent="0.25">
      <c r="A112" s="1"/>
      <c r="B112" s="1"/>
      <c r="C112" s="1"/>
      <c r="D112" s="3"/>
      <c r="E112" s="1"/>
      <c r="F112" s="1"/>
      <c r="G112" s="1"/>
      <c r="H112" s="1"/>
      <c r="I112" s="1"/>
      <c r="J112" s="1"/>
      <c r="K112" s="1"/>
      <c r="L112" s="1"/>
      <c r="M112" s="1"/>
      <c r="N112" s="1"/>
      <c r="O112" s="1"/>
      <c r="P112" s="1"/>
      <c r="Q112" s="1"/>
      <c r="R112" s="1"/>
      <c r="S112" s="1"/>
      <c r="T112" s="1"/>
      <c r="U112" s="1"/>
      <c r="V112" s="1"/>
      <c r="W112" s="1"/>
      <c r="X112" s="1"/>
      <c r="Y112" s="1"/>
      <c r="Z112" s="3"/>
    </row>
    <row r="113" spans="1:26" ht="14.25" customHeight="1" x14ac:dyDescent="0.25">
      <c r="A113" s="1"/>
      <c r="B113" s="1"/>
      <c r="C113" s="1"/>
      <c r="D113" s="3"/>
      <c r="E113" s="1"/>
      <c r="F113" s="1"/>
      <c r="G113" s="1"/>
      <c r="H113" s="1"/>
      <c r="I113" s="1"/>
      <c r="J113" s="1"/>
      <c r="K113" s="1"/>
      <c r="L113" s="1"/>
      <c r="M113" s="1"/>
      <c r="N113" s="1"/>
      <c r="O113" s="1"/>
      <c r="P113" s="1"/>
      <c r="Q113" s="1"/>
      <c r="R113" s="1"/>
      <c r="S113" s="1"/>
      <c r="T113" s="1"/>
      <c r="U113" s="1"/>
      <c r="V113" s="1"/>
      <c r="W113" s="1"/>
      <c r="X113" s="1"/>
      <c r="Y113" s="1"/>
      <c r="Z113" s="3"/>
    </row>
    <row r="114" spans="1:26" ht="14.25" customHeight="1" x14ac:dyDescent="0.25">
      <c r="A114" s="1"/>
      <c r="B114" s="1"/>
      <c r="C114" s="1"/>
      <c r="D114" s="3"/>
      <c r="E114" s="1"/>
      <c r="F114" s="1"/>
      <c r="G114" s="1"/>
      <c r="H114" s="1"/>
      <c r="I114" s="1"/>
      <c r="J114" s="1"/>
      <c r="K114" s="1"/>
      <c r="L114" s="1"/>
      <c r="M114" s="1"/>
      <c r="N114" s="1"/>
      <c r="O114" s="1"/>
      <c r="P114" s="1"/>
      <c r="Q114" s="1"/>
      <c r="R114" s="1"/>
      <c r="S114" s="1"/>
      <c r="T114" s="1"/>
      <c r="U114" s="1"/>
      <c r="V114" s="1"/>
      <c r="W114" s="1"/>
      <c r="X114" s="1"/>
      <c r="Y114" s="1"/>
      <c r="Z114" s="3"/>
    </row>
    <row r="115" spans="1:26" ht="14.25" customHeight="1" x14ac:dyDescent="0.25">
      <c r="A115" s="1"/>
      <c r="B115" s="1"/>
      <c r="C115" s="1"/>
      <c r="D115" s="3"/>
      <c r="E115" s="1"/>
      <c r="F115" s="1"/>
      <c r="G115" s="1"/>
      <c r="H115" s="1"/>
      <c r="I115" s="1"/>
      <c r="J115" s="1"/>
      <c r="K115" s="1"/>
      <c r="L115" s="1"/>
      <c r="M115" s="1"/>
      <c r="N115" s="1"/>
      <c r="O115" s="1"/>
      <c r="P115" s="1"/>
      <c r="Q115" s="1"/>
      <c r="R115" s="1"/>
      <c r="S115" s="1"/>
      <c r="T115" s="1"/>
      <c r="U115" s="1"/>
      <c r="V115" s="1"/>
      <c r="W115" s="1"/>
      <c r="X115" s="1"/>
      <c r="Y115" s="1"/>
      <c r="Z115" s="3"/>
    </row>
    <row r="116" spans="1:26" ht="14.25" customHeight="1" x14ac:dyDescent="0.25">
      <c r="A116" s="1"/>
      <c r="B116" s="1"/>
      <c r="C116" s="1"/>
      <c r="D116" s="3"/>
      <c r="E116" s="1"/>
      <c r="F116" s="1"/>
      <c r="G116" s="1"/>
      <c r="H116" s="1"/>
      <c r="I116" s="1"/>
      <c r="J116" s="1"/>
      <c r="K116" s="1"/>
      <c r="L116" s="1"/>
      <c r="M116" s="1"/>
      <c r="N116" s="1"/>
      <c r="O116" s="1"/>
      <c r="P116" s="1"/>
      <c r="Q116" s="1"/>
      <c r="R116" s="1"/>
      <c r="S116" s="1"/>
      <c r="T116" s="1"/>
      <c r="U116" s="1"/>
      <c r="V116" s="1"/>
      <c r="W116" s="1"/>
      <c r="X116" s="1"/>
      <c r="Y116" s="1"/>
      <c r="Z116" s="3"/>
    </row>
    <row r="117" spans="1:26" ht="14.25" customHeight="1" x14ac:dyDescent="0.25">
      <c r="A117" s="1"/>
      <c r="B117" s="1"/>
      <c r="C117" s="1"/>
      <c r="D117" s="3"/>
      <c r="E117" s="1"/>
      <c r="F117" s="1"/>
      <c r="G117" s="1"/>
      <c r="H117" s="1"/>
      <c r="I117" s="1"/>
      <c r="J117" s="1"/>
      <c r="K117" s="1"/>
      <c r="L117" s="1"/>
      <c r="M117" s="1"/>
      <c r="N117" s="1"/>
      <c r="O117" s="1"/>
      <c r="P117" s="1"/>
      <c r="Q117" s="1"/>
      <c r="R117" s="1"/>
      <c r="S117" s="1"/>
      <c r="T117" s="1"/>
      <c r="U117" s="1"/>
      <c r="V117" s="1"/>
      <c r="W117" s="1"/>
      <c r="X117" s="1"/>
      <c r="Y117" s="1"/>
      <c r="Z117" s="3"/>
    </row>
    <row r="118" spans="1:26" ht="14.25" customHeight="1" x14ac:dyDescent="0.25">
      <c r="A118" s="1"/>
      <c r="B118" s="1"/>
      <c r="C118" s="1"/>
      <c r="D118" s="3"/>
      <c r="E118" s="1"/>
      <c r="F118" s="1"/>
      <c r="G118" s="1"/>
      <c r="H118" s="1"/>
      <c r="I118" s="1"/>
      <c r="J118" s="1"/>
      <c r="K118" s="1"/>
      <c r="L118" s="1"/>
      <c r="M118" s="1"/>
      <c r="N118" s="1"/>
      <c r="O118" s="1"/>
      <c r="P118" s="1"/>
      <c r="Q118" s="1"/>
      <c r="R118" s="1"/>
      <c r="S118" s="1"/>
      <c r="T118" s="1"/>
      <c r="U118" s="1"/>
      <c r="V118" s="1"/>
      <c r="W118" s="1"/>
      <c r="X118" s="1"/>
      <c r="Y118" s="1"/>
      <c r="Z118" s="3"/>
    </row>
    <row r="119" spans="1:26" ht="14.25" customHeight="1" x14ac:dyDescent="0.25">
      <c r="A119" s="1"/>
      <c r="B119" s="1"/>
      <c r="C119" s="1"/>
      <c r="D119" s="3"/>
      <c r="E119" s="1"/>
      <c r="F119" s="1"/>
      <c r="G119" s="1"/>
      <c r="H119" s="1"/>
      <c r="I119" s="1"/>
      <c r="J119" s="1"/>
      <c r="K119" s="1"/>
      <c r="L119" s="1"/>
      <c r="M119" s="1"/>
      <c r="N119" s="1"/>
      <c r="O119" s="1"/>
      <c r="P119" s="1"/>
      <c r="Q119" s="1"/>
      <c r="R119" s="1"/>
      <c r="S119" s="1"/>
      <c r="T119" s="1"/>
      <c r="U119" s="1"/>
      <c r="V119" s="1"/>
      <c r="W119" s="1"/>
      <c r="X119" s="1"/>
      <c r="Y119" s="1"/>
      <c r="Z119" s="3"/>
    </row>
    <row r="120" spans="1:26" ht="14.25" customHeight="1" x14ac:dyDescent="0.25">
      <c r="A120" s="1"/>
      <c r="B120" s="1"/>
      <c r="C120" s="1"/>
      <c r="D120" s="3"/>
      <c r="E120" s="1"/>
      <c r="F120" s="1"/>
      <c r="G120" s="1"/>
      <c r="H120" s="1"/>
      <c r="I120" s="1"/>
      <c r="J120" s="1"/>
      <c r="K120" s="1"/>
      <c r="L120" s="1"/>
      <c r="M120" s="1"/>
      <c r="N120" s="1"/>
      <c r="O120" s="1"/>
      <c r="P120" s="1"/>
      <c r="Q120" s="1"/>
      <c r="R120" s="1"/>
      <c r="S120" s="1"/>
      <c r="T120" s="1"/>
      <c r="U120" s="1"/>
      <c r="V120" s="1"/>
      <c r="W120" s="1"/>
      <c r="X120" s="1"/>
      <c r="Y120" s="1"/>
      <c r="Z120" s="3"/>
    </row>
    <row r="121" spans="1:26" ht="14.25" customHeight="1" x14ac:dyDescent="0.25">
      <c r="A121" s="1"/>
      <c r="B121" s="1"/>
      <c r="C121" s="1"/>
      <c r="D121" s="3"/>
      <c r="E121" s="1"/>
      <c r="F121" s="1"/>
      <c r="G121" s="1"/>
      <c r="H121" s="1"/>
      <c r="I121" s="1"/>
      <c r="J121" s="1"/>
      <c r="K121" s="1"/>
      <c r="L121" s="1"/>
      <c r="M121" s="1"/>
      <c r="N121" s="1"/>
      <c r="O121" s="1"/>
      <c r="P121" s="1"/>
      <c r="Q121" s="1"/>
      <c r="R121" s="1"/>
      <c r="S121" s="1"/>
      <c r="T121" s="1"/>
      <c r="U121" s="1"/>
      <c r="V121" s="1"/>
      <c r="W121" s="1"/>
      <c r="X121" s="1"/>
      <c r="Y121" s="1"/>
      <c r="Z121" s="3"/>
    </row>
    <row r="122" spans="1:26" ht="14.25" customHeight="1" x14ac:dyDescent="0.25">
      <c r="A122" s="1"/>
      <c r="B122" s="1"/>
      <c r="C122" s="1"/>
      <c r="D122" s="3"/>
      <c r="E122" s="1"/>
      <c r="F122" s="1"/>
      <c r="G122" s="1"/>
      <c r="H122" s="1"/>
      <c r="I122" s="1"/>
      <c r="J122" s="1"/>
      <c r="K122" s="1"/>
      <c r="L122" s="1"/>
      <c r="M122" s="1"/>
      <c r="N122" s="1"/>
      <c r="O122" s="1"/>
      <c r="P122" s="1"/>
      <c r="Q122" s="1"/>
      <c r="R122" s="1"/>
      <c r="S122" s="1"/>
      <c r="T122" s="1"/>
      <c r="U122" s="1"/>
      <c r="V122" s="1"/>
      <c r="W122" s="1"/>
      <c r="X122" s="1"/>
      <c r="Y122" s="1"/>
      <c r="Z122" s="3"/>
    </row>
    <row r="123" spans="1:26" ht="14.25" customHeight="1" x14ac:dyDescent="0.25">
      <c r="A123" s="1"/>
      <c r="B123" s="1"/>
      <c r="C123" s="1"/>
      <c r="D123" s="3"/>
      <c r="E123" s="1"/>
      <c r="F123" s="1"/>
      <c r="G123" s="1"/>
      <c r="H123" s="1"/>
      <c r="I123" s="1"/>
      <c r="J123" s="1"/>
      <c r="K123" s="1"/>
      <c r="L123" s="1"/>
      <c r="M123" s="1"/>
      <c r="N123" s="1"/>
      <c r="O123" s="1"/>
      <c r="P123" s="1"/>
      <c r="Q123" s="1"/>
      <c r="R123" s="1"/>
      <c r="S123" s="1"/>
      <c r="T123" s="1"/>
      <c r="U123" s="1"/>
      <c r="V123" s="1"/>
      <c r="W123" s="1"/>
      <c r="X123" s="1"/>
      <c r="Y123" s="1"/>
      <c r="Z123" s="3"/>
    </row>
    <row r="124" spans="1:26" ht="14.25" customHeight="1" x14ac:dyDescent="0.25">
      <c r="A124" s="1"/>
      <c r="B124" s="1"/>
      <c r="C124" s="1"/>
      <c r="D124" s="3"/>
      <c r="E124" s="1"/>
      <c r="F124" s="1"/>
      <c r="G124" s="1"/>
      <c r="H124" s="1"/>
      <c r="I124" s="1"/>
      <c r="J124" s="1"/>
      <c r="K124" s="1"/>
      <c r="L124" s="1"/>
      <c r="M124" s="1"/>
      <c r="N124" s="1"/>
      <c r="O124" s="1"/>
      <c r="P124" s="1"/>
      <c r="Q124" s="1"/>
      <c r="R124" s="1"/>
      <c r="S124" s="1"/>
      <c r="T124" s="1"/>
      <c r="U124" s="1"/>
      <c r="V124" s="1"/>
      <c r="W124" s="1"/>
      <c r="X124" s="1"/>
      <c r="Y124" s="1"/>
      <c r="Z124" s="3"/>
    </row>
    <row r="125" spans="1:26" ht="14.25" customHeight="1" x14ac:dyDescent="0.25">
      <c r="A125" s="1"/>
      <c r="B125" s="1"/>
      <c r="C125" s="1"/>
      <c r="D125" s="3"/>
      <c r="E125" s="1"/>
      <c r="F125" s="1"/>
      <c r="G125" s="1"/>
      <c r="H125" s="1"/>
      <c r="I125" s="1"/>
      <c r="J125" s="1"/>
      <c r="K125" s="1"/>
      <c r="L125" s="1"/>
      <c r="M125" s="1"/>
      <c r="N125" s="1"/>
      <c r="O125" s="1"/>
      <c r="P125" s="1"/>
      <c r="Q125" s="1"/>
      <c r="R125" s="1"/>
      <c r="S125" s="1"/>
      <c r="T125" s="1"/>
      <c r="U125" s="1"/>
      <c r="V125" s="1"/>
      <c r="W125" s="1"/>
      <c r="X125" s="1"/>
      <c r="Y125" s="1"/>
      <c r="Z125" s="3"/>
    </row>
    <row r="126" spans="1:26" ht="14.25" customHeight="1" x14ac:dyDescent="0.25">
      <c r="A126" s="1"/>
      <c r="B126" s="1"/>
      <c r="C126" s="1"/>
      <c r="D126" s="3"/>
      <c r="E126" s="1"/>
      <c r="F126" s="1"/>
      <c r="G126" s="1"/>
      <c r="H126" s="1"/>
      <c r="I126" s="1"/>
      <c r="J126" s="1"/>
      <c r="K126" s="1"/>
      <c r="L126" s="1"/>
      <c r="M126" s="1"/>
      <c r="N126" s="1"/>
      <c r="O126" s="1"/>
      <c r="P126" s="1"/>
      <c r="Q126" s="1"/>
      <c r="R126" s="1"/>
      <c r="S126" s="1"/>
      <c r="T126" s="1"/>
      <c r="U126" s="1"/>
      <c r="V126" s="1"/>
      <c r="W126" s="1"/>
      <c r="X126" s="1"/>
      <c r="Y126" s="1"/>
      <c r="Z126" s="3"/>
    </row>
    <row r="127" spans="1:26" ht="14.25" customHeight="1" x14ac:dyDescent="0.25">
      <c r="A127" s="1"/>
      <c r="B127" s="1"/>
      <c r="C127" s="1"/>
      <c r="D127" s="3"/>
      <c r="E127" s="1"/>
      <c r="F127" s="1"/>
      <c r="G127" s="1"/>
      <c r="H127" s="1"/>
      <c r="I127" s="1"/>
      <c r="J127" s="1"/>
      <c r="K127" s="1"/>
      <c r="L127" s="1"/>
      <c r="M127" s="1"/>
      <c r="N127" s="1"/>
      <c r="O127" s="1"/>
      <c r="P127" s="1"/>
      <c r="Q127" s="1"/>
      <c r="R127" s="1"/>
      <c r="S127" s="1"/>
      <c r="T127" s="1"/>
      <c r="U127" s="1"/>
      <c r="V127" s="1"/>
      <c r="W127" s="1"/>
      <c r="X127" s="1"/>
      <c r="Y127" s="1"/>
      <c r="Z127" s="3"/>
    </row>
    <row r="128" spans="1:26" ht="14.25" customHeight="1" x14ac:dyDescent="0.25">
      <c r="A128" s="1"/>
      <c r="B128" s="1"/>
      <c r="C128" s="1"/>
      <c r="D128" s="3"/>
      <c r="E128" s="1"/>
      <c r="F128" s="1"/>
      <c r="G128" s="1"/>
      <c r="H128" s="1"/>
      <c r="I128" s="1"/>
      <c r="J128" s="1"/>
      <c r="K128" s="1"/>
      <c r="L128" s="1"/>
      <c r="M128" s="1"/>
      <c r="N128" s="1"/>
      <c r="O128" s="1"/>
      <c r="P128" s="1"/>
      <c r="Q128" s="1"/>
      <c r="R128" s="1"/>
      <c r="S128" s="1"/>
      <c r="T128" s="1"/>
      <c r="U128" s="1"/>
      <c r="V128" s="1"/>
      <c r="W128" s="1"/>
      <c r="X128" s="1"/>
      <c r="Y128" s="1"/>
      <c r="Z128" s="3"/>
    </row>
    <row r="129" spans="1:26" ht="14.25" customHeight="1" x14ac:dyDescent="0.25">
      <c r="A129" s="1"/>
      <c r="B129" s="1"/>
      <c r="C129" s="1"/>
      <c r="D129" s="3"/>
      <c r="E129" s="1"/>
      <c r="F129" s="1"/>
      <c r="G129" s="1"/>
      <c r="H129" s="1"/>
      <c r="I129" s="1"/>
      <c r="J129" s="1"/>
      <c r="K129" s="1"/>
      <c r="L129" s="1"/>
      <c r="M129" s="1"/>
      <c r="N129" s="1"/>
      <c r="O129" s="1"/>
      <c r="P129" s="1"/>
      <c r="Q129" s="1"/>
      <c r="R129" s="1"/>
      <c r="S129" s="1"/>
      <c r="T129" s="1"/>
      <c r="U129" s="1"/>
      <c r="V129" s="1"/>
      <c r="W129" s="1"/>
      <c r="X129" s="1"/>
      <c r="Y129" s="1"/>
      <c r="Z129" s="3"/>
    </row>
    <row r="130" spans="1:26" ht="14.25" customHeight="1" x14ac:dyDescent="0.25">
      <c r="A130" s="1"/>
      <c r="B130" s="1"/>
      <c r="C130" s="1"/>
      <c r="D130" s="3"/>
      <c r="E130" s="1"/>
      <c r="F130" s="1"/>
      <c r="G130" s="1"/>
      <c r="H130" s="1"/>
      <c r="I130" s="1"/>
      <c r="J130" s="1"/>
      <c r="K130" s="1"/>
      <c r="L130" s="1"/>
      <c r="M130" s="1"/>
      <c r="N130" s="1"/>
      <c r="O130" s="1"/>
      <c r="P130" s="1"/>
      <c r="Q130" s="1"/>
      <c r="R130" s="1"/>
      <c r="S130" s="1"/>
      <c r="T130" s="1"/>
      <c r="U130" s="1"/>
      <c r="V130" s="1"/>
      <c r="W130" s="1"/>
      <c r="X130" s="1"/>
      <c r="Y130" s="1"/>
      <c r="Z130" s="3"/>
    </row>
    <row r="131" spans="1:26" ht="14.25" customHeight="1" x14ac:dyDescent="0.25">
      <c r="A131" s="1"/>
      <c r="B131" s="1"/>
      <c r="C131" s="1"/>
      <c r="D131" s="3"/>
      <c r="E131" s="1"/>
      <c r="F131" s="1"/>
      <c r="G131" s="1"/>
      <c r="H131" s="1"/>
      <c r="I131" s="1"/>
      <c r="J131" s="1"/>
      <c r="K131" s="1"/>
      <c r="L131" s="1"/>
      <c r="M131" s="1"/>
      <c r="N131" s="1"/>
      <c r="O131" s="1"/>
      <c r="P131" s="1"/>
      <c r="Q131" s="1"/>
      <c r="R131" s="1"/>
      <c r="S131" s="1"/>
      <c r="T131" s="1"/>
      <c r="U131" s="1"/>
      <c r="V131" s="1"/>
      <c r="W131" s="1"/>
      <c r="X131" s="1"/>
      <c r="Y131" s="1"/>
      <c r="Z131" s="3"/>
    </row>
    <row r="132" spans="1:26" ht="14.25" customHeight="1" x14ac:dyDescent="0.25">
      <c r="A132" s="1"/>
      <c r="B132" s="1"/>
      <c r="C132" s="1"/>
      <c r="D132" s="3"/>
      <c r="E132" s="1"/>
      <c r="F132" s="1"/>
      <c r="G132" s="1"/>
      <c r="H132" s="1"/>
      <c r="I132" s="1"/>
      <c r="J132" s="1"/>
      <c r="K132" s="1"/>
      <c r="L132" s="1"/>
      <c r="M132" s="1"/>
      <c r="N132" s="1"/>
      <c r="O132" s="1"/>
      <c r="P132" s="1"/>
      <c r="Q132" s="1"/>
      <c r="R132" s="1"/>
      <c r="S132" s="1"/>
      <c r="T132" s="1"/>
      <c r="U132" s="1"/>
      <c r="V132" s="1"/>
      <c r="W132" s="1"/>
      <c r="X132" s="1"/>
      <c r="Y132" s="1"/>
      <c r="Z132" s="3"/>
    </row>
    <row r="133" spans="1:26" ht="14.25" customHeight="1" x14ac:dyDescent="0.25">
      <c r="A133" s="1"/>
      <c r="B133" s="1"/>
      <c r="C133" s="1"/>
      <c r="D133" s="3"/>
      <c r="E133" s="1"/>
      <c r="F133" s="1"/>
      <c r="G133" s="1"/>
      <c r="H133" s="1"/>
      <c r="I133" s="1"/>
      <c r="J133" s="1"/>
      <c r="K133" s="1"/>
      <c r="L133" s="1"/>
      <c r="M133" s="1"/>
      <c r="N133" s="1"/>
      <c r="O133" s="1"/>
      <c r="P133" s="1"/>
      <c r="Q133" s="1"/>
      <c r="R133" s="1"/>
      <c r="S133" s="1"/>
      <c r="T133" s="1"/>
      <c r="U133" s="1"/>
      <c r="V133" s="1"/>
      <c r="W133" s="1"/>
      <c r="X133" s="1"/>
      <c r="Y133" s="1"/>
      <c r="Z133" s="3"/>
    </row>
    <row r="134" spans="1:26" ht="14.25" customHeight="1" x14ac:dyDescent="0.25">
      <c r="A134" s="1"/>
      <c r="B134" s="1"/>
      <c r="C134" s="1"/>
      <c r="D134" s="3"/>
      <c r="E134" s="1"/>
      <c r="F134" s="1"/>
      <c r="G134" s="1"/>
      <c r="H134" s="1"/>
      <c r="I134" s="1"/>
      <c r="J134" s="1"/>
      <c r="K134" s="1"/>
      <c r="L134" s="1"/>
      <c r="M134" s="1"/>
      <c r="N134" s="1"/>
      <c r="O134" s="1"/>
      <c r="P134" s="1"/>
      <c r="Q134" s="1"/>
      <c r="R134" s="1"/>
      <c r="S134" s="1"/>
      <c r="T134" s="1"/>
      <c r="U134" s="1"/>
      <c r="V134" s="1"/>
      <c r="W134" s="1"/>
      <c r="X134" s="1"/>
      <c r="Y134" s="1"/>
      <c r="Z134" s="3"/>
    </row>
    <row r="135" spans="1:26" ht="14.25" customHeight="1" x14ac:dyDescent="0.25">
      <c r="A135" s="1"/>
      <c r="B135" s="1"/>
      <c r="C135" s="1"/>
      <c r="D135" s="3"/>
      <c r="E135" s="1"/>
      <c r="F135" s="1"/>
      <c r="G135" s="1"/>
      <c r="H135" s="1"/>
      <c r="I135" s="1"/>
      <c r="J135" s="1"/>
      <c r="K135" s="1"/>
      <c r="L135" s="1"/>
      <c r="M135" s="1"/>
      <c r="N135" s="1"/>
      <c r="O135" s="1"/>
      <c r="P135" s="1"/>
      <c r="Q135" s="1"/>
      <c r="R135" s="1"/>
      <c r="S135" s="1"/>
      <c r="T135" s="1"/>
      <c r="U135" s="1"/>
      <c r="V135" s="1"/>
      <c r="W135" s="1"/>
      <c r="X135" s="1"/>
      <c r="Y135" s="1"/>
      <c r="Z135" s="3"/>
    </row>
    <row r="136" spans="1:26" ht="14.25" customHeight="1" x14ac:dyDescent="0.25">
      <c r="A136" s="1"/>
      <c r="B136" s="1"/>
      <c r="C136" s="1"/>
      <c r="D136" s="3"/>
      <c r="E136" s="1"/>
      <c r="F136" s="1"/>
      <c r="G136" s="1"/>
      <c r="H136" s="1"/>
      <c r="I136" s="1"/>
      <c r="J136" s="1"/>
      <c r="K136" s="1"/>
      <c r="L136" s="1"/>
      <c r="M136" s="1"/>
      <c r="N136" s="1"/>
      <c r="O136" s="1"/>
      <c r="P136" s="1"/>
      <c r="Q136" s="1"/>
      <c r="R136" s="1"/>
      <c r="S136" s="1"/>
      <c r="T136" s="1"/>
      <c r="U136" s="1"/>
      <c r="V136" s="1"/>
      <c r="W136" s="1"/>
      <c r="X136" s="1"/>
      <c r="Y136" s="1"/>
      <c r="Z136" s="3"/>
    </row>
    <row r="137" spans="1:26" ht="14.25" customHeight="1" x14ac:dyDescent="0.25">
      <c r="A137" s="1"/>
      <c r="B137" s="1"/>
      <c r="C137" s="1"/>
      <c r="D137" s="3"/>
      <c r="E137" s="1"/>
      <c r="F137" s="1"/>
      <c r="G137" s="1"/>
      <c r="H137" s="1"/>
      <c r="I137" s="1"/>
      <c r="J137" s="1"/>
      <c r="K137" s="1"/>
      <c r="L137" s="1"/>
      <c r="M137" s="1"/>
      <c r="N137" s="1"/>
      <c r="O137" s="1"/>
      <c r="P137" s="1"/>
      <c r="Q137" s="1"/>
      <c r="R137" s="1"/>
      <c r="S137" s="1"/>
      <c r="T137" s="1"/>
      <c r="U137" s="1"/>
      <c r="V137" s="1"/>
      <c r="W137" s="1"/>
      <c r="X137" s="1"/>
      <c r="Y137" s="1"/>
      <c r="Z137" s="3"/>
    </row>
    <row r="138" spans="1:26" ht="14.25" customHeight="1" x14ac:dyDescent="0.25">
      <c r="A138" s="1"/>
      <c r="B138" s="1"/>
      <c r="C138" s="1"/>
      <c r="D138" s="3"/>
      <c r="E138" s="1"/>
      <c r="F138" s="1"/>
      <c r="G138" s="1"/>
      <c r="H138" s="1"/>
      <c r="I138" s="1"/>
      <c r="J138" s="1"/>
      <c r="K138" s="1"/>
      <c r="L138" s="1"/>
      <c r="M138" s="1"/>
      <c r="N138" s="1"/>
      <c r="O138" s="1"/>
      <c r="P138" s="1"/>
      <c r="Q138" s="1"/>
      <c r="R138" s="1"/>
      <c r="S138" s="1"/>
      <c r="T138" s="1"/>
      <c r="U138" s="1"/>
      <c r="V138" s="1"/>
      <c r="W138" s="1"/>
      <c r="X138" s="1"/>
      <c r="Y138" s="1"/>
      <c r="Z138" s="3"/>
    </row>
    <row r="139" spans="1:26" ht="14.25" customHeight="1" x14ac:dyDescent="0.25">
      <c r="A139" s="1"/>
      <c r="B139" s="1"/>
      <c r="C139" s="1"/>
      <c r="D139" s="3"/>
      <c r="E139" s="1"/>
      <c r="F139" s="1"/>
      <c r="G139" s="1"/>
      <c r="H139" s="1"/>
      <c r="I139" s="1"/>
      <c r="J139" s="1"/>
      <c r="K139" s="1"/>
      <c r="L139" s="1"/>
      <c r="M139" s="1"/>
      <c r="N139" s="1"/>
      <c r="O139" s="1"/>
      <c r="P139" s="1"/>
      <c r="Q139" s="1"/>
      <c r="R139" s="1"/>
      <c r="S139" s="1"/>
      <c r="T139" s="1"/>
      <c r="U139" s="1"/>
      <c r="V139" s="1"/>
      <c r="W139" s="1"/>
      <c r="X139" s="1"/>
      <c r="Y139" s="1"/>
      <c r="Z139" s="3"/>
    </row>
    <row r="140" spans="1:26" ht="14.25" customHeight="1" x14ac:dyDescent="0.25">
      <c r="A140" s="1"/>
      <c r="B140" s="1"/>
      <c r="C140" s="1"/>
      <c r="D140" s="3"/>
      <c r="E140" s="1"/>
      <c r="F140" s="1"/>
      <c r="G140" s="1"/>
      <c r="H140" s="1"/>
      <c r="I140" s="1"/>
      <c r="J140" s="1"/>
      <c r="K140" s="1"/>
      <c r="L140" s="1"/>
      <c r="M140" s="1"/>
      <c r="N140" s="1"/>
      <c r="O140" s="1"/>
      <c r="P140" s="1"/>
      <c r="Q140" s="1"/>
      <c r="R140" s="1"/>
      <c r="S140" s="1"/>
      <c r="T140" s="1"/>
      <c r="U140" s="1"/>
      <c r="V140" s="1"/>
      <c r="W140" s="1"/>
      <c r="X140" s="1"/>
      <c r="Y140" s="1"/>
      <c r="Z140" s="3"/>
    </row>
    <row r="141" spans="1:26" ht="14.25" customHeight="1" x14ac:dyDescent="0.25">
      <c r="A141" s="1"/>
      <c r="B141" s="1"/>
      <c r="C141" s="1"/>
      <c r="D141" s="3"/>
      <c r="E141" s="1"/>
      <c r="F141" s="1"/>
      <c r="G141" s="1"/>
      <c r="H141" s="1"/>
      <c r="I141" s="1"/>
      <c r="J141" s="1"/>
      <c r="K141" s="1"/>
      <c r="L141" s="1"/>
      <c r="M141" s="1"/>
      <c r="N141" s="1"/>
      <c r="O141" s="1"/>
      <c r="P141" s="1"/>
      <c r="Q141" s="1"/>
      <c r="R141" s="1"/>
      <c r="S141" s="1"/>
      <c r="T141" s="1"/>
      <c r="U141" s="1"/>
      <c r="V141" s="1"/>
      <c r="W141" s="1"/>
      <c r="X141" s="1"/>
      <c r="Y141" s="1"/>
      <c r="Z141" s="3"/>
    </row>
    <row r="142" spans="1:26" ht="14.25" customHeight="1" x14ac:dyDescent="0.25">
      <c r="A142" s="1"/>
      <c r="B142" s="1"/>
      <c r="C142" s="1"/>
      <c r="D142" s="3"/>
      <c r="E142" s="1"/>
      <c r="F142" s="1"/>
      <c r="G142" s="1"/>
      <c r="H142" s="1"/>
      <c r="I142" s="1"/>
      <c r="J142" s="1"/>
      <c r="K142" s="1"/>
      <c r="L142" s="1"/>
      <c r="M142" s="1"/>
      <c r="N142" s="1"/>
      <c r="O142" s="1"/>
      <c r="P142" s="1"/>
      <c r="Q142" s="1"/>
      <c r="R142" s="1"/>
      <c r="S142" s="1"/>
      <c r="T142" s="1"/>
      <c r="U142" s="1"/>
      <c r="V142" s="1"/>
      <c r="W142" s="1"/>
      <c r="X142" s="1"/>
      <c r="Y142" s="1"/>
      <c r="Z142" s="3"/>
    </row>
    <row r="143" spans="1:26" ht="14.25" customHeight="1" x14ac:dyDescent="0.25">
      <c r="A143" s="1"/>
      <c r="B143" s="1"/>
      <c r="C143" s="1"/>
      <c r="D143" s="3"/>
      <c r="E143" s="1"/>
      <c r="F143" s="1"/>
      <c r="G143" s="1"/>
      <c r="H143" s="1"/>
      <c r="I143" s="1"/>
      <c r="J143" s="1"/>
      <c r="K143" s="1"/>
      <c r="L143" s="1"/>
      <c r="M143" s="1"/>
      <c r="N143" s="1"/>
      <c r="O143" s="1"/>
      <c r="P143" s="1"/>
      <c r="Q143" s="1"/>
      <c r="R143" s="1"/>
      <c r="S143" s="1"/>
      <c r="T143" s="1"/>
      <c r="U143" s="1"/>
      <c r="V143" s="1"/>
      <c r="W143" s="1"/>
      <c r="X143" s="1"/>
      <c r="Y143" s="1"/>
      <c r="Z143" s="3"/>
    </row>
    <row r="144" spans="1:26" ht="14.25" customHeight="1" x14ac:dyDescent="0.25">
      <c r="A144" s="1"/>
      <c r="B144" s="1"/>
      <c r="C144" s="1"/>
      <c r="D144" s="3"/>
      <c r="E144" s="1"/>
      <c r="F144" s="1"/>
      <c r="G144" s="1"/>
      <c r="H144" s="1"/>
      <c r="I144" s="1"/>
      <c r="J144" s="1"/>
      <c r="K144" s="1"/>
      <c r="L144" s="1"/>
      <c r="M144" s="1"/>
      <c r="N144" s="1"/>
      <c r="O144" s="1"/>
      <c r="P144" s="1"/>
      <c r="Q144" s="1"/>
      <c r="R144" s="1"/>
      <c r="S144" s="1"/>
      <c r="T144" s="1"/>
      <c r="U144" s="1"/>
      <c r="V144" s="1"/>
      <c r="W144" s="1"/>
      <c r="X144" s="1"/>
      <c r="Y144" s="1"/>
      <c r="Z144" s="3"/>
    </row>
    <row r="145" spans="1:26" ht="14.25" customHeight="1" x14ac:dyDescent="0.25">
      <c r="A145" s="1"/>
      <c r="B145" s="1"/>
      <c r="C145" s="1"/>
      <c r="D145" s="3"/>
      <c r="E145" s="1"/>
      <c r="F145" s="1"/>
      <c r="G145" s="1"/>
      <c r="H145" s="1"/>
      <c r="I145" s="1"/>
      <c r="J145" s="1"/>
      <c r="K145" s="1"/>
      <c r="L145" s="1"/>
      <c r="M145" s="1"/>
      <c r="N145" s="1"/>
      <c r="O145" s="1"/>
      <c r="P145" s="1"/>
      <c r="Q145" s="1"/>
      <c r="R145" s="1"/>
      <c r="S145" s="1"/>
      <c r="T145" s="1"/>
      <c r="U145" s="1"/>
      <c r="V145" s="1"/>
      <c r="W145" s="1"/>
      <c r="X145" s="1"/>
      <c r="Y145" s="1"/>
      <c r="Z145" s="3"/>
    </row>
    <row r="146" spans="1:26" ht="14.25" customHeight="1" x14ac:dyDescent="0.25">
      <c r="A146" s="1"/>
      <c r="B146" s="1"/>
      <c r="C146" s="1"/>
      <c r="D146" s="3"/>
      <c r="E146" s="1"/>
      <c r="F146" s="1"/>
      <c r="G146" s="1"/>
      <c r="H146" s="1"/>
      <c r="I146" s="1"/>
      <c r="J146" s="1"/>
      <c r="K146" s="1"/>
      <c r="L146" s="1"/>
      <c r="M146" s="1"/>
      <c r="N146" s="1"/>
      <c r="O146" s="1"/>
      <c r="P146" s="1"/>
      <c r="Q146" s="1"/>
      <c r="R146" s="1"/>
      <c r="S146" s="1"/>
      <c r="T146" s="1"/>
      <c r="U146" s="1"/>
      <c r="V146" s="1"/>
      <c r="W146" s="1"/>
      <c r="X146" s="1"/>
      <c r="Y146" s="1"/>
      <c r="Z146" s="3"/>
    </row>
    <row r="147" spans="1:26" ht="14.25" customHeight="1" x14ac:dyDescent="0.25">
      <c r="A147" s="1"/>
      <c r="B147" s="1"/>
      <c r="C147" s="1"/>
      <c r="D147" s="3"/>
      <c r="E147" s="1"/>
      <c r="F147" s="1"/>
      <c r="G147" s="1"/>
      <c r="H147" s="1"/>
      <c r="I147" s="1"/>
      <c r="J147" s="1"/>
      <c r="K147" s="1"/>
      <c r="L147" s="1"/>
      <c r="M147" s="1"/>
      <c r="N147" s="1"/>
      <c r="O147" s="1"/>
      <c r="P147" s="1"/>
      <c r="Q147" s="1"/>
      <c r="R147" s="1"/>
      <c r="S147" s="1"/>
      <c r="T147" s="1"/>
      <c r="U147" s="1"/>
      <c r="V147" s="1"/>
      <c r="W147" s="1"/>
      <c r="X147" s="1"/>
      <c r="Y147" s="1"/>
      <c r="Z147" s="3"/>
    </row>
    <row r="148" spans="1:26" ht="14.25" customHeight="1" x14ac:dyDescent="0.25">
      <c r="A148" s="1"/>
      <c r="B148" s="1"/>
      <c r="C148" s="1"/>
      <c r="D148" s="3"/>
      <c r="E148" s="1"/>
      <c r="F148" s="1"/>
      <c r="G148" s="1"/>
      <c r="H148" s="1"/>
      <c r="I148" s="1"/>
      <c r="J148" s="1"/>
      <c r="K148" s="1"/>
      <c r="L148" s="1"/>
      <c r="M148" s="1"/>
      <c r="N148" s="1"/>
      <c r="O148" s="1"/>
      <c r="P148" s="1"/>
      <c r="Q148" s="1"/>
      <c r="R148" s="1"/>
      <c r="S148" s="1"/>
      <c r="T148" s="1"/>
      <c r="U148" s="1"/>
      <c r="V148" s="1"/>
      <c r="W148" s="1"/>
      <c r="X148" s="1"/>
      <c r="Y148" s="1"/>
      <c r="Z148" s="3"/>
    </row>
    <row r="149" spans="1:26" ht="14.25" customHeight="1" x14ac:dyDescent="0.25">
      <c r="A149" s="1"/>
      <c r="B149" s="1"/>
      <c r="C149" s="1"/>
      <c r="D149" s="3"/>
      <c r="E149" s="1"/>
      <c r="F149" s="1"/>
      <c r="G149" s="1"/>
      <c r="H149" s="1"/>
      <c r="I149" s="1"/>
      <c r="J149" s="1"/>
      <c r="K149" s="1"/>
      <c r="L149" s="1"/>
      <c r="M149" s="1"/>
      <c r="N149" s="1"/>
      <c r="O149" s="1"/>
      <c r="P149" s="1"/>
      <c r="Q149" s="1"/>
      <c r="R149" s="1"/>
      <c r="S149" s="1"/>
      <c r="T149" s="1"/>
      <c r="U149" s="1"/>
      <c r="V149" s="1"/>
      <c r="W149" s="1"/>
      <c r="X149" s="1"/>
      <c r="Y149" s="1"/>
      <c r="Z149" s="3"/>
    </row>
    <row r="150" spans="1:26" ht="14.25" customHeight="1" x14ac:dyDescent="0.25">
      <c r="A150" s="1"/>
      <c r="B150" s="1"/>
      <c r="C150" s="1"/>
      <c r="D150" s="3"/>
      <c r="E150" s="1"/>
      <c r="F150" s="1"/>
      <c r="G150" s="1"/>
      <c r="H150" s="1"/>
      <c r="I150" s="1"/>
      <c r="J150" s="1"/>
      <c r="K150" s="1"/>
      <c r="L150" s="1"/>
      <c r="M150" s="1"/>
      <c r="N150" s="1"/>
      <c r="O150" s="1"/>
      <c r="P150" s="1"/>
      <c r="Q150" s="1"/>
      <c r="R150" s="1"/>
      <c r="S150" s="1"/>
      <c r="T150" s="1"/>
      <c r="U150" s="1"/>
      <c r="V150" s="1"/>
      <c r="W150" s="1"/>
      <c r="X150" s="1"/>
      <c r="Y150" s="1"/>
      <c r="Z150" s="3"/>
    </row>
    <row r="151" spans="1:26" ht="14.25" customHeight="1" x14ac:dyDescent="0.25">
      <c r="A151" s="1"/>
      <c r="B151" s="1"/>
      <c r="C151" s="1"/>
      <c r="D151" s="3"/>
      <c r="E151" s="1"/>
      <c r="F151" s="1"/>
      <c r="G151" s="1"/>
      <c r="H151" s="1"/>
      <c r="I151" s="1"/>
      <c r="J151" s="1"/>
      <c r="K151" s="1"/>
      <c r="L151" s="1"/>
      <c r="M151" s="1"/>
      <c r="N151" s="1"/>
      <c r="O151" s="1"/>
      <c r="P151" s="1"/>
      <c r="Q151" s="1"/>
      <c r="R151" s="1"/>
      <c r="S151" s="1"/>
      <c r="T151" s="1"/>
      <c r="U151" s="1"/>
      <c r="V151" s="1"/>
      <c r="W151" s="1"/>
      <c r="X151" s="1"/>
      <c r="Y151" s="1"/>
      <c r="Z151" s="3"/>
    </row>
    <row r="152" spans="1:26" ht="14.25" customHeight="1" x14ac:dyDescent="0.25">
      <c r="A152" s="1"/>
      <c r="B152" s="1"/>
      <c r="C152" s="1"/>
      <c r="D152" s="3"/>
      <c r="E152" s="1"/>
      <c r="F152" s="1"/>
      <c r="G152" s="1"/>
      <c r="H152" s="1"/>
      <c r="I152" s="1"/>
      <c r="J152" s="1"/>
      <c r="K152" s="1"/>
      <c r="L152" s="1"/>
      <c r="M152" s="1"/>
      <c r="N152" s="1"/>
      <c r="O152" s="1"/>
      <c r="P152" s="1"/>
      <c r="Q152" s="1"/>
      <c r="R152" s="1"/>
      <c r="S152" s="1"/>
      <c r="T152" s="1"/>
      <c r="U152" s="1"/>
      <c r="V152" s="1"/>
      <c r="W152" s="1"/>
      <c r="X152" s="1"/>
      <c r="Y152" s="1"/>
      <c r="Z152" s="3"/>
    </row>
    <row r="153" spans="1:26" ht="14.25" customHeight="1" x14ac:dyDescent="0.25">
      <c r="A153" s="1"/>
      <c r="B153" s="1"/>
      <c r="C153" s="1"/>
      <c r="D153" s="3"/>
      <c r="E153" s="1"/>
      <c r="F153" s="1"/>
      <c r="G153" s="1"/>
      <c r="H153" s="1"/>
      <c r="I153" s="1"/>
      <c r="J153" s="1"/>
      <c r="K153" s="1"/>
      <c r="L153" s="1"/>
      <c r="M153" s="1"/>
      <c r="N153" s="1"/>
      <c r="O153" s="1"/>
      <c r="P153" s="1"/>
      <c r="Q153" s="1"/>
      <c r="R153" s="1"/>
      <c r="S153" s="1"/>
      <c r="T153" s="1"/>
      <c r="U153" s="1"/>
      <c r="V153" s="1"/>
      <c r="W153" s="1"/>
      <c r="X153" s="1"/>
      <c r="Y153" s="1"/>
      <c r="Z153" s="3"/>
    </row>
    <row r="154" spans="1:26" ht="14.25" customHeight="1" x14ac:dyDescent="0.25">
      <c r="A154" s="1"/>
      <c r="B154" s="1"/>
      <c r="C154" s="1"/>
      <c r="D154" s="3"/>
      <c r="E154" s="1"/>
      <c r="F154" s="1"/>
      <c r="G154" s="1"/>
      <c r="H154" s="1"/>
      <c r="I154" s="1"/>
      <c r="J154" s="1"/>
      <c r="K154" s="1"/>
      <c r="L154" s="1"/>
      <c r="M154" s="1"/>
      <c r="N154" s="1"/>
      <c r="O154" s="1"/>
      <c r="P154" s="1"/>
      <c r="Q154" s="1"/>
      <c r="R154" s="1"/>
      <c r="S154" s="1"/>
      <c r="T154" s="1"/>
      <c r="U154" s="1"/>
      <c r="V154" s="1"/>
      <c r="W154" s="1"/>
      <c r="X154" s="1"/>
      <c r="Y154" s="1"/>
      <c r="Z154" s="3"/>
    </row>
    <row r="155" spans="1:26" ht="14.25" customHeight="1" x14ac:dyDescent="0.25">
      <c r="A155" s="1"/>
      <c r="B155" s="1"/>
      <c r="C155" s="1"/>
      <c r="D155" s="3"/>
      <c r="E155" s="1"/>
      <c r="F155" s="1"/>
      <c r="G155" s="1"/>
      <c r="H155" s="1"/>
      <c r="I155" s="1"/>
      <c r="J155" s="1"/>
      <c r="K155" s="1"/>
      <c r="L155" s="1"/>
      <c r="M155" s="1"/>
      <c r="N155" s="1"/>
      <c r="O155" s="1"/>
      <c r="P155" s="1"/>
      <c r="Q155" s="1"/>
      <c r="R155" s="1"/>
      <c r="S155" s="1"/>
      <c r="T155" s="1"/>
      <c r="U155" s="1"/>
      <c r="V155" s="1"/>
      <c r="W155" s="1"/>
      <c r="X155" s="1"/>
      <c r="Y155" s="1"/>
      <c r="Z155" s="3"/>
    </row>
    <row r="156" spans="1:26" ht="14.25" customHeight="1" x14ac:dyDescent="0.25">
      <c r="A156" s="1"/>
      <c r="B156" s="1"/>
      <c r="C156" s="1"/>
      <c r="D156" s="3"/>
      <c r="E156" s="1"/>
      <c r="F156" s="1"/>
      <c r="G156" s="1"/>
      <c r="H156" s="1"/>
      <c r="I156" s="1"/>
      <c r="J156" s="1"/>
      <c r="K156" s="1"/>
      <c r="L156" s="1"/>
      <c r="M156" s="1"/>
      <c r="N156" s="1"/>
      <c r="O156" s="1"/>
      <c r="P156" s="1"/>
      <c r="Q156" s="1"/>
      <c r="R156" s="1"/>
      <c r="S156" s="1"/>
      <c r="T156" s="1"/>
      <c r="U156" s="1"/>
      <c r="V156" s="1"/>
      <c r="W156" s="1"/>
      <c r="X156" s="1"/>
      <c r="Y156" s="1"/>
      <c r="Z156" s="3"/>
    </row>
    <row r="157" spans="1:26" ht="14.25" customHeight="1" x14ac:dyDescent="0.25">
      <c r="A157" s="1"/>
      <c r="B157" s="1"/>
      <c r="C157" s="1"/>
      <c r="D157" s="3"/>
      <c r="E157" s="1"/>
      <c r="F157" s="1"/>
      <c r="G157" s="1"/>
      <c r="H157" s="1"/>
      <c r="I157" s="1"/>
      <c r="J157" s="1"/>
      <c r="K157" s="1"/>
      <c r="L157" s="1"/>
      <c r="M157" s="1"/>
      <c r="N157" s="1"/>
      <c r="O157" s="1"/>
      <c r="P157" s="1"/>
      <c r="Q157" s="1"/>
      <c r="R157" s="1"/>
      <c r="S157" s="1"/>
      <c r="T157" s="1"/>
      <c r="U157" s="1"/>
      <c r="V157" s="1"/>
      <c r="W157" s="1"/>
      <c r="X157" s="1"/>
      <c r="Y157" s="1"/>
      <c r="Z157" s="3"/>
    </row>
    <row r="158" spans="1:26" ht="14.25" customHeight="1" x14ac:dyDescent="0.25">
      <c r="A158" s="1"/>
      <c r="B158" s="1"/>
      <c r="C158" s="1"/>
      <c r="D158" s="3"/>
      <c r="E158" s="1"/>
      <c r="F158" s="1"/>
      <c r="G158" s="1"/>
      <c r="H158" s="1"/>
      <c r="I158" s="1"/>
      <c r="J158" s="1"/>
      <c r="K158" s="1"/>
      <c r="L158" s="1"/>
      <c r="M158" s="1"/>
      <c r="N158" s="1"/>
      <c r="O158" s="1"/>
      <c r="P158" s="1"/>
      <c r="Q158" s="1"/>
      <c r="R158" s="1"/>
      <c r="S158" s="1"/>
      <c r="T158" s="1"/>
      <c r="U158" s="1"/>
      <c r="V158" s="1"/>
      <c r="W158" s="1"/>
      <c r="X158" s="1"/>
      <c r="Y158" s="1"/>
      <c r="Z158" s="3"/>
    </row>
    <row r="159" spans="1:26" ht="14.25" customHeight="1" x14ac:dyDescent="0.25">
      <c r="A159" s="1"/>
      <c r="B159" s="1"/>
      <c r="C159" s="1"/>
      <c r="D159" s="3"/>
      <c r="E159" s="1"/>
      <c r="F159" s="1"/>
      <c r="G159" s="1"/>
      <c r="H159" s="1"/>
      <c r="I159" s="1"/>
      <c r="J159" s="1"/>
      <c r="K159" s="1"/>
      <c r="L159" s="1"/>
      <c r="M159" s="1"/>
      <c r="N159" s="1"/>
      <c r="O159" s="1"/>
      <c r="P159" s="1"/>
      <c r="Q159" s="1"/>
      <c r="R159" s="1"/>
      <c r="S159" s="1"/>
      <c r="T159" s="1"/>
      <c r="U159" s="1"/>
      <c r="V159" s="1"/>
      <c r="W159" s="1"/>
      <c r="X159" s="1"/>
      <c r="Y159" s="1"/>
      <c r="Z159" s="3"/>
    </row>
    <row r="160" spans="1:26" ht="14.25" customHeight="1" x14ac:dyDescent="0.25">
      <c r="A160" s="1"/>
      <c r="B160" s="1"/>
      <c r="C160" s="1"/>
      <c r="D160" s="3"/>
      <c r="E160" s="1"/>
      <c r="F160" s="1"/>
      <c r="G160" s="1"/>
      <c r="H160" s="1"/>
      <c r="I160" s="1"/>
      <c r="J160" s="1"/>
      <c r="K160" s="1"/>
      <c r="L160" s="1"/>
      <c r="M160" s="1"/>
      <c r="N160" s="1"/>
      <c r="O160" s="1"/>
      <c r="P160" s="1"/>
      <c r="Q160" s="1"/>
      <c r="R160" s="1"/>
      <c r="S160" s="1"/>
      <c r="T160" s="1"/>
      <c r="U160" s="1"/>
      <c r="V160" s="1"/>
      <c r="W160" s="1"/>
      <c r="X160" s="1"/>
      <c r="Y160" s="1"/>
      <c r="Z160" s="3"/>
    </row>
    <row r="161" spans="1:26" ht="14.25" customHeight="1" x14ac:dyDescent="0.25">
      <c r="A161" s="1"/>
      <c r="B161" s="1"/>
      <c r="C161" s="1"/>
      <c r="D161" s="3"/>
      <c r="E161" s="1"/>
      <c r="F161" s="1"/>
      <c r="G161" s="1"/>
      <c r="H161" s="1"/>
      <c r="I161" s="1"/>
      <c r="J161" s="1"/>
      <c r="K161" s="1"/>
      <c r="L161" s="1"/>
      <c r="M161" s="1"/>
      <c r="N161" s="1"/>
      <c r="O161" s="1"/>
      <c r="P161" s="1"/>
      <c r="Q161" s="1"/>
      <c r="R161" s="1"/>
      <c r="S161" s="1"/>
      <c r="T161" s="1"/>
      <c r="U161" s="1"/>
      <c r="V161" s="1"/>
      <c r="W161" s="1"/>
      <c r="X161" s="1"/>
      <c r="Y161" s="1"/>
      <c r="Z161" s="3"/>
    </row>
    <row r="162" spans="1:26" ht="14.25" customHeight="1" x14ac:dyDescent="0.25">
      <c r="A162" s="1"/>
      <c r="B162" s="1"/>
      <c r="C162" s="1"/>
      <c r="D162" s="3"/>
      <c r="E162" s="1"/>
      <c r="F162" s="1"/>
      <c r="G162" s="1"/>
      <c r="H162" s="1"/>
      <c r="I162" s="1"/>
      <c r="J162" s="1"/>
      <c r="K162" s="1"/>
      <c r="L162" s="1"/>
      <c r="M162" s="1"/>
      <c r="N162" s="1"/>
      <c r="O162" s="1"/>
      <c r="P162" s="1"/>
      <c r="Q162" s="1"/>
      <c r="R162" s="1"/>
      <c r="S162" s="1"/>
      <c r="T162" s="1"/>
      <c r="U162" s="1"/>
      <c r="V162" s="1"/>
      <c r="W162" s="1"/>
      <c r="X162" s="1"/>
      <c r="Y162" s="1"/>
      <c r="Z162" s="3"/>
    </row>
    <row r="163" spans="1:26" ht="14.25" customHeight="1" x14ac:dyDescent="0.25">
      <c r="A163" s="1"/>
      <c r="B163" s="1"/>
      <c r="C163" s="1"/>
      <c r="D163" s="3"/>
      <c r="E163" s="1"/>
      <c r="F163" s="1"/>
      <c r="G163" s="1"/>
      <c r="H163" s="1"/>
      <c r="I163" s="1"/>
      <c r="J163" s="1"/>
      <c r="K163" s="1"/>
      <c r="L163" s="1"/>
      <c r="M163" s="1"/>
      <c r="N163" s="1"/>
      <c r="O163" s="1"/>
      <c r="P163" s="1"/>
      <c r="Q163" s="1"/>
      <c r="R163" s="1"/>
      <c r="S163" s="1"/>
      <c r="T163" s="1"/>
      <c r="U163" s="1"/>
      <c r="V163" s="1"/>
      <c r="W163" s="1"/>
      <c r="X163" s="1"/>
      <c r="Y163" s="1"/>
      <c r="Z163" s="3"/>
    </row>
    <row r="164" spans="1:26" ht="14.25" customHeight="1" x14ac:dyDescent="0.25">
      <c r="A164" s="1"/>
      <c r="B164" s="1"/>
      <c r="C164" s="1"/>
      <c r="D164" s="3"/>
      <c r="E164" s="1"/>
      <c r="F164" s="1"/>
      <c r="G164" s="1"/>
      <c r="H164" s="1"/>
      <c r="I164" s="1"/>
      <c r="J164" s="1"/>
      <c r="K164" s="1"/>
      <c r="L164" s="1"/>
      <c r="M164" s="1"/>
      <c r="N164" s="1"/>
      <c r="O164" s="1"/>
      <c r="P164" s="1"/>
      <c r="Q164" s="1"/>
      <c r="R164" s="1"/>
      <c r="S164" s="1"/>
      <c r="T164" s="1"/>
      <c r="U164" s="1"/>
      <c r="V164" s="1"/>
      <c r="W164" s="1"/>
      <c r="X164" s="1"/>
      <c r="Y164" s="1"/>
      <c r="Z164" s="3"/>
    </row>
    <row r="165" spans="1:26" ht="14.25" customHeight="1" x14ac:dyDescent="0.25">
      <c r="A165" s="1"/>
      <c r="B165" s="1"/>
      <c r="C165" s="1"/>
      <c r="D165" s="3"/>
      <c r="E165" s="1"/>
      <c r="F165" s="1"/>
      <c r="G165" s="1"/>
      <c r="H165" s="1"/>
      <c r="I165" s="1"/>
      <c r="J165" s="1"/>
      <c r="K165" s="1"/>
      <c r="L165" s="1"/>
      <c r="M165" s="1"/>
      <c r="N165" s="1"/>
      <c r="O165" s="1"/>
      <c r="P165" s="1"/>
      <c r="Q165" s="1"/>
      <c r="R165" s="1"/>
      <c r="S165" s="1"/>
      <c r="T165" s="1"/>
      <c r="U165" s="1"/>
      <c r="V165" s="1"/>
      <c r="W165" s="1"/>
      <c r="X165" s="1"/>
      <c r="Y165" s="1"/>
      <c r="Z165" s="3"/>
    </row>
    <row r="166" spans="1:26" ht="14.25" customHeight="1" x14ac:dyDescent="0.25">
      <c r="A166" s="1"/>
      <c r="B166" s="1"/>
      <c r="C166" s="1"/>
      <c r="D166" s="3"/>
      <c r="E166" s="1"/>
      <c r="F166" s="1"/>
      <c r="G166" s="1"/>
      <c r="H166" s="1"/>
      <c r="I166" s="1"/>
      <c r="J166" s="1"/>
      <c r="K166" s="1"/>
      <c r="L166" s="1"/>
      <c r="M166" s="1"/>
      <c r="N166" s="1"/>
      <c r="O166" s="1"/>
      <c r="P166" s="1"/>
      <c r="Q166" s="1"/>
      <c r="R166" s="1"/>
      <c r="S166" s="1"/>
      <c r="T166" s="1"/>
      <c r="U166" s="1"/>
      <c r="V166" s="1"/>
      <c r="W166" s="1"/>
      <c r="X166" s="1"/>
      <c r="Y166" s="1"/>
      <c r="Z166" s="3"/>
    </row>
    <row r="167" spans="1:26" ht="14.25" customHeight="1" x14ac:dyDescent="0.25">
      <c r="A167" s="1"/>
      <c r="B167" s="1"/>
      <c r="C167" s="1"/>
      <c r="D167" s="3"/>
      <c r="E167" s="1"/>
      <c r="F167" s="1"/>
      <c r="G167" s="1"/>
      <c r="H167" s="1"/>
      <c r="I167" s="1"/>
      <c r="J167" s="1"/>
      <c r="K167" s="1"/>
      <c r="L167" s="1"/>
      <c r="M167" s="1"/>
      <c r="N167" s="1"/>
      <c r="O167" s="1"/>
      <c r="P167" s="1"/>
      <c r="Q167" s="1"/>
      <c r="R167" s="1"/>
      <c r="S167" s="1"/>
      <c r="T167" s="1"/>
      <c r="U167" s="1"/>
      <c r="V167" s="1"/>
      <c r="W167" s="1"/>
      <c r="X167" s="1"/>
      <c r="Y167" s="1"/>
      <c r="Z167" s="3"/>
    </row>
    <row r="168" spans="1:26" ht="14.25" customHeight="1" x14ac:dyDescent="0.25">
      <c r="A168" s="1"/>
      <c r="B168" s="1"/>
      <c r="C168" s="1"/>
      <c r="D168" s="3"/>
      <c r="E168" s="1"/>
      <c r="F168" s="1"/>
      <c r="G168" s="1"/>
      <c r="H168" s="1"/>
      <c r="I168" s="1"/>
      <c r="J168" s="1"/>
      <c r="K168" s="1"/>
      <c r="L168" s="1"/>
      <c r="M168" s="1"/>
      <c r="N168" s="1"/>
      <c r="O168" s="1"/>
      <c r="P168" s="1"/>
      <c r="Q168" s="1"/>
      <c r="R168" s="1"/>
      <c r="S168" s="1"/>
      <c r="T168" s="1"/>
      <c r="U168" s="1"/>
      <c r="V168" s="1"/>
      <c r="W168" s="1"/>
      <c r="X168" s="1"/>
      <c r="Y168" s="1"/>
      <c r="Z168" s="3"/>
    </row>
    <row r="169" spans="1:26" ht="14.25" customHeight="1" x14ac:dyDescent="0.25">
      <c r="A169" s="1"/>
      <c r="B169" s="1"/>
      <c r="C169" s="1"/>
      <c r="D169" s="3"/>
      <c r="E169" s="1"/>
      <c r="F169" s="1"/>
      <c r="G169" s="1"/>
      <c r="H169" s="1"/>
      <c r="I169" s="1"/>
      <c r="J169" s="1"/>
      <c r="K169" s="1"/>
      <c r="L169" s="1"/>
      <c r="M169" s="1"/>
      <c r="N169" s="1"/>
      <c r="O169" s="1"/>
      <c r="P169" s="1"/>
      <c r="Q169" s="1"/>
      <c r="R169" s="1"/>
      <c r="S169" s="1"/>
      <c r="T169" s="1"/>
      <c r="U169" s="1"/>
      <c r="V169" s="1"/>
      <c r="W169" s="1"/>
      <c r="X169" s="1"/>
      <c r="Y169" s="1"/>
      <c r="Z169" s="3"/>
    </row>
    <row r="170" spans="1:26" ht="14.25" customHeight="1" x14ac:dyDescent="0.25">
      <c r="A170" s="1"/>
      <c r="B170" s="1"/>
      <c r="C170" s="1"/>
      <c r="D170" s="3"/>
      <c r="E170" s="1"/>
      <c r="F170" s="1"/>
      <c r="G170" s="1"/>
      <c r="H170" s="1"/>
      <c r="I170" s="1"/>
      <c r="J170" s="1"/>
      <c r="K170" s="1"/>
      <c r="L170" s="1"/>
      <c r="M170" s="1"/>
      <c r="N170" s="1"/>
      <c r="O170" s="1"/>
      <c r="P170" s="1"/>
      <c r="Q170" s="1"/>
      <c r="R170" s="1"/>
      <c r="S170" s="1"/>
      <c r="T170" s="1"/>
      <c r="U170" s="1"/>
      <c r="V170" s="1"/>
      <c r="W170" s="1"/>
      <c r="X170" s="1"/>
      <c r="Y170" s="1"/>
      <c r="Z170" s="3"/>
    </row>
    <row r="171" spans="1:26" ht="14.25" customHeight="1" x14ac:dyDescent="0.25">
      <c r="A171" s="1"/>
      <c r="B171" s="1"/>
      <c r="C171" s="1"/>
      <c r="D171" s="3"/>
      <c r="E171" s="1"/>
      <c r="F171" s="1"/>
      <c r="G171" s="1"/>
      <c r="H171" s="1"/>
      <c r="I171" s="1"/>
      <c r="J171" s="1"/>
      <c r="K171" s="1"/>
      <c r="L171" s="1"/>
      <c r="M171" s="1"/>
      <c r="N171" s="1"/>
      <c r="O171" s="1"/>
      <c r="P171" s="1"/>
      <c r="Q171" s="1"/>
      <c r="R171" s="1"/>
      <c r="S171" s="1"/>
      <c r="T171" s="1"/>
      <c r="U171" s="1"/>
      <c r="V171" s="1"/>
      <c r="W171" s="1"/>
      <c r="X171" s="1"/>
      <c r="Y171" s="1"/>
      <c r="Z171" s="3"/>
    </row>
    <row r="172" spans="1:26" ht="14.25" customHeight="1" x14ac:dyDescent="0.25">
      <c r="A172" s="1"/>
      <c r="B172" s="1"/>
      <c r="C172" s="1"/>
      <c r="D172" s="3"/>
      <c r="E172" s="1"/>
      <c r="F172" s="1"/>
      <c r="G172" s="1"/>
      <c r="H172" s="1"/>
      <c r="I172" s="1"/>
      <c r="J172" s="1"/>
      <c r="K172" s="1"/>
      <c r="L172" s="1"/>
      <c r="M172" s="1"/>
      <c r="N172" s="1"/>
      <c r="O172" s="1"/>
      <c r="P172" s="1"/>
      <c r="Q172" s="1"/>
      <c r="R172" s="1"/>
      <c r="S172" s="1"/>
      <c r="T172" s="1"/>
      <c r="U172" s="1"/>
      <c r="V172" s="1"/>
      <c r="W172" s="1"/>
      <c r="X172" s="1"/>
      <c r="Y172" s="1"/>
      <c r="Z172" s="3"/>
    </row>
    <row r="173" spans="1:26" ht="14.25" customHeight="1" x14ac:dyDescent="0.25">
      <c r="A173" s="1"/>
      <c r="B173" s="1"/>
      <c r="C173" s="1"/>
      <c r="D173" s="3"/>
      <c r="E173" s="1"/>
      <c r="F173" s="1"/>
      <c r="G173" s="1"/>
      <c r="H173" s="1"/>
      <c r="I173" s="1"/>
      <c r="J173" s="1"/>
      <c r="K173" s="1"/>
      <c r="L173" s="1"/>
      <c r="M173" s="1"/>
      <c r="N173" s="1"/>
      <c r="O173" s="1"/>
      <c r="P173" s="1"/>
      <c r="Q173" s="1"/>
      <c r="R173" s="1"/>
      <c r="S173" s="1"/>
      <c r="T173" s="1"/>
      <c r="U173" s="1"/>
      <c r="V173" s="1"/>
      <c r="W173" s="1"/>
      <c r="X173" s="1"/>
      <c r="Y173" s="1"/>
      <c r="Z173" s="3"/>
    </row>
    <row r="174" spans="1:26" ht="14.25" customHeight="1" x14ac:dyDescent="0.25">
      <c r="A174" s="1"/>
      <c r="B174" s="1"/>
      <c r="C174" s="1"/>
      <c r="D174" s="3"/>
      <c r="E174" s="1"/>
      <c r="F174" s="1"/>
      <c r="G174" s="1"/>
      <c r="H174" s="1"/>
      <c r="I174" s="1"/>
      <c r="J174" s="1"/>
      <c r="K174" s="1"/>
      <c r="L174" s="1"/>
      <c r="M174" s="1"/>
      <c r="N174" s="1"/>
      <c r="O174" s="1"/>
      <c r="P174" s="1"/>
      <c r="Q174" s="1"/>
      <c r="R174" s="1"/>
      <c r="S174" s="1"/>
      <c r="T174" s="1"/>
      <c r="U174" s="1"/>
      <c r="V174" s="1"/>
      <c r="W174" s="1"/>
      <c r="X174" s="1"/>
      <c r="Y174" s="1"/>
      <c r="Z174" s="3"/>
    </row>
    <row r="175" spans="1:26" ht="14.25" customHeight="1" x14ac:dyDescent="0.25">
      <c r="A175" s="1"/>
      <c r="B175" s="1"/>
      <c r="C175" s="1"/>
      <c r="D175" s="3"/>
      <c r="E175" s="1"/>
      <c r="F175" s="1"/>
      <c r="G175" s="1"/>
      <c r="H175" s="1"/>
      <c r="I175" s="1"/>
      <c r="J175" s="1"/>
      <c r="K175" s="1"/>
      <c r="L175" s="1"/>
      <c r="M175" s="1"/>
      <c r="N175" s="1"/>
      <c r="O175" s="1"/>
      <c r="P175" s="1"/>
      <c r="Q175" s="1"/>
      <c r="R175" s="1"/>
      <c r="S175" s="1"/>
      <c r="T175" s="1"/>
      <c r="U175" s="1"/>
      <c r="V175" s="1"/>
      <c r="W175" s="1"/>
      <c r="X175" s="1"/>
      <c r="Y175" s="1"/>
      <c r="Z175" s="3"/>
    </row>
    <row r="176" spans="1:26" ht="14.25" customHeight="1" x14ac:dyDescent="0.25">
      <c r="A176" s="1"/>
      <c r="B176" s="1"/>
      <c r="C176" s="1"/>
      <c r="D176" s="3"/>
      <c r="E176" s="1"/>
      <c r="F176" s="1"/>
      <c r="G176" s="1"/>
      <c r="H176" s="1"/>
      <c r="I176" s="1"/>
      <c r="J176" s="1"/>
      <c r="K176" s="1"/>
      <c r="L176" s="1"/>
      <c r="M176" s="1"/>
      <c r="N176" s="1"/>
      <c r="O176" s="1"/>
      <c r="P176" s="1"/>
      <c r="Q176" s="1"/>
      <c r="R176" s="1"/>
      <c r="S176" s="1"/>
      <c r="T176" s="1"/>
      <c r="U176" s="1"/>
      <c r="V176" s="1"/>
      <c r="W176" s="1"/>
      <c r="X176" s="1"/>
      <c r="Y176" s="1"/>
      <c r="Z176" s="3"/>
    </row>
    <row r="177" spans="1:26" ht="14.25" customHeight="1" x14ac:dyDescent="0.25">
      <c r="A177" s="1"/>
      <c r="B177" s="1"/>
      <c r="C177" s="1"/>
      <c r="D177" s="3"/>
      <c r="E177" s="1"/>
      <c r="F177" s="1"/>
      <c r="G177" s="1"/>
      <c r="H177" s="1"/>
      <c r="I177" s="1"/>
      <c r="J177" s="1"/>
      <c r="K177" s="1"/>
      <c r="L177" s="1"/>
      <c r="M177" s="1"/>
      <c r="N177" s="1"/>
      <c r="O177" s="1"/>
      <c r="P177" s="1"/>
      <c r="Q177" s="1"/>
      <c r="R177" s="1"/>
      <c r="S177" s="1"/>
      <c r="T177" s="1"/>
      <c r="U177" s="1"/>
      <c r="V177" s="1"/>
      <c r="W177" s="1"/>
      <c r="X177" s="1"/>
      <c r="Y177" s="1"/>
      <c r="Z177" s="3"/>
    </row>
    <row r="178" spans="1:26" ht="14.25" customHeight="1" x14ac:dyDescent="0.25">
      <c r="A178" s="1"/>
      <c r="B178" s="1"/>
      <c r="C178" s="1"/>
      <c r="D178" s="3"/>
      <c r="E178" s="1"/>
      <c r="F178" s="1"/>
      <c r="G178" s="1"/>
      <c r="H178" s="1"/>
      <c r="I178" s="1"/>
      <c r="J178" s="1"/>
      <c r="K178" s="1"/>
      <c r="L178" s="1"/>
      <c r="M178" s="1"/>
      <c r="N178" s="1"/>
      <c r="O178" s="1"/>
      <c r="P178" s="1"/>
      <c r="Q178" s="1"/>
      <c r="R178" s="1"/>
      <c r="S178" s="1"/>
      <c r="T178" s="1"/>
      <c r="U178" s="1"/>
      <c r="V178" s="1"/>
      <c r="W178" s="1"/>
      <c r="X178" s="1"/>
      <c r="Y178" s="1"/>
      <c r="Z178" s="3"/>
    </row>
    <row r="179" spans="1:26" ht="14.25" customHeight="1" x14ac:dyDescent="0.25">
      <c r="A179" s="1"/>
      <c r="B179" s="1"/>
      <c r="C179" s="1"/>
      <c r="D179" s="3"/>
      <c r="E179" s="1"/>
      <c r="F179" s="1"/>
      <c r="G179" s="1"/>
      <c r="H179" s="1"/>
      <c r="I179" s="1"/>
      <c r="J179" s="1"/>
      <c r="K179" s="1"/>
      <c r="L179" s="1"/>
      <c r="M179" s="1"/>
      <c r="N179" s="1"/>
      <c r="O179" s="1"/>
      <c r="P179" s="1"/>
      <c r="Q179" s="1"/>
      <c r="R179" s="1"/>
      <c r="S179" s="1"/>
      <c r="T179" s="1"/>
      <c r="U179" s="1"/>
      <c r="V179" s="1"/>
      <c r="W179" s="1"/>
      <c r="X179" s="1"/>
      <c r="Y179" s="1"/>
      <c r="Z179" s="3"/>
    </row>
    <row r="180" spans="1:26" ht="14.25" customHeight="1" x14ac:dyDescent="0.25">
      <c r="A180" s="1"/>
      <c r="B180" s="1"/>
      <c r="C180" s="1"/>
      <c r="D180" s="3"/>
      <c r="E180" s="1"/>
      <c r="F180" s="1"/>
      <c r="G180" s="1"/>
      <c r="H180" s="1"/>
      <c r="I180" s="1"/>
      <c r="J180" s="1"/>
      <c r="K180" s="1"/>
      <c r="L180" s="1"/>
      <c r="M180" s="1"/>
      <c r="N180" s="1"/>
      <c r="O180" s="1"/>
      <c r="P180" s="1"/>
      <c r="Q180" s="1"/>
      <c r="R180" s="1"/>
      <c r="S180" s="1"/>
      <c r="T180" s="1"/>
      <c r="U180" s="1"/>
      <c r="V180" s="1"/>
      <c r="W180" s="1"/>
      <c r="X180" s="1"/>
      <c r="Y180" s="1"/>
      <c r="Z180" s="3"/>
    </row>
    <row r="181" spans="1:26" ht="14.25" customHeight="1" x14ac:dyDescent="0.25">
      <c r="A181" s="1"/>
      <c r="B181" s="1"/>
      <c r="C181" s="1"/>
      <c r="D181" s="3"/>
      <c r="E181" s="1"/>
      <c r="F181" s="1"/>
      <c r="G181" s="1"/>
      <c r="H181" s="1"/>
      <c r="I181" s="1"/>
      <c r="J181" s="1"/>
      <c r="K181" s="1"/>
      <c r="L181" s="1"/>
      <c r="M181" s="1"/>
      <c r="N181" s="1"/>
      <c r="O181" s="1"/>
      <c r="P181" s="1"/>
      <c r="Q181" s="1"/>
      <c r="R181" s="1"/>
      <c r="S181" s="1"/>
      <c r="T181" s="1"/>
      <c r="U181" s="1"/>
      <c r="V181" s="1"/>
      <c r="W181" s="1"/>
      <c r="X181" s="1"/>
      <c r="Y181" s="1"/>
      <c r="Z181" s="3"/>
    </row>
    <row r="182" spans="1:26" ht="14.25" customHeight="1" x14ac:dyDescent="0.25">
      <c r="A182" s="1"/>
      <c r="B182" s="1"/>
      <c r="C182" s="1"/>
      <c r="D182" s="3"/>
      <c r="E182" s="1"/>
      <c r="F182" s="1"/>
      <c r="G182" s="1"/>
      <c r="H182" s="1"/>
      <c r="I182" s="1"/>
      <c r="J182" s="1"/>
      <c r="K182" s="1"/>
      <c r="L182" s="1"/>
      <c r="M182" s="1"/>
      <c r="N182" s="1"/>
      <c r="O182" s="1"/>
      <c r="P182" s="1"/>
      <c r="Q182" s="1"/>
      <c r="R182" s="1"/>
      <c r="S182" s="1"/>
      <c r="T182" s="1"/>
      <c r="U182" s="1"/>
      <c r="V182" s="1"/>
      <c r="W182" s="1"/>
      <c r="X182" s="1"/>
      <c r="Y182" s="1"/>
      <c r="Z182" s="3"/>
    </row>
    <row r="183" spans="1:26" ht="14.25" customHeight="1" x14ac:dyDescent="0.25">
      <c r="A183" s="1"/>
      <c r="B183" s="1"/>
      <c r="C183" s="1"/>
      <c r="D183" s="3"/>
      <c r="E183" s="1"/>
      <c r="F183" s="1"/>
      <c r="G183" s="1"/>
      <c r="H183" s="1"/>
      <c r="I183" s="1"/>
      <c r="J183" s="1"/>
      <c r="K183" s="1"/>
      <c r="L183" s="1"/>
      <c r="M183" s="1"/>
      <c r="N183" s="1"/>
      <c r="O183" s="1"/>
      <c r="P183" s="1"/>
      <c r="Q183" s="1"/>
      <c r="R183" s="1"/>
      <c r="S183" s="1"/>
      <c r="T183" s="1"/>
      <c r="U183" s="1"/>
      <c r="V183" s="1"/>
      <c r="W183" s="1"/>
      <c r="X183" s="1"/>
      <c r="Y183" s="1"/>
      <c r="Z183" s="3"/>
    </row>
    <row r="184" spans="1:26" ht="14.25" customHeight="1" x14ac:dyDescent="0.25">
      <c r="A184" s="1"/>
      <c r="B184" s="1"/>
      <c r="C184" s="1"/>
      <c r="D184" s="3"/>
      <c r="E184" s="1"/>
      <c r="F184" s="1"/>
      <c r="G184" s="1"/>
      <c r="H184" s="1"/>
      <c r="I184" s="1"/>
      <c r="J184" s="1"/>
      <c r="K184" s="1"/>
      <c r="L184" s="1"/>
      <c r="M184" s="1"/>
      <c r="N184" s="1"/>
      <c r="O184" s="1"/>
      <c r="P184" s="1"/>
      <c r="Q184" s="1"/>
      <c r="R184" s="1"/>
      <c r="S184" s="1"/>
      <c r="T184" s="1"/>
      <c r="U184" s="1"/>
      <c r="V184" s="1"/>
      <c r="W184" s="1"/>
      <c r="X184" s="1"/>
      <c r="Y184" s="1"/>
      <c r="Z184" s="3"/>
    </row>
    <row r="185" spans="1:26" ht="14.25" customHeight="1" x14ac:dyDescent="0.25">
      <c r="A185" s="1"/>
      <c r="B185" s="1"/>
      <c r="C185" s="1"/>
      <c r="D185" s="3"/>
      <c r="E185" s="1"/>
      <c r="F185" s="1"/>
      <c r="G185" s="1"/>
      <c r="H185" s="1"/>
      <c r="I185" s="1"/>
      <c r="J185" s="1"/>
      <c r="K185" s="1"/>
      <c r="L185" s="1"/>
      <c r="M185" s="1"/>
      <c r="N185" s="1"/>
      <c r="O185" s="1"/>
      <c r="P185" s="1"/>
      <c r="Q185" s="1"/>
      <c r="R185" s="1"/>
      <c r="S185" s="1"/>
      <c r="T185" s="1"/>
      <c r="U185" s="1"/>
      <c r="V185" s="1"/>
      <c r="W185" s="1"/>
      <c r="X185" s="1"/>
      <c r="Y185" s="1"/>
      <c r="Z185" s="3"/>
    </row>
    <row r="186" spans="1:26" ht="14.25" customHeight="1" x14ac:dyDescent="0.25">
      <c r="A186" s="1"/>
      <c r="B186" s="1"/>
      <c r="C186" s="1"/>
      <c r="D186" s="3"/>
      <c r="E186" s="1"/>
      <c r="F186" s="1"/>
      <c r="G186" s="1"/>
      <c r="H186" s="1"/>
      <c r="I186" s="1"/>
      <c r="J186" s="1"/>
      <c r="K186" s="1"/>
      <c r="L186" s="1"/>
      <c r="M186" s="1"/>
      <c r="N186" s="1"/>
      <c r="O186" s="1"/>
      <c r="P186" s="1"/>
      <c r="Q186" s="1"/>
      <c r="R186" s="1"/>
      <c r="S186" s="1"/>
      <c r="T186" s="1"/>
      <c r="U186" s="1"/>
      <c r="V186" s="1"/>
      <c r="W186" s="1"/>
      <c r="X186" s="1"/>
      <c r="Y186" s="1"/>
      <c r="Z186" s="3"/>
    </row>
    <row r="187" spans="1:26" ht="14.25" customHeight="1" x14ac:dyDescent="0.25">
      <c r="A187" s="1"/>
      <c r="B187" s="1"/>
      <c r="C187" s="1"/>
      <c r="D187" s="3"/>
      <c r="E187" s="1"/>
      <c r="F187" s="1"/>
      <c r="G187" s="1"/>
      <c r="H187" s="1"/>
      <c r="I187" s="1"/>
      <c r="J187" s="1"/>
      <c r="K187" s="1"/>
      <c r="L187" s="1"/>
      <c r="M187" s="1"/>
      <c r="N187" s="1"/>
      <c r="O187" s="1"/>
      <c r="P187" s="1"/>
      <c r="Q187" s="1"/>
      <c r="R187" s="1"/>
      <c r="S187" s="1"/>
      <c r="T187" s="1"/>
      <c r="U187" s="1"/>
      <c r="V187" s="1"/>
      <c r="W187" s="1"/>
      <c r="X187" s="1"/>
      <c r="Y187" s="1"/>
      <c r="Z187" s="3"/>
    </row>
    <row r="188" spans="1:26" ht="14.25" customHeight="1" x14ac:dyDescent="0.25">
      <c r="A188" s="1"/>
      <c r="B188" s="1"/>
      <c r="C188" s="1"/>
      <c r="D188" s="3"/>
      <c r="E188" s="1"/>
      <c r="F188" s="1"/>
      <c r="G188" s="1"/>
      <c r="H188" s="1"/>
      <c r="I188" s="1"/>
      <c r="J188" s="1"/>
      <c r="K188" s="1"/>
      <c r="L188" s="1"/>
      <c r="M188" s="1"/>
      <c r="N188" s="1"/>
      <c r="O188" s="1"/>
      <c r="P188" s="1"/>
      <c r="Q188" s="1"/>
      <c r="R188" s="1"/>
      <c r="S188" s="1"/>
      <c r="T188" s="1"/>
      <c r="U188" s="1"/>
      <c r="V188" s="1"/>
      <c r="W188" s="1"/>
      <c r="X188" s="1"/>
      <c r="Y188" s="1"/>
      <c r="Z188" s="3"/>
    </row>
    <row r="189" spans="1:26" ht="14.25" customHeight="1" x14ac:dyDescent="0.25">
      <c r="A189" s="1"/>
      <c r="B189" s="1"/>
      <c r="C189" s="1"/>
      <c r="D189" s="3"/>
      <c r="E189" s="1"/>
      <c r="F189" s="1"/>
      <c r="G189" s="1"/>
      <c r="H189" s="1"/>
      <c r="I189" s="1"/>
      <c r="J189" s="1"/>
      <c r="K189" s="1"/>
      <c r="L189" s="1"/>
      <c r="M189" s="1"/>
      <c r="N189" s="1"/>
      <c r="O189" s="1"/>
      <c r="P189" s="1"/>
      <c r="Q189" s="1"/>
      <c r="R189" s="1"/>
      <c r="S189" s="1"/>
      <c r="T189" s="1"/>
      <c r="U189" s="1"/>
      <c r="V189" s="1"/>
      <c r="W189" s="1"/>
      <c r="X189" s="1"/>
      <c r="Y189" s="1"/>
      <c r="Z189" s="3"/>
    </row>
    <row r="190" spans="1:26" ht="14.25" customHeight="1" x14ac:dyDescent="0.25">
      <c r="A190" s="1"/>
      <c r="B190" s="1"/>
      <c r="C190" s="1"/>
      <c r="D190" s="3"/>
      <c r="E190" s="1"/>
      <c r="F190" s="1"/>
      <c r="G190" s="1"/>
      <c r="H190" s="1"/>
      <c r="I190" s="1"/>
      <c r="J190" s="1"/>
      <c r="K190" s="1"/>
      <c r="L190" s="1"/>
      <c r="M190" s="1"/>
      <c r="N190" s="1"/>
      <c r="O190" s="1"/>
      <c r="P190" s="1"/>
      <c r="Q190" s="1"/>
      <c r="R190" s="1"/>
      <c r="S190" s="1"/>
      <c r="T190" s="1"/>
      <c r="U190" s="1"/>
      <c r="V190" s="1"/>
      <c r="W190" s="1"/>
      <c r="X190" s="1"/>
      <c r="Y190" s="1"/>
      <c r="Z190" s="3"/>
    </row>
    <row r="191" spans="1:26" ht="14.25" customHeight="1" x14ac:dyDescent="0.25">
      <c r="A191" s="1"/>
      <c r="B191" s="1"/>
      <c r="C191" s="1"/>
      <c r="D191" s="3"/>
      <c r="E191" s="1"/>
      <c r="F191" s="1"/>
      <c r="G191" s="1"/>
      <c r="H191" s="1"/>
      <c r="I191" s="1"/>
      <c r="J191" s="1"/>
      <c r="K191" s="1"/>
      <c r="L191" s="1"/>
      <c r="M191" s="1"/>
      <c r="N191" s="1"/>
      <c r="O191" s="1"/>
      <c r="P191" s="1"/>
      <c r="Q191" s="1"/>
      <c r="R191" s="1"/>
      <c r="S191" s="1"/>
      <c r="T191" s="1"/>
      <c r="U191" s="1"/>
      <c r="V191" s="1"/>
      <c r="W191" s="1"/>
      <c r="X191" s="1"/>
      <c r="Y191" s="1"/>
      <c r="Z191" s="3"/>
    </row>
    <row r="192" spans="1:26" ht="14.25" customHeight="1" x14ac:dyDescent="0.25">
      <c r="A192" s="1"/>
      <c r="B192" s="1"/>
      <c r="C192" s="1"/>
      <c r="D192" s="3"/>
      <c r="E192" s="1"/>
      <c r="F192" s="1"/>
      <c r="G192" s="1"/>
      <c r="H192" s="1"/>
      <c r="I192" s="1"/>
      <c r="J192" s="1"/>
      <c r="K192" s="1"/>
      <c r="L192" s="1"/>
      <c r="M192" s="1"/>
      <c r="N192" s="1"/>
      <c r="O192" s="1"/>
      <c r="P192" s="1"/>
      <c r="Q192" s="1"/>
      <c r="R192" s="1"/>
      <c r="S192" s="1"/>
      <c r="T192" s="1"/>
      <c r="U192" s="1"/>
      <c r="V192" s="1"/>
      <c r="W192" s="1"/>
      <c r="X192" s="1"/>
      <c r="Y192" s="1"/>
      <c r="Z192" s="3"/>
    </row>
    <row r="193" spans="1:26" ht="14.25" customHeight="1" x14ac:dyDescent="0.25">
      <c r="A193" s="1"/>
      <c r="B193" s="1"/>
      <c r="C193" s="1"/>
      <c r="D193" s="3"/>
      <c r="E193" s="1"/>
      <c r="F193" s="1"/>
      <c r="G193" s="1"/>
      <c r="H193" s="1"/>
      <c r="I193" s="1"/>
      <c r="J193" s="1"/>
      <c r="K193" s="1"/>
      <c r="L193" s="1"/>
      <c r="M193" s="1"/>
      <c r="N193" s="1"/>
      <c r="O193" s="1"/>
      <c r="P193" s="1"/>
      <c r="Q193" s="1"/>
      <c r="R193" s="1"/>
      <c r="S193" s="1"/>
      <c r="T193" s="1"/>
      <c r="U193" s="1"/>
      <c r="V193" s="1"/>
      <c r="W193" s="1"/>
      <c r="X193" s="1"/>
      <c r="Y193" s="1"/>
      <c r="Z193" s="3"/>
    </row>
    <row r="194" spans="1:26" ht="14.25" customHeight="1" x14ac:dyDescent="0.25">
      <c r="A194" s="1"/>
      <c r="B194" s="1"/>
      <c r="C194" s="1"/>
      <c r="D194" s="3"/>
      <c r="E194" s="1"/>
      <c r="F194" s="1"/>
      <c r="G194" s="1"/>
      <c r="H194" s="1"/>
      <c r="I194" s="1"/>
      <c r="J194" s="1"/>
      <c r="K194" s="1"/>
      <c r="L194" s="1"/>
      <c r="M194" s="1"/>
      <c r="N194" s="1"/>
      <c r="O194" s="1"/>
      <c r="P194" s="1"/>
      <c r="Q194" s="1"/>
      <c r="R194" s="1"/>
      <c r="S194" s="1"/>
      <c r="T194" s="1"/>
      <c r="U194" s="1"/>
      <c r="V194" s="1"/>
      <c r="W194" s="1"/>
      <c r="X194" s="1"/>
      <c r="Y194" s="1"/>
      <c r="Z194" s="3"/>
    </row>
    <row r="195" spans="1:26" ht="14.25" customHeight="1" x14ac:dyDescent="0.25">
      <c r="A195" s="1"/>
      <c r="B195" s="1"/>
      <c r="C195" s="1"/>
      <c r="D195" s="3"/>
      <c r="E195" s="1"/>
      <c r="F195" s="1"/>
      <c r="G195" s="1"/>
      <c r="H195" s="1"/>
      <c r="I195" s="1"/>
      <c r="J195" s="1"/>
      <c r="K195" s="1"/>
      <c r="L195" s="1"/>
      <c r="M195" s="1"/>
      <c r="N195" s="1"/>
      <c r="O195" s="1"/>
      <c r="P195" s="1"/>
      <c r="Q195" s="1"/>
      <c r="R195" s="1"/>
      <c r="S195" s="1"/>
      <c r="T195" s="1"/>
      <c r="U195" s="1"/>
      <c r="V195" s="1"/>
      <c r="W195" s="1"/>
      <c r="X195" s="1"/>
      <c r="Y195" s="1"/>
      <c r="Z195" s="3"/>
    </row>
    <row r="196" spans="1:26" ht="14.25" customHeight="1" x14ac:dyDescent="0.25">
      <c r="A196" s="1"/>
      <c r="B196" s="1"/>
      <c r="C196" s="1"/>
      <c r="D196" s="3"/>
      <c r="E196" s="1"/>
      <c r="F196" s="1"/>
      <c r="G196" s="1"/>
      <c r="H196" s="1"/>
      <c r="I196" s="1"/>
      <c r="J196" s="1"/>
      <c r="K196" s="1"/>
      <c r="L196" s="1"/>
      <c r="M196" s="1"/>
      <c r="N196" s="1"/>
      <c r="O196" s="1"/>
      <c r="P196" s="1"/>
      <c r="Q196" s="1"/>
      <c r="R196" s="1"/>
      <c r="S196" s="1"/>
      <c r="T196" s="1"/>
      <c r="U196" s="1"/>
      <c r="V196" s="1"/>
      <c r="W196" s="1"/>
      <c r="X196" s="1"/>
      <c r="Y196" s="1"/>
      <c r="Z196" s="3"/>
    </row>
    <row r="197" spans="1:26" ht="14.25" customHeight="1" x14ac:dyDescent="0.25">
      <c r="A197" s="1"/>
      <c r="B197" s="1"/>
      <c r="C197" s="1"/>
      <c r="D197" s="3"/>
      <c r="E197" s="1"/>
      <c r="F197" s="1"/>
      <c r="G197" s="1"/>
      <c r="H197" s="1"/>
      <c r="I197" s="1"/>
      <c r="J197" s="1"/>
      <c r="K197" s="1"/>
      <c r="L197" s="1"/>
      <c r="M197" s="1"/>
      <c r="N197" s="1"/>
      <c r="O197" s="1"/>
      <c r="P197" s="1"/>
      <c r="Q197" s="1"/>
      <c r="R197" s="1"/>
      <c r="S197" s="1"/>
      <c r="T197" s="1"/>
      <c r="U197" s="1"/>
      <c r="V197" s="1"/>
      <c r="W197" s="1"/>
      <c r="X197" s="1"/>
      <c r="Y197" s="1"/>
      <c r="Z197" s="3"/>
    </row>
    <row r="198" spans="1:26" ht="14.25" customHeight="1" x14ac:dyDescent="0.25">
      <c r="A198" s="1"/>
      <c r="B198" s="1"/>
      <c r="C198" s="1"/>
      <c r="D198" s="3"/>
      <c r="E198" s="1"/>
      <c r="F198" s="1"/>
      <c r="G198" s="1"/>
      <c r="H198" s="1"/>
      <c r="I198" s="1"/>
      <c r="J198" s="1"/>
      <c r="K198" s="1"/>
      <c r="L198" s="1"/>
      <c r="M198" s="1"/>
      <c r="N198" s="1"/>
      <c r="O198" s="1"/>
      <c r="P198" s="1"/>
      <c r="Q198" s="1"/>
      <c r="R198" s="1"/>
      <c r="S198" s="1"/>
      <c r="T198" s="1"/>
      <c r="U198" s="1"/>
      <c r="V198" s="1"/>
      <c r="W198" s="1"/>
      <c r="X198" s="1"/>
      <c r="Y198" s="1"/>
      <c r="Z198" s="3"/>
    </row>
    <row r="199" spans="1:26" ht="14.25" customHeight="1" x14ac:dyDescent="0.25">
      <c r="A199" s="1"/>
      <c r="B199" s="1"/>
      <c r="C199" s="1"/>
      <c r="D199" s="3"/>
      <c r="E199" s="1"/>
      <c r="F199" s="1"/>
      <c r="G199" s="1"/>
      <c r="H199" s="1"/>
      <c r="I199" s="1"/>
      <c r="J199" s="1"/>
      <c r="K199" s="1"/>
      <c r="L199" s="1"/>
      <c r="M199" s="1"/>
      <c r="N199" s="1"/>
      <c r="O199" s="1"/>
      <c r="P199" s="1"/>
      <c r="Q199" s="1"/>
      <c r="R199" s="1"/>
      <c r="S199" s="1"/>
      <c r="T199" s="1"/>
      <c r="U199" s="1"/>
      <c r="V199" s="1"/>
      <c r="W199" s="1"/>
      <c r="X199" s="1"/>
      <c r="Y199" s="1"/>
      <c r="Z199" s="3"/>
    </row>
    <row r="200" spans="1:26" ht="14.25" customHeight="1" x14ac:dyDescent="0.25">
      <c r="A200" s="1"/>
      <c r="B200" s="1"/>
      <c r="C200" s="1"/>
      <c r="D200" s="3"/>
      <c r="E200" s="1"/>
      <c r="F200" s="1"/>
      <c r="G200" s="1"/>
      <c r="H200" s="1"/>
      <c r="I200" s="1"/>
      <c r="J200" s="1"/>
      <c r="K200" s="1"/>
      <c r="L200" s="1"/>
      <c r="M200" s="1"/>
      <c r="N200" s="1"/>
      <c r="O200" s="1"/>
      <c r="P200" s="1"/>
      <c r="Q200" s="1"/>
      <c r="R200" s="1"/>
      <c r="S200" s="1"/>
      <c r="T200" s="1"/>
      <c r="U200" s="1"/>
      <c r="V200" s="1"/>
      <c r="W200" s="1"/>
      <c r="X200" s="1"/>
      <c r="Y200" s="1"/>
      <c r="Z200" s="3"/>
    </row>
    <row r="201" spans="1:26" ht="14.25" customHeight="1" x14ac:dyDescent="0.25">
      <c r="A201" s="1"/>
      <c r="B201" s="1"/>
      <c r="C201" s="1"/>
      <c r="D201" s="3"/>
      <c r="E201" s="1"/>
      <c r="F201" s="1"/>
      <c r="G201" s="1"/>
      <c r="H201" s="1"/>
      <c r="I201" s="1"/>
      <c r="J201" s="1"/>
      <c r="K201" s="1"/>
      <c r="L201" s="1"/>
      <c r="M201" s="1"/>
      <c r="N201" s="1"/>
      <c r="O201" s="1"/>
      <c r="P201" s="1"/>
      <c r="Q201" s="1"/>
      <c r="R201" s="1"/>
      <c r="S201" s="1"/>
      <c r="T201" s="1"/>
      <c r="U201" s="1"/>
      <c r="V201" s="1"/>
      <c r="W201" s="1"/>
      <c r="X201" s="1"/>
      <c r="Y201" s="1"/>
      <c r="Z201" s="3"/>
    </row>
    <row r="202" spans="1:26" ht="14.25" customHeight="1" x14ac:dyDescent="0.25">
      <c r="A202" s="1"/>
      <c r="B202" s="1"/>
      <c r="C202" s="1"/>
      <c r="D202" s="3"/>
      <c r="E202" s="1"/>
      <c r="F202" s="1"/>
      <c r="G202" s="1"/>
      <c r="H202" s="1"/>
      <c r="I202" s="1"/>
      <c r="J202" s="1"/>
      <c r="K202" s="1"/>
      <c r="L202" s="1"/>
      <c r="M202" s="1"/>
      <c r="N202" s="1"/>
      <c r="O202" s="1"/>
      <c r="P202" s="1"/>
      <c r="Q202" s="1"/>
      <c r="R202" s="1"/>
      <c r="S202" s="1"/>
      <c r="T202" s="1"/>
      <c r="U202" s="1"/>
      <c r="V202" s="1"/>
      <c r="W202" s="1"/>
      <c r="X202" s="1"/>
      <c r="Y202" s="1"/>
      <c r="Z202" s="3"/>
    </row>
    <row r="203" spans="1:26" ht="14.25" customHeight="1" x14ac:dyDescent="0.25">
      <c r="A203" s="1"/>
      <c r="B203" s="1"/>
      <c r="C203" s="1"/>
      <c r="D203" s="3"/>
      <c r="E203" s="1"/>
      <c r="F203" s="1"/>
      <c r="G203" s="1"/>
      <c r="H203" s="1"/>
      <c r="I203" s="1"/>
      <c r="J203" s="1"/>
      <c r="K203" s="1"/>
      <c r="L203" s="1"/>
      <c r="M203" s="1"/>
      <c r="N203" s="1"/>
      <c r="O203" s="1"/>
      <c r="P203" s="1"/>
      <c r="Q203" s="1"/>
      <c r="R203" s="1"/>
      <c r="S203" s="1"/>
      <c r="T203" s="1"/>
      <c r="U203" s="1"/>
      <c r="V203" s="1"/>
      <c r="W203" s="1"/>
      <c r="X203" s="1"/>
      <c r="Y203" s="1"/>
      <c r="Z203" s="3"/>
    </row>
    <row r="204" spans="1:26" ht="14.25" customHeight="1" x14ac:dyDescent="0.25">
      <c r="A204" s="1"/>
      <c r="B204" s="1"/>
      <c r="C204" s="1"/>
      <c r="D204" s="3"/>
      <c r="E204" s="1"/>
      <c r="F204" s="1"/>
      <c r="G204" s="1"/>
      <c r="H204" s="1"/>
      <c r="I204" s="1"/>
      <c r="J204" s="1"/>
      <c r="K204" s="1"/>
      <c r="L204" s="1"/>
      <c r="M204" s="1"/>
      <c r="N204" s="1"/>
      <c r="O204" s="1"/>
      <c r="P204" s="1"/>
      <c r="Q204" s="1"/>
      <c r="R204" s="1"/>
      <c r="S204" s="1"/>
      <c r="T204" s="1"/>
      <c r="U204" s="1"/>
      <c r="V204" s="1"/>
      <c r="W204" s="1"/>
      <c r="X204" s="1"/>
      <c r="Y204" s="1"/>
      <c r="Z204" s="3"/>
    </row>
    <row r="205" spans="1:26" ht="14.25" customHeight="1" x14ac:dyDescent="0.25">
      <c r="A205" s="1"/>
      <c r="B205" s="1"/>
      <c r="C205" s="1"/>
      <c r="D205" s="3"/>
      <c r="E205" s="1"/>
      <c r="F205" s="1"/>
      <c r="G205" s="1"/>
      <c r="H205" s="1"/>
      <c r="I205" s="1"/>
      <c r="J205" s="1"/>
      <c r="K205" s="1"/>
      <c r="L205" s="1"/>
      <c r="M205" s="1"/>
      <c r="N205" s="1"/>
      <c r="O205" s="1"/>
      <c r="P205" s="1"/>
      <c r="Q205" s="1"/>
      <c r="R205" s="1"/>
      <c r="S205" s="1"/>
      <c r="T205" s="1"/>
      <c r="U205" s="1"/>
      <c r="V205" s="1"/>
      <c r="W205" s="1"/>
      <c r="X205" s="1"/>
      <c r="Y205" s="1"/>
      <c r="Z205" s="3"/>
    </row>
    <row r="206" spans="1:26" ht="14.25" customHeight="1" x14ac:dyDescent="0.25">
      <c r="A206" s="1"/>
      <c r="B206" s="1"/>
      <c r="C206" s="1"/>
      <c r="D206" s="3"/>
      <c r="E206" s="1"/>
      <c r="F206" s="1"/>
      <c r="G206" s="1"/>
      <c r="H206" s="1"/>
      <c r="I206" s="1"/>
      <c r="J206" s="1"/>
      <c r="K206" s="1"/>
      <c r="L206" s="1"/>
      <c r="M206" s="1"/>
      <c r="N206" s="1"/>
      <c r="O206" s="1"/>
      <c r="P206" s="1"/>
      <c r="Q206" s="1"/>
      <c r="R206" s="1"/>
      <c r="S206" s="1"/>
      <c r="T206" s="1"/>
      <c r="U206" s="1"/>
      <c r="V206" s="1"/>
      <c r="W206" s="1"/>
      <c r="X206" s="1"/>
      <c r="Y206" s="1"/>
      <c r="Z206" s="3"/>
    </row>
    <row r="207" spans="1:26" ht="14.25" customHeight="1" x14ac:dyDescent="0.25">
      <c r="A207" s="1"/>
      <c r="B207" s="1"/>
      <c r="C207" s="1"/>
      <c r="D207" s="3"/>
      <c r="E207" s="1"/>
      <c r="F207" s="1"/>
      <c r="G207" s="1"/>
      <c r="H207" s="1"/>
      <c r="I207" s="1"/>
      <c r="J207" s="1"/>
      <c r="K207" s="1"/>
      <c r="L207" s="1"/>
      <c r="M207" s="1"/>
      <c r="N207" s="1"/>
      <c r="O207" s="1"/>
      <c r="P207" s="1"/>
      <c r="Q207" s="1"/>
      <c r="R207" s="1"/>
      <c r="S207" s="1"/>
      <c r="T207" s="1"/>
      <c r="U207" s="1"/>
      <c r="V207" s="1"/>
      <c r="W207" s="1"/>
      <c r="X207" s="1"/>
      <c r="Y207" s="1"/>
      <c r="Z207" s="3"/>
    </row>
    <row r="208" spans="1:26" ht="14.25" customHeight="1" x14ac:dyDescent="0.25">
      <c r="A208" s="1"/>
      <c r="B208" s="1"/>
      <c r="C208" s="1"/>
      <c r="D208" s="3"/>
      <c r="E208" s="1"/>
      <c r="F208" s="1"/>
      <c r="G208" s="1"/>
      <c r="H208" s="1"/>
      <c r="I208" s="1"/>
      <c r="J208" s="1"/>
      <c r="K208" s="1"/>
      <c r="L208" s="1"/>
      <c r="M208" s="1"/>
      <c r="N208" s="1"/>
      <c r="O208" s="1"/>
      <c r="P208" s="1"/>
      <c r="Q208" s="1"/>
      <c r="R208" s="1"/>
      <c r="S208" s="1"/>
      <c r="T208" s="1"/>
      <c r="U208" s="1"/>
      <c r="V208" s="1"/>
      <c r="W208" s="1"/>
      <c r="X208" s="1"/>
      <c r="Y208" s="1"/>
      <c r="Z208" s="3"/>
    </row>
    <row r="209" spans="1:26" ht="14.25" customHeight="1" x14ac:dyDescent="0.25">
      <c r="A209" s="1"/>
      <c r="B209" s="1"/>
      <c r="C209" s="1"/>
      <c r="D209" s="3"/>
      <c r="E209" s="1"/>
      <c r="F209" s="1"/>
      <c r="G209" s="1"/>
      <c r="H209" s="1"/>
      <c r="I209" s="1"/>
      <c r="J209" s="1"/>
      <c r="K209" s="1"/>
      <c r="L209" s="1"/>
      <c r="M209" s="1"/>
      <c r="N209" s="1"/>
      <c r="O209" s="1"/>
      <c r="P209" s="1"/>
      <c r="Q209" s="1"/>
      <c r="R209" s="1"/>
      <c r="S209" s="1"/>
      <c r="T209" s="1"/>
      <c r="U209" s="1"/>
      <c r="V209" s="1"/>
      <c r="W209" s="1"/>
      <c r="X209" s="1"/>
      <c r="Y209" s="1"/>
      <c r="Z209" s="3"/>
    </row>
    <row r="210" spans="1:26" ht="14.25" customHeight="1" x14ac:dyDescent="0.25">
      <c r="A210" s="1"/>
      <c r="B210" s="1"/>
      <c r="C210" s="1"/>
      <c r="D210" s="3"/>
      <c r="E210" s="1"/>
      <c r="F210" s="1"/>
      <c r="G210" s="1"/>
      <c r="H210" s="1"/>
      <c r="I210" s="1"/>
      <c r="J210" s="1"/>
      <c r="K210" s="1"/>
      <c r="L210" s="1"/>
      <c r="M210" s="1"/>
      <c r="N210" s="1"/>
      <c r="O210" s="1"/>
      <c r="P210" s="1"/>
      <c r="Q210" s="1"/>
      <c r="R210" s="1"/>
      <c r="S210" s="1"/>
      <c r="T210" s="1"/>
      <c r="U210" s="1"/>
      <c r="V210" s="1"/>
      <c r="W210" s="1"/>
      <c r="X210" s="1"/>
      <c r="Y210" s="1"/>
      <c r="Z210" s="3"/>
    </row>
    <row r="211" spans="1:26" ht="14.25" customHeight="1" x14ac:dyDescent="0.25">
      <c r="A211" s="1"/>
      <c r="B211" s="1"/>
      <c r="C211" s="1"/>
      <c r="D211" s="3"/>
      <c r="E211" s="1"/>
      <c r="F211" s="1"/>
      <c r="G211" s="1"/>
      <c r="H211" s="1"/>
      <c r="I211" s="1"/>
      <c r="J211" s="1"/>
      <c r="K211" s="1"/>
      <c r="L211" s="1"/>
      <c r="M211" s="1"/>
      <c r="N211" s="1"/>
      <c r="O211" s="1"/>
      <c r="P211" s="1"/>
      <c r="Q211" s="1"/>
      <c r="R211" s="1"/>
      <c r="S211" s="1"/>
      <c r="T211" s="1"/>
      <c r="U211" s="1"/>
      <c r="V211" s="1"/>
      <c r="W211" s="1"/>
      <c r="X211" s="1"/>
      <c r="Y211" s="1"/>
      <c r="Z211" s="3"/>
    </row>
    <row r="212" spans="1:26" ht="14.25" customHeight="1" x14ac:dyDescent="0.25">
      <c r="A212" s="1"/>
      <c r="B212" s="1"/>
      <c r="C212" s="1"/>
      <c r="D212" s="3"/>
      <c r="E212" s="1"/>
      <c r="F212" s="1"/>
      <c r="G212" s="1"/>
      <c r="H212" s="1"/>
      <c r="I212" s="1"/>
      <c r="J212" s="1"/>
      <c r="K212" s="1"/>
      <c r="L212" s="1"/>
      <c r="M212" s="1"/>
      <c r="N212" s="1"/>
      <c r="O212" s="1"/>
      <c r="P212" s="1"/>
      <c r="Q212" s="1"/>
      <c r="R212" s="1"/>
      <c r="S212" s="1"/>
      <c r="T212" s="1"/>
      <c r="U212" s="1"/>
      <c r="V212" s="1"/>
      <c r="W212" s="1"/>
      <c r="X212" s="1"/>
      <c r="Y212" s="1"/>
      <c r="Z212" s="3"/>
    </row>
    <row r="213" spans="1:26" ht="14.25" customHeight="1" x14ac:dyDescent="0.25">
      <c r="A213" s="1"/>
      <c r="B213" s="1"/>
      <c r="C213" s="1"/>
      <c r="D213" s="3"/>
      <c r="E213" s="1"/>
      <c r="F213" s="1"/>
      <c r="G213" s="1"/>
      <c r="H213" s="1"/>
      <c r="I213" s="1"/>
      <c r="J213" s="1"/>
      <c r="K213" s="1"/>
      <c r="L213" s="1"/>
      <c r="M213" s="1"/>
      <c r="N213" s="1"/>
      <c r="O213" s="1"/>
      <c r="P213" s="1"/>
      <c r="Q213" s="1"/>
      <c r="R213" s="1"/>
      <c r="S213" s="1"/>
      <c r="T213" s="1"/>
      <c r="U213" s="1"/>
      <c r="V213" s="1"/>
      <c r="W213" s="1"/>
      <c r="X213" s="1"/>
      <c r="Y213" s="1"/>
      <c r="Z213" s="3"/>
    </row>
    <row r="214" spans="1:26" ht="14.25" customHeight="1" x14ac:dyDescent="0.25">
      <c r="A214" s="1"/>
      <c r="B214" s="1"/>
      <c r="C214" s="1"/>
      <c r="D214" s="3"/>
      <c r="E214" s="1"/>
      <c r="F214" s="1"/>
      <c r="G214" s="1"/>
      <c r="H214" s="1"/>
      <c r="I214" s="1"/>
      <c r="J214" s="1"/>
      <c r="K214" s="1"/>
      <c r="L214" s="1"/>
      <c r="M214" s="1"/>
      <c r="N214" s="1"/>
      <c r="O214" s="1"/>
      <c r="P214" s="1"/>
      <c r="Q214" s="1"/>
      <c r="R214" s="1"/>
      <c r="S214" s="1"/>
      <c r="T214" s="1"/>
      <c r="U214" s="1"/>
      <c r="V214" s="1"/>
      <c r="W214" s="1"/>
      <c r="X214" s="1"/>
      <c r="Y214" s="1"/>
      <c r="Z214" s="3"/>
    </row>
    <row r="215" spans="1:26" ht="14.25" customHeight="1" x14ac:dyDescent="0.25">
      <c r="A215" s="1"/>
      <c r="B215" s="1"/>
      <c r="C215" s="1"/>
      <c r="D215" s="3"/>
      <c r="E215" s="1"/>
      <c r="F215" s="1"/>
      <c r="G215" s="1"/>
      <c r="H215" s="1"/>
      <c r="I215" s="1"/>
      <c r="J215" s="1"/>
      <c r="K215" s="1"/>
      <c r="L215" s="1"/>
      <c r="M215" s="1"/>
      <c r="N215" s="1"/>
      <c r="O215" s="1"/>
      <c r="P215" s="1"/>
      <c r="Q215" s="1"/>
      <c r="R215" s="1"/>
      <c r="S215" s="1"/>
      <c r="T215" s="1"/>
      <c r="U215" s="1"/>
      <c r="V215" s="1"/>
      <c r="W215" s="1"/>
      <c r="X215" s="1"/>
      <c r="Y215" s="1"/>
      <c r="Z215" s="3"/>
    </row>
    <row r="216" spans="1:26" ht="14.25" customHeight="1" x14ac:dyDescent="0.25">
      <c r="A216" s="1"/>
      <c r="B216" s="1"/>
      <c r="C216" s="1"/>
      <c r="D216" s="3"/>
      <c r="E216" s="1"/>
      <c r="F216" s="1"/>
      <c r="G216" s="1"/>
      <c r="H216" s="1"/>
      <c r="I216" s="1"/>
      <c r="J216" s="1"/>
      <c r="K216" s="1"/>
      <c r="L216" s="1"/>
      <c r="M216" s="1"/>
      <c r="N216" s="1"/>
      <c r="O216" s="1"/>
      <c r="P216" s="1"/>
      <c r="Q216" s="1"/>
      <c r="R216" s="1"/>
      <c r="S216" s="1"/>
      <c r="T216" s="1"/>
      <c r="U216" s="1"/>
      <c r="V216" s="1"/>
      <c r="W216" s="1"/>
      <c r="X216" s="1"/>
      <c r="Y216" s="1"/>
      <c r="Z216" s="3"/>
    </row>
    <row r="217" spans="1:26" ht="14.25" customHeight="1" x14ac:dyDescent="0.25">
      <c r="A217" s="1"/>
      <c r="B217" s="1"/>
      <c r="C217" s="1"/>
      <c r="D217" s="3"/>
      <c r="E217" s="1"/>
      <c r="F217" s="1"/>
      <c r="G217" s="1"/>
      <c r="H217" s="1"/>
      <c r="I217" s="1"/>
      <c r="J217" s="1"/>
      <c r="K217" s="1"/>
      <c r="L217" s="1"/>
      <c r="M217" s="1"/>
      <c r="N217" s="1"/>
      <c r="O217" s="1"/>
      <c r="P217" s="1"/>
      <c r="Q217" s="1"/>
      <c r="R217" s="1"/>
      <c r="S217" s="1"/>
      <c r="T217" s="1"/>
      <c r="U217" s="1"/>
      <c r="V217" s="1"/>
      <c r="W217" s="1"/>
      <c r="X217" s="1"/>
      <c r="Y217" s="1"/>
      <c r="Z217" s="3"/>
    </row>
    <row r="218" spans="1:26" ht="14.25" customHeight="1" x14ac:dyDescent="0.25">
      <c r="A218" s="1"/>
      <c r="B218" s="1"/>
      <c r="C218" s="1"/>
      <c r="D218" s="3"/>
      <c r="E218" s="1"/>
      <c r="F218" s="1"/>
      <c r="G218" s="1"/>
      <c r="H218" s="1"/>
      <c r="I218" s="1"/>
      <c r="J218" s="1"/>
      <c r="K218" s="1"/>
      <c r="L218" s="1"/>
      <c r="M218" s="1"/>
      <c r="N218" s="1"/>
      <c r="O218" s="1"/>
      <c r="P218" s="1"/>
      <c r="Q218" s="1"/>
      <c r="R218" s="1"/>
      <c r="S218" s="1"/>
      <c r="T218" s="1"/>
      <c r="U218" s="1"/>
      <c r="V218" s="1"/>
      <c r="W218" s="1"/>
      <c r="X218" s="1"/>
      <c r="Y218" s="1"/>
      <c r="Z218" s="3"/>
    </row>
    <row r="219" spans="1:26" ht="14.25" customHeight="1" x14ac:dyDescent="0.25">
      <c r="A219" s="1"/>
      <c r="B219" s="1"/>
      <c r="C219" s="1"/>
      <c r="D219" s="3"/>
      <c r="E219" s="1"/>
      <c r="F219" s="1"/>
      <c r="G219" s="1"/>
      <c r="H219" s="1"/>
      <c r="I219" s="1"/>
      <c r="J219" s="1"/>
      <c r="K219" s="1"/>
      <c r="L219" s="1"/>
      <c r="M219" s="1"/>
      <c r="N219" s="1"/>
      <c r="O219" s="1"/>
      <c r="P219" s="1"/>
      <c r="Q219" s="1"/>
      <c r="R219" s="1"/>
      <c r="S219" s="1"/>
      <c r="T219" s="1"/>
      <c r="U219" s="1"/>
      <c r="V219" s="1"/>
      <c r="W219" s="1"/>
      <c r="X219" s="1"/>
      <c r="Y219" s="1"/>
      <c r="Z219" s="3"/>
    </row>
    <row r="220" spans="1:26" ht="14.25" customHeight="1" x14ac:dyDescent="0.25">
      <c r="A220" s="1"/>
      <c r="B220" s="1"/>
      <c r="C220" s="1"/>
      <c r="D220" s="3"/>
      <c r="E220" s="1"/>
      <c r="F220" s="1"/>
      <c r="G220" s="1"/>
      <c r="H220" s="1"/>
      <c r="I220" s="1"/>
      <c r="J220" s="1"/>
      <c r="K220" s="1"/>
      <c r="L220" s="1"/>
      <c r="M220" s="1"/>
      <c r="N220" s="1"/>
      <c r="O220" s="1"/>
      <c r="P220" s="1"/>
      <c r="Q220" s="1"/>
      <c r="R220" s="1"/>
      <c r="S220" s="1"/>
      <c r="T220" s="1"/>
      <c r="U220" s="1"/>
      <c r="V220" s="1"/>
      <c r="W220" s="1"/>
      <c r="X220" s="1"/>
      <c r="Y220" s="1"/>
      <c r="Z220" s="3"/>
    </row>
    <row r="221" spans="1:26" ht="14.25" customHeight="1" x14ac:dyDescent="0.25">
      <c r="A221" s="1"/>
      <c r="B221" s="1"/>
      <c r="C221" s="1"/>
      <c r="D221" s="3"/>
      <c r="E221" s="1"/>
      <c r="F221" s="1"/>
      <c r="G221" s="1"/>
      <c r="H221" s="1"/>
      <c r="I221" s="1"/>
      <c r="J221" s="1"/>
      <c r="K221" s="1"/>
      <c r="L221" s="1"/>
      <c r="M221" s="1"/>
      <c r="N221" s="1"/>
      <c r="O221" s="1"/>
      <c r="P221" s="1"/>
      <c r="Q221" s="1"/>
      <c r="R221" s="1"/>
      <c r="S221" s="1"/>
      <c r="T221" s="1"/>
      <c r="U221" s="1"/>
      <c r="V221" s="1"/>
      <c r="W221" s="1"/>
      <c r="X221" s="1"/>
      <c r="Y221" s="1"/>
      <c r="Z221" s="3"/>
    </row>
    <row r="222" spans="1:26" ht="14.25" customHeight="1" x14ac:dyDescent="0.25">
      <c r="A222" s="1"/>
      <c r="B222" s="1"/>
      <c r="C222" s="1"/>
      <c r="D222" s="3"/>
      <c r="E222" s="1"/>
      <c r="F222" s="1"/>
      <c r="G222" s="1"/>
      <c r="H222" s="1"/>
      <c r="I222" s="1"/>
      <c r="J222" s="1"/>
      <c r="K222" s="1"/>
      <c r="L222" s="1"/>
      <c r="M222" s="1"/>
      <c r="N222" s="1"/>
      <c r="O222" s="1"/>
      <c r="P222" s="1"/>
      <c r="Q222" s="1"/>
      <c r="R222" s="1"/>
      <c r="S222" s="1"/>
      <c r="T222" s="1"/>
      <c r="U222" s="1"/>
      <c r="V222" s="1"/>
      <c r="W222" s="1"/>
      <c r="X222" s="1"/>
      <c r="Y222" s="1"/>
      <c r="Z222" s="3"/>
    </row>
    <row r="223" spans="1:26" ht="14.25" customHeight="1" x14ac:dyDescent="0.25">
      <c r="A223" s="1"/>
      <c r="B223" s="1"/>
      <c r="C223" s="1"/>
      <c r="D223" s="3"/>
      <c r="E223" s="1"/>
      <c r="F223" s="1"/>
      <c r="G223" s="1"/>
      <c r="H223" s="1"/>
      <c r="I223" s="1"/>
      <c r="J223" s="1"/>
      <c r="K223" s="1"/>
      <c r="L223" s="1"/>
      <c r="M223" s="1"/>
      <c r="N223" s="1"/>
      <c r="O223" s="1"/>
      <c r="P223" s="1"/>
      <c r="Q223" s="1"/>
      <c r="R223" s="1"/>
      <c r="S223" s="1"/>
      <c r="T223" s="1"/>
      <c r="U223" s="1"/>
      <c r="V223" s="1"/>
      <c r="W223" s="1"/>
      <c r="X223" s="1"/>
      <c r="Y223" s="1"/>
      <c r="Z223" s="3"/>
    </row>
    <row r="224" spans="1:26" ht="14.25" customHeight="1" x14ac:dyDescent="0.25">
      <c r="A224" s="1"/>
      <c r="B224" s="1"/>
      <c r="C224" s="1"/>
      <c r="D224" s="3"/>
      <c r="E224" s="1"/>
      <c r="F224" s="1"/>
      <c r="G224" s="1"/>
      <c r="H224" s="1"/>
      <c r="I224" s="1"/>
      <c r="J224" s="1"/>
      <c r="K224" s="1"/>
      <c r="L224" s="1"/>
      <c r="M224" s="1"/>
      <c r="N224" s="1"/>
      <c r="O224" s="1"/>
      <c r="P224" s="1"/>
      <c r="Q224" s="1"/>
      <c r="R224" s="1"/>
      <c r="S224" s="1"/>
      <c r="T224" s="1"/>
      <c r="U224" s="1"/>
      <c r="V224" s="1"/>
      <c r="W224" s="1"/>
      <c r="X224" s="1"/>
      <c r="Y224" s="1"/>
      <c r="Z224" s="3"/>
    </row>
    <row r="225" spans="1:26" ht="14.25" customHeight="1" x14ac:dyDescent="0.25">
      <c r="A225" s="1"/>
      <c r="B225" s="1"/>
      <c r="C225" s="1"/>
      <c r="D225" s="3"/>
      <c r="E225" s="1"/>
      <c r="F225" s="1"/>
      <c r="G225" s="1"/>
      <c r="H225" s="1"/>
      <c r="I225" s="1"/>
      <c r="J225" s="1"/>
      <c r="K225" s="1"/>
      <c r="L225" s="1"/>
      <c r="M225" s="1"/>
      <c r="N225" s="1"/>
      <c r="O225" s="1"/>
      <c r="P225" s="1"/>
      <c r="Q225" s="1"/>
      <c r="R225" s="1"/>
      <c r="S225" s="1"/>
      <c r="T225" s="1"/>
      <c r="U225" s="1"/>
      <c r="V225" s="1"/>
      <c r="W225" s="1"/>
      <c r="X225" s="1"/>
      <c r="Y225" s="1"/>
      <c r="Z225" s="3"/>
    </row>
    <row r="226" spans="1:26" ht="14.25" customHeight="1" x14ac:dyDescent="0.25">
      <c r="A226" s="1"/>
      <c r="B226" s="1"/>
      <c r="C226" s="1"/>
      <c r="D226" s="3"/>
      <c r="E226" s="1"/>
      <c r="F226" s="1"/>
      <c r="G226" s="1"/>
      <c r="H226" s="1"/>
      <c r="I226" s="1"/>
      <c r="J226" s="1"/>
      <c r="K226" s="1"/>
      <c r="L226" s="1"/>
      <c r="M226" s="1"/>
      <c r="N226" s="1"/>
      <c r="O226" s="1"/>
      <c r="P226" s="1"/>
      <c r="Q226" s="1"/>
      <c r="R226" s="1"/>
      <c r="S226" s="1"/>
      <c r="T226" s="1"/>
      <c r="U226" s="1"/>
      <c r="V226" s="1"/>
      <c r="W226" s="1"/>
      <c r="X226" s="1"/>
      <c r="Y226" s="1"/>
      <c r="Z226" s="3"/>
    </row>
    <row r="227" spans="1:26" ht="14.25" customHeight="1" x14ac:dyDescent="0.25">
      <c r="A227" s="1"/>
      <c r="B227" s="1"/>
      <c r="C227" s="1"/>
      <c r="D227" s="3"/>
      <c r="E227" s="1"/>
      <c r="F227" s="1"/>
      <c r="G227" s="1"/>
      <c r="H227" s="1"/>
      <c r="I227" s="1"/>
      <c r="J227" s="1"/>
      <c r="K227" s="1"/>
      <c r="L227" s="1"/>
      <c r="M227" s="1"/>
      <c r="N227" s="1"/>
      <c r="O227" s="1"/>
      <c r="P227" s="1"/>
      <c r="Q227" s="1"/>
      <c r="R227" s="1"/>
      <c r="S227" s="1"/>
      <c r="T227" s="1"/>
      <c r="U227" s="1"/>
      <c r="V227" s="1"/>
      <c r="W227" s="1"/>
      <c r="X227" s="1"/>
      <c r="Y227" s="1"/>
      <c r="Z227" s="3"/>
    </row>
    <row r="228" spans="1:26" ht="14.25" customHeight="1" x14ac:dyDescent="0.25">
      <c r="A228" s="1"/>
      <c r="B228" s="1"/>
      <c r="C228" s="1"/>
      <c r="D228" s="3"/>
      <c r="E228" s="1"/>
      <c r="F228" s="1"/>
      <c r="G228" s="1"/>
      <c r="H228" s="1"/>
      <c r="I228" s="1"/>
      <c r="J228" s="1"/>
      <c r="K228" s="1"/>
      <c r="L228" s="1"/>
      <c r="M228" s="1"/>
      <c r="N228" s="1"/>
      <c r="O228" s="1"/>
      <c r="P228" s="1"/>
      <c r="Q228" s="1"/>
      <c r="R228" s="1"/>
      <c r="S228" s="1"/>
      <c r="T228" s="1"/>
      <c r="U228" s="1"/>
      <c r="V228" s="1"/>
      <c r="W228" s="1"/>
      <c r="X228" s="1"/>
      <c r="Y228" s="1"/>
      <c r="Z228" s="3"/>
    </row>
    <row r="229" spans="1:26" ht="14.25" customHeight="1" x14ac:dyDescent="0.25">
      <c r="A229" s="1"/>
      <c r="B229" s="1"/>
      <c r="C229" s="1"/>
      <c r="D229" s="3"/>
      <c r="E229" s="1"/>
      <c r="F229" s="1"/>
      <c r="G229" s="1"/>
      <c r="H229" s="1"/>
      <c r="I229" s="1"/>
      <c r="J229" s="1"/>
      <c r="K229" s="1"/>
      <c r="L229" s="1"/>
      <c r="M229" s="1"/>
      <c r="N229" s="1"/>
      <c r="O229" s="1"/>
      <c r="P229" s="1"/>
      <c r="Q229" s="1"/>
      <c r="R229" s="1"/>
      <c r="S229" s="1"/>
      <c r="T229" s="1"/>
      <c r="U229" s="1"/>
      <c r="V229" s="1"/>
      <c r="W229" s="1"/>
      <c r="X229" s="1"/>
      <c r="Y229" s="1"/>
      <c r="Z229" s="3"/>
    </row>
    <row r="230" spans="1:26" ht="14.25" customHeight="1" x14ac:dyDescent="0.25">
      <c r="A230" s="1"/>
      <c r="B230" s="1"/>
      <c r="C230" s="1"/>
      <c r="D230" s="3"/>
      <c r="E230" s="1"/>
      <c r="F230" s="1"/>
      <c r="G230" s="1"/>
      <c r="H230" s="1"/>
      <c r="I230" s="1"/>
      <c r="J230" s="1"/>
      <c r="K230" s="1"/>
      <c r="L230" s="1"/>
      <c r="M230" s="1"/>
      <c r="N230" s="1"/>
      <c r="O230" s="1"/>
      <c r="P230" s="1"/>
      <c r="Q230" s="1"/>
      <c r="R230" s="1"/>
      <c r="S230" s="1"/>
      <c r="T230" s="1"/>
      <c r="U230" s="1"/>
      <c r="V230" s="1"/>
      <c r="W230" s="1"/>
      <c r="X230" s="1"/>
      <c r="Y230" s="1"/>
      <c r="Z230" s="3"/>
    </row>
    <row r="231" spans="1:26" ht="14.25" customHeight="1" x14ac:dyDescent="0.25">
      <c r="A231" s="1"/>
      <c r="B231" s="1"/>
      <c r="C231" s="1"/>
      <c r="D231" s="3"/>
      <c r="E231" s="1"/>
      <c r="F231" s="1"/>
      <c r="G231" s="1"/>
      <c r="H231" s="1"/>
      <c r="I231" s="1"/>
      <c r="J231" s="1"/>
      <c r="K231" s="1"/>
      <c r="L231" s="1"/>
      <c r="M231" s="1"/>
      <c r="N231" s="1"/>
      <c r="O231" s="1"/>
      <c r="P231" s="1"/>
      <c r="Q231" s="1"/>
      <c r="R231" s="1"/>
      <c r="S231" s="1"/>
      <c r="T231" s="1"/>
      <c r="U231" s="1"/>
      <c r="V231" s="1"/>
      <c r="W231" s="1"/>
      <c r="X231" s="1"/>
      <c r="Y231" s="1"/>
      <c r="Z231" s="3"/>
    </row>
    <row r="232" spans="1:26" ht="14.25" customHeight="1" x14ac:dyDescent="0.25">
      <c r="A232" s="1"/>
      <c r="B232" s="1"/>
      <c r="C232" s="1"/>
      <c r="D232" s="3"/>
      <c r="E232" s="1"/>
      <c r="F232" s="1"/>
      <c r="G232" s="1"/>
      <c r="H232" s="1"/>
      <c r="I232" s="1"/>
      <c r="J232" s="1"/>
      <c r="K232" s="1"/>
      <c r="L232" s="1"/>
      <c r="M232" s="1"/>
      <c r="N232" s="1"/>
      <c r="O232" s="1"/>
      <c r="P232" s="1"/>
      <c r="Q232" s="1"/>
      <c r="R232" s="1"/>
      <c r="S232" s="1"/>
      <c r="T232" s="1"/>
      <c r="U232" s="1"/>
      <c r="V232" s="1"/>
      <c r="W232" s="1"/>
      <c r="X232" s="1"/>
      <c r="Y232" s="1"/>
      <c r="Z232" s="3"/>
    </row>
    <row r="233" spans="1:26" ht="14.25" customHeight="1" x14ac:dyDescent="0.25">
      <c r="A233" s="1"/>
      <c r="B233" s="1"/>
      <c r="C233" s="1"/>
      <c r="D233" s="3"/>
      <c r="E233" s="1"/>
      <c r="F233" s="1"/>
      <c r="G233" s="1"/>
      <c r="H233" s="1"/>
      <c r="I233" s="1"/>
      <c r="J233" s="1"/>
      <c r="K233" s="1"/>
      <c r="L233" s="1"/>
      <c r="M233" s="1"/>
      <c r="N233" s="1"/>
      <c r="O233" s="1"/>
      <c r="P233" s="1"/>
      <c r="Q233" s="1"/>
      <c r="R233" s="1"/>
      <c r="S233" s="1"/>
      <c r="T233" s="1"/>
      <c r="U233" s="1"/>
      <c r="V233" s="1"/>
      <c r="W233" s="1"/>
      <c r="X233" s="1"/>
      <c r="Y233" s="1"/>
      <c r="Z233" s="3"/>
    </row>
    <row r="234" spans="1:26" ht="14.25" customHeight="1" x14ac:dyDescent="0.25">
      <c r="A234" s="1"/>
      <c r="B234" s="1"/>
      <c r="C234" s="1"/>
      <c r="D234" s="3"/>
      <c r="E234" s="1"/>
      <c r="F234" s="1"/>
      <c r="G234" s="1"/>
      <c r="H234" s="1"/>
      <c r="I234" s="1"/>
      <c r="J234" s="1"/>
      <c r="K234" s="1"/>
      <c r="L234" s="1"/>
      <c r="M234" s="1"/>
      <c r="N234" s="1"/>
      <c r="O234" s="1"/>
      <c r="P234" s="1"/>
      <c r="Q234" s="1"/>
      <c r="R234" s="1"/>
      <c r="S234" s="1"/>
      <c r="T234" s="1"/>
      <c r="U234" s="1"/>
      <c r="V234" s="1"/>
      <c r="W234" s="1"/>
      <c r="X234" s="1"/>
      <c r="Y234" s="1"/>
      <c r="Z234" s="3"/>
    </row>
    <row r="235" spans="1:26" ht="14.25" customHeight="1" x14ac:dyDescent="0.25">
      <c r="A235" s="1"/>
      <c r="B235" s="1"/>
      <c r="C235" s="1"/>
      <c r="D235" s="3"/>
      <c r="E235" s="1"/>
      <c r="F235" s="1"/>
      <c r="G235" s="1"/>
      <c r="H235" s="1"/>
      <c r="I235" s="1"/>
      <c r="J235" s="1"/>
      <c r="K235" s="1"/>
      <c r="L235" s="1"/>
      <c r="M235" s="1"/>
      <c r="N235" s="1"/>
      <c r="O235" s="1"/>
      <c r="P235" s="1"/>
      <c r="Q235" s="1"/>
      <c r="R235" s="1"/>
      <c r="S235" s="1"/>
      <c r="T235" s="1"/>
      <c r="U235" s="1"/>
      <c r="V235" s="1"/>
      <c r="W235" s="1"/>
      <c r="X235" s="1"/>
      <c r="Y235" s="1"/>
      <c r="Z235" s="3"/>
    </row>
    <row r="236" spans="1:26" ht="14.25" customHeight="1" x14ac:dyDescent="0.25">
      <c r="A236" s="1"/>
      <c r="B236" s="1"/>
      <c r="C236" s="1"/>
      <c r="D236" s="3"/>
      <c r="E236" s="1"/>
      <c r="F236" s="1"/>
      <c r="G236" s="1"/>
      <c r="H236" s="1"/>
      <c r="I236" s="1"/>
      <c r="J236" s="1"/>
      <c r="K236" s="1"/>
      <c r="L236" s="1"/>
      <c r="M236" s="1"/>
      <c r="N236" s="1"/>
      <c r="O236" s="1"/>
      <c r="P236" s="1"/>
      <c r="Q236" s="1"/>
      <c r="R236" s="1"/>
      <c r="S236" s="1"/>
      <c r="T236" s="1"/>
      <c r="U236" s="1"/>
      <c r="V236" s="1"/>
      <c r="W236" s="1"/>
      <c r="X236" s="1"/>
      <c r="Y236" s="1"/>
      <c r="Z236" s="3"/>
    </row>
    <row r="237" spans="1:26" ht="14.25" customHeight="1" x14ac:dyDescent="0.25">
      <c r="A237" s="1"/>
      <c r="B237" s="1"/>
      <c r="C237" s="1"/>
      <c r="D237" s="3"/>
      <c r="E237" s="1"/>
      <c r="F237" s="1"/>
      <c r="G237" s="1"/>
      <c r="H237" s="1"/>
      <c r="I237" s="1"/>
      <c r="J237" s="1"/>
      <c r="K237" s="1"/>
      <c r="L237" s="1"/>
      <c r="M237" s="1"/>
      <c r="N237" s="1"/>
      <c r="O237" s="1"/>
      <c r="P237" s="1"/>
      <c r="Q237" s="1"/>
      <c r="R237" s="1"/>
      <c r="S237" s="1"/>
      <c r="T237" s="1"/>
      <c r="U237" s="1"/>
      <c r="V237" s="1"/>
      <c r="W237" s="1"/>
      <c r="X237" s="1"/>
      <c r="Y237" s="1"/>
      <c r="Z237" s="3"/>
    </row>
    <row r="238" spans="1:26" ht="14.25" customHeight="1" x14ac:dyDescent="0.25">
      <c r="A238" s="1"/>
      <c r="B238" s="1"/>
      <c r="C238" s="1"/>
      <c r="D238" s="3"/>
      <c r="E238" s="1"/>
      <c r="F238" s="1"/>
      <c r="G238" s="1"/>
      <c r="H238" s="1"/>
      <c r="I238" s="1"/>
      <c r="J238" s="1"/>
      <c r="K238" s="1"/>
      <c r="L238" s="1"/>
      <c r="M238" s="1"/>
      <c r="N238" s="1"/>
      <c r="O238" s="1"/>
      <c r="P238" s="1"/>
      <c r="Q238" s="1"/>
      <c r="R238" s="1"/>
      <c r="S238" s="1"/>
      <c r="T238" s="1"/>
      <c r="U238" s="1"/>
      <c r="V238" s="1"/>
      <c r="W238" s="1"/>
      <c r="X238" s="1"/>
      <c r="Y238" s="1"/>
      <c r="Z238" s="3"/>
    </row>
    <row r="239" spans="1:26" ht="14.25" customHeight="1" x14ac:dyDescent="0.25">
      <c r="A239" s="1"/>
      <c r="B239" s="1"/>
      <c r="C239" s="1"/>
      <c r="D239" s="3"/>
      <c r="E239" s="1"/>
      <c r="F239" s="1"/>
      <c r="G239" s="1"/>
      <c r="H239" s="1"/>
      <c r="I239" s="1"/>
      <c r="J239" s="1"/>
      <c r="K239" s="1"/>
      <c r="L239" s="1"/>
      <c r="M239" s="1"/>
      <c r="N239" s="1"/>
      <c r="O239" s="1"/>
      <c r="P239" s="1"/>
      <c r="Q239" s="1"/>
      <c r="R239" s="1"/>
      <c r="S239" s="1"/>
      <c r="T239" s="1"/>
      <c r="U239" s="1"/>
      <c r="V239" s="1"/>
      <c r="W239" s="1"/>
      <c r="X239" s="1"/>
      <c r="Y239" s="1"/>
      <c r="Z239" s="3"/>
    </row>
    <row r="240" spans="1:26" ht="14.25" customHeight="1" x14ac:dyDescent="0.25">
      <c r="A240" s="1"/>
      <c r="B240" s="1"/>
      <c r="C240" s="1"/>
      <c r="D240" s="3"/>
      <c r="E240" s="1"/>
      <c r="F240" s="1"/>
      <c r="G240" s="1"/>
      <c r="H240" s="1"/>
      <c r="I240" s="1"/>
      <c r="J240" s="1"/>
      <c r="K240" s="1"/>
      <c r="L240" s="1"/>
      <c r="M240" s="1"/>
      <c r="N240" s="1"/>
      <c r="O240" s="1"/>
      <c r="P240" s="1"/>
      <c r="Q240" s="1"/>
      <c r="R240" s="1"/>
      <c r="S240" s="1"/>
      <c r="T240" s="1"/>
      <c r="U240" s="1"/>
      <c r="V240" s="1"/>
      <c r="W240" s="1"/>
      <c r="X240" s="1"/>
      <c r="Y240" s="1"/>
      <c r="Z240" s="3"/>
    </row>
    <row r="241" spans="1:26" ht="14.25" customHeight="1" x14ac:dyDescent="0.25">
      <c r="A241" s="1"/>
      <c r="B241" s="1"/>
      <c r="C241" s="1"/>
      <c r="D241" s="3"/>
      <c r="E241" s="1"/>
      <c r="F241" s="1"/>
      <c r="G241" s="1"/>
      <c r="H241" s="1"/>
      <c r="I241" s="1"/>
      <c r="J241" s="1"/>
      <c r="K241" s="1"/>
      <c r="L241" s="1"/>
      <c r="M241" s="1"/>
      <c r="N241" s="1"/>
      <c r="O241" s="1"/>
      <c r="P241" s="1"/>
      <c r="Q241" s="1"/>
      <c r="R241" s="1"/>
      <c r="S241" s="1"/>
      <c r="T241" s="1"/>
      <c r="U241" s="1"/>
      <c r="V241" s="1"/>
      <c r="W241" s="1"/>
      <c r="X241" s="1"/>
      <c r="Y241" s="1"/>
      <c r="Z241" s="3"/>
    </row>
    <row r="242" spans="1:26" ht="14.25" customHeight="1" x14ac:dyDescent="0.25">
      <c r="A242" s="1"/>
      <c r="B242" s="1"/>
      <c r="C242" s="1"/>
      <c r="D242" s="3"/>
      <c r="E242" s="1"/>
      <c r="F242" s="1"/>
      <c r="G242" s="1"/>
      <c r="H242" s="1"/>
      <c r="I242" s="1"/>
      <c r="J242" s="1"/>
      <c r="K242" s="1"/>
      <c r="L242" s="1"/>
      <c r="M242" s="1"/>
      <c r="N242" s="1"/>
      <c r="O242" s="1"/>
      <c r="P242" s="1"/>
      <c r="Q242" s="1"/>
      <c r="R242" s="1"/>
      <c r="S242" s="1"/>
      <c r="T242" s="1"/>
      <c r="U242" s="1"/>
      <c r="V242" s="1"/>
      <c r="W242" s="1"/>
      <c r="X242" s="1"/>
      <c r="Y242" s="1"/>
      <c r="Z242" s="3"/>
    </row>
    <row r="243" spans="1:26" ht="14.25" customHeight="1" x14ac:dyDescent="0.25">
      <c r="A243" s="1"/>
      <c r="B243" s="1"/>
      <c r="C243" s="1"/>
      <c r="D243" s="3"/>
      <c r="E243" s="1"/>
      <c r="F243" s="1"/>
      <c r="G243" s="1"/>
      <c r="H243" s="1"/>
      <c r="I243" s="1"/>
      <c r="J243" s="1"/>
      <c r="K243" s="1"/>
      <c r="L243" s="1"/>
      <c r="M243" s="1"/>
      <c r="N243" s="1"/>
      <c r="O243" s="1"/>
      <c r="P243" s="1"/>
      <c r="Q243" s="1"/>
      <c r="R243" s="1"/>
      <c r="S243" s="1"/>
      <c r="T243" s="1"/>
      <c r="U243" s="1"/>
      <c r="V243" s="1"/>
      <c r="W243" s="1"/>
      <c r="X243" s="1"/>
      <c r="Y243" s="1"/>
      <c r="Z243" s="3"/>
    </row>
    <row r="244" spans="1:26" ht="14.25" customHeight="1" x14ac:dyDescent="0.25">
      <c r="A244" s="1"/>
      <c r="B244" s="1"/>
      <c r="C244" s="1"/>
      <c r="D244" s="3"/>
      <c r="E244" s="1"/>
      <c r="F244" s="1"/>
      <c r="G244" s="1"/>
      <c r="H244" s="1"/>
      <c r="I244" s="1"/>
      <c r="J244" s="1"/>
      <c r="K244" s="1"/>
      <c r="L244" s="1"/>
      <c r="M244" s="1"/>
      <c r="N244" s="1"/>
      <c r="O244" s="1"/>
      <c r="P244" s="1"/>
      <c r="Q244" s="1"/>
      <c r="R244" s="1"/>
      <c r="S244" s="1"/>
      <c r="T244" s="1"/>
      <c r="U244" s="1"/>
      <c r="V244" s="1"/>
      <c r="W244" s="1"/>
      <c r="X244" s="1"/>
      <c r="Y244" s="1"/>
      <c r="Z244" s="3"/>
    </row>
    <row r="245" spans="1:26" ht="14.25" customHeight="1" x14ac:dyDescent="0.25">
      <c r="A245" s="1"/>
      <c r="B245" s="1"/>
      <c r="C245" s="1"/>
      <c r="D245" s="3"/>
      <c r="E245" s="1"/>
      <c r="F245" s="1"/>
      <c r="G245" s="1"/>
      <c r="H245" s="1"/>
      <c r="I245" s="1"/>
      <c r="J245" s="1"/>
      <c r="K245" s="1"/>
      <c r="L245" s="1"/>
      <c r="M245" s="1"/>
      <c r="N245" s="1"/>
      <c r="O245" s="1"/>
      <c r="P245" s="1"/>
      <c r="Q245" s="1"/>
      <c r="R245" s="1"/>
      <c r="S245" s="1"/>
      <c r="T245" s="1"/>
      <c r="U245" s="1"/>
      <c r="V245" s="1"/>
      <c r="W245" s="1"/>
      <c r="X245" s="1"/>
      <c r="Y245" s="1"/>
      <c r="Z245" s="3"/>
    </row>
    <row r="246" spans="1:26" ht="14.25" customHeight="1" x14ac:dyDescent="0.25">
      <c r="A246" s="1"/>
      <c r="B246" s="1"/>
      <c r="C246" s="1"/>
      <c r="D246" s="3"/>
      <c r="E246" s="1"/>
      <c r="F246" s="1"/>
      <c r="G246" s="1"/>
      <c r="H246" s="1"/>
      <c r="I246" s="1"/>
      <c r="J246" s="1"/>
      <c r="K246" s="1"/>
      <c r="L246" s="1"/>
      <c r="M246" s="1"/>
      <c r="N246" s="1"/>
      <c r="O246" s="1"/>
      <c r="P246" s="1"/>
      <c r="Q246" s="1"/>
      <c r="R246" s="1"/>
      <c r="S246" s="1"/>
      <c r="T246" s="1"/>
      <c r="U246" s="1"/>
      <c r="V246" s="1"/>
      <c r="W246" s="1"/>
      <c r="X246" s="1"/>
      <c r="Y246" s="1"/>
      <c r="Z246" s="3"/>
    </row>
    <row r="247" spans="1:26" ht="14.25" customHeight="1" x14ac:dyDescent="0.25">
      <c r="A247" s="1"/>
      <c r="B247" s="1"/>
      <c r="C247" s="1"/>
      <c r="D247" s="3"/>
      <c r="E247" s="1"/>
      <c r="F247" s="1"/>
      <c r="G247" s="1"/>
      <c r="H247" s="1"/>
      <c r="I247" s="1"/>
      <c r="J247" s="1"/>
      <c r="K247" s="1"/>
      <c r="L247" s="1"/>
      <c r="M247" s="1"/>
      <c r="N247" s="1"/>
      <c r="O247" s="1"/>
      <c r="P247" s="1"/>
      <c r="Q247" s="1"/>
      <c r="R247" s="1"/>
      <c r="S247" s="1"/>
      <c r="T247" s="1"/>
      <c r="U247" s="1"/>
      <c r="V247" s="1"/>
      <c r="W247" s="1"/>
      <c r="X247" s="1"/>
      <c r="Y247" s="1"/>
      <c r="Z247" s="3"/>
    </row>
    <row r="248" spans="1:26" ht="14.25" customHeight="1" x14ac:dyDescent="0.25">
      <c r="A248" s="1"/>
      <c r="B248" s="1"/>
      <c r="C248" s="1"/>
      <c r="D248" s="3"/>
      <c r="E248" s="1"/>
      <c r="F248" s="1"/>
      <c r="G248" s="1"/>
      <c r="H248" s="1"/>
      <c r="I248" s="1"/>
      <c r="J248" s="1"/>
      <c r="K248" s="1"/>
      <c r="L248" s="1"/>
      <c r="M248" s="1"/>
      <c r="N248" s="1"/>
      <c r="O248" s="1"/>
      <c r="P248" s="1"/>
      <c r="Q248" s="1"/>
      <c r="R248" s="1"/>
      <c r="S248" s="1"/>
      <c r="T248" s="1"/>
      <c r="U248" s="1"/>
      <c r="V248" s="1"/>
      <c r="W248" s="1"/>
      <c r="X248" s="1"/>
      <c r="Y248" s="1"/>
      <c r="Z248" s="3"/>
    </row>
    <row r="249" spans="1:26" ht="14.25" customHeight="1" x14ac:dyDescent="0.25">
      <c r="A249" s="1"/>
      <c r="B249" s="1"/>
      <c r="C249" s="1"/>
      <c r="D249" s="3"/>
      <c r="E249" s="1"/>
      <c r="F249" s="1"/>
      <c r="G249" s="1"/>
      <c r="H249" s="1"/>
      <c r="I249" s="1"/>
      <c r="J249" s="1"/>
      <c r="K249" s="1"/>
      <c r="L249" s="1"/>
      <c r="M249" s="1"/>
      <c r="N249" s="1"/>
      <c r="O249" s="1"/>
      <c r="P249" s="1"/>
      <c r="Q249" s="1"/>
      <c r="R249" s="1"/>
      <c r="S249" s="1"/>
      <c r="T249" s="1"/>
      <c r="U249" s="1"/>
      <c r="V249" s="1"/>
      <c r="W249" s="1"/>
      <c r="X249" s="1"/>
      <c r="Y249" s="1"/>
      <c r="Z249" s="3"/>
    </row>
    <row r="250" spans="1:26" ht="14.25" customHeight="1" x14ac:dyDescent="0.25">
      <c r="A250" s="1"/>
      <c r="B250" s="1"/>
      <c r="C250" s="1"/>
      <c r="D250" s="3"/>
      <c r="E250" s="1"/>
      <c r="F250" s="1"/>
      <c r="G250" s="1"/>
      <c r="H250" s="1"/>
      <c r="I250" s="1"/>
      <c r="J250" s="1"/>
      <c r="K250" s="1"/>
      <c r="L250" s="1"/>
      <c r="M250" s="1"/>
      <c r="N250" s="1"/>
      <c r="O250" s="1"/>
      <c r="P250" s="1"/>
      <c r="Q250" s="1"/>
      <c r="R250" s="1"/>
      <c r="S250" s="1"/>
      <c r="T250" s="1"/>
      <c r="U250" s="1"/>
      <c r="V250" s="1"/>
      <c r="W250" s="1"/>
      <c r="X250" s="1"/>
      <c r="Y250" s="1"/>
      <c r="Z250" s="3"/>
    </row>
    <row r="251" spans="1:26" ht="14.25" customHeight="1" x14ac:dyDescent="0.25">
      <c r="A251" s="1"/>
      <c r="B251" s="1"/>
      <c r="C251" s="1"/>
      <c r="D251" s="3"/>
      <c r="E251" s="1"/>
      <c r="F251" s="1"/>
      <c r="G251" s="1"/>
      <c r="H251" s="1"/>
      <c r="I251" s="1"/>
      <c r="J251" s="1"/>
      <c r="K251" s="1"/>
      <c r="L251" s="1"/>
      <c r="M251" s="1"/>
      <c r="N251" s="1"/>
      <c r="O251" s="1"/>
      <c r="P251" s="1"/>
      <c r="Q251" s="1"/>
      <c r="R251" s="1"/>
      <c r="S251" s="1"/>
      <c r="T251" s="1"/>
      <c r="U251" s="1"/>
      <c r="V251" s="1"/>
      <c r="W251" s="1"/>
      <c r="X251" s="1"/>
      <c r="Y251" s="1"/>
      <c r="Z251" s="3"/>
    </row>
    <row r="252" spans="1:26" ht="14.25" customHeight="1" x14ac:dyDescent="0.25">
      <c r="A252" s="1"/>
      <c r="B252" s="1"/>
      <c r="C252" s="1"/>
      <c r="D252" s="3"/>
      <c r="E252" s="1"/>
      <c r="F252" s="1"/>
      <c r="G252" s="1"/>
      <c r="H252" s="1"/>
      <c r="I252" s="1"/>
      <c r="J252" s="1"/>
      <c r="K252" s="1"/>
      <c r="L252" s="1"/>
      <c r="M252" s="1"/>
      <c r="N252" s="1"/>
      <c r="O252" s="1"/>
      <c r="P252" s="1"/>
      <c r="Q252" s="1"/>
      <c r="R252" s="1"/>
      <c r="S252" s="1"/>
      <c r="T252" s="1"/>
      <c r="U252" s="1"/>
      <c r="V252" s="1"/>
      <c r="W252" s="1"/>
      <c r="X252" s="1"/>
      <c r="Y252" s="1"/>
      <c r="Z252" s="3"/>
    </row>
    <row r="253" spans="1:26" ht="14.25" customHeight="1" x14ac:dyDescent="0.25">
      <c r="A253" s="1"/>
      <c r="B253" s="1"/>
      <c r="C253" s="1"/>
      <c r="D253" s="3"/>
      <c r="E253" s="1"/>
      <c r="F253" s="1"/>
      <c r="G253" s="1"/>
      <c r="H253" s="1"/>
      <c r="I253" s="1"/>
      <c r="J253" s="1"/>
      <c r="K253" s="1"/>
      <c r="L253" s="1"/>
      <c r="M253" s="1"/>
      <c r="N253" s="1"/>
      <c r="O253" s="1"/>
      <c r="P253" s="1"/>
      <c r="Q253" s="1"/>
      <c r="R253" s="1"/>
      <c r="S253" s="1"/>
      <c r="T253" s="1"/>
      <c r="U253" s="1"/>
      <c r="V253" s="1"/>
      <c r="W253" s="1"/>
      <c r="X253" s="1"/>
      <c r="Y253" s="1"/>
      <c r="Z253" s="3"/>
    </row>
    <row r="254" spans="1:26" ht="14.25" customHeight="1" x14ac:dyDescent="0.25">
      <c r="A254" s="1"/>
      <c r="B254" s="1"/>
      <c r="C254" s="1"/>
      <c r="D254" s="3"/>
      <c r="E254" s="1"/>
      <c r="F254" s="1"/>
      <c r="G254" s="1"/>
      <c r="H254" s="1"/>
      <c r="I254" s="1"/>
      <c r="J254" s="1"/>
      <c r="K254" s="1"/>
      <c r="L254" s="1"/>
      <c r="M254" s="1"/>
      <c r="N254" s="1"/>
      <c r="O254" s="1"/>
      <c r="P254" s="1"/>
      <c r="Q254" s="1"/>
      <c r="R254" s="1"/>
      <c r="S254" s="1"/>
      <c r="T254" s="1"/>
      <c r="U254" s="1"/>
      <c r="V254" s="1"/>
      <c r="W254" s="1"/>
      <c r="X254" s="1"/>
      <c r="Y254" s="1"/>
      <c r="Z254" s="3"/>
    </row>
    <row r="255" spans="1:26" ht="14.25" customHeight="1" x14ac:dyDescent="0.25">
      <c r="A255" s="1"/>
      <c r="B255" s="1"/>
      <c r="C255" s="1"/>
      <c r="D255" s="3"/>
      <c r="E255" s="1"/>
      <c r="F255" s="1"/>
      <c r="G255" s="1"/>
      <c r="H255" s="1"/>
      <c r="I255" s="1"/>
      <c r="J255" s="1"/>
      <c r="K255" s="1"/>
      <c r="L255" s="1"/>
      <c r="M255" s="1"/>
      <c r="N255" s="1"/>
      <c r="O255" s="1"/>
      <c r="P255" s="1"/>
      <c r="Q255" s="1"/>
      <c r="R255" s="1"/>
      <c r="S255" s="1"/>
      <c r="T255" s="1"/>
      <c r="U255" s="1"/>
      <c r="V255" s="1"/>
      <c r="W255" s="1"/>
      <c r="X255" s="1"/>
      <c r="Y255" s="1"/>
      <c r="Z255" s="3"/>
    </row>
    <row r="256" spans="1:26" ht="14.25" customHeight="1" x14ac:dyDescent="0.25">
      <c r="A256" s="1"/>
      <c r="B256" s="1"/>
      <c r="C256" s="1"/>
      <c r="D256" s="3"/>
      <c r="E256" s="1"/>
      <c r="F256" s="1"/>
      <c r="G256" s="1"/>
      <c r="H256" s="1"/>
      <c r="I256" s="1"/>
      <c r="J256" s="1"/>
      <c r="K256" s="1"/>
      <c r="L256" s="1"/>
      <c r="M256" s="1"/>
      <c r="N256" s="1"/>
      <c r="O256" s="1"/>
      <c r="P256" s="1"/>
      <c r="Q256" s="1"/>
      <c r="R256" s="1"/>
      <c r="S256" s="1"/>
      <c r="T256" s="1"/>
      <c r="U256" s="1"/>
      <c r="V256" s="1"/>
      <c r="W256" s="1"/>
      <c r="X256" s="1"/>
      <c r="Y256" s="1"/>
      <c r="Z256" s="3"/>
    </row>
    <row r="257" spans="1:26" ht="14.25" customHeight="1" x14ac:dyDescent="0.25">
      <c r="A257" s="1"/>
      <c r="B257" s="1"/>
      <c r="C257" s="1"/>
      <c r="D257" s="3"/>
      <c r="E257" s="1"/>
      <c r="F257" s="1"/>
      <c r="G257" s="1"/>
      <c r="H257" s="1"/>
      <c r="I257" s="1"/>
      <c r="J257" s="1"/>
      <c r="K257" s="1"/>
      <c r="L257" s="1"/>
      <c r="M257" s="1"/>
      <c r="N257" s="1"/>
      <c r="O257" s="1"/>
      <c r="P257" s="1"/>
      <c r="Q257" s="1"/>
      <c r="R257" s="1"/>
      <c r="S257" s="1"/>
      <c r="T257" s="1"/>
      <c r="U257" s="1"/>
      <c r="V257" s="1"/>
      <c r="W257" s="1"/>
      <c r="X257" s="1"/>
      <c r="Y257" s="1"/>
      <c r="Z257" s="3"/>
    </row>
    <row r="258" spans="1:26" ht="14.25" customHeight="1" x14ac:dyDescent="0.25">
      <c r="A258" s="1"/>
      <c r="B258" s="1"/>
      <c r="C258" s="1"/>
      <c r="D258" s="3"/>
      <c r="E258" s="1"/>
      <c r="F258" s="1"/>
      <c r="G258" s="1"/>
      <c r="H258" s="1"/>
      <c r="I258" s="1"/>
      <c r="J258" s="1"/>
      <c r="K258" s="1"/>
      <c r="L258" s="1"/>
      <c r="M258" s="1"/>
      <c r="N258" s="1"/>
      <c r="O258" s="1"/>
      <c r="P258" s="1"/>
      <c r="Q258" s="1"/>
      <c r="R258" s="1"/>
      <c r="S258" s="1"/>
      <c r="T258" s="1"/>
      <c r="U258" s="1"/>
      <c r="V258" s="1"/>
      <c r="W258" s="1"/>
      <c r="X258" s="1"/>
      <c r="Y258" s="1"/>
      <c r="Z258" s="3"/>
    </row>
    <row r="259" spans="1:26" ht="14.25" customHeight="1" x14ac:dyDescent="0.25">
      <c r="A259" s="1"/>
      <c r="B259" s="1"/>
      <c r="C259" s="1"/>
      <c r="D259" s="3"/>
      <c r="E259" s="1"/>
      <c r="F259" s="1"/>
      <c r="G259" s="1"/>
      <c r="H259" s="1"/>
      <c r="I259" s="1"/>
      <c r="J259" s="1"/>
      <c r="K259" s="1"/>
      <c r="L259" s="1"/>
      <c r="M259" s="1"/>
      <c r="N259" s="1"/>
      <c r="O259" s="1"/>
      <c r="P259" s="1"/>
      <c r="Q259" s="1"/>
      <c r="R259" s="1"/>
      <c r="S259" s="1"/>
      <c r="T259" s="1"/>
      <c r="U259" s="1"/>
      <c r="V259" s="1"/>
      <c r="W259" s="1"/>
      <c r="X259" s="1"/>
      <c r="Y259" s="1"/>
      <c r="Z259" s="3"/>
    </row>
    <row r="260" spans="1:26" ht="14.25" customHeight="1" x14ac:dyDescent="0.25">
      <c r="A260" s="1"/>
      <c r="B260" s="1"/>
      <c r="C260" s="1"/>
      <c r="D260" s="3"/>
      <c r="E260" s="1"/>
      <c r="F260" s="1"/>
      <c r="G260" s="1"/>
      <c r="H260" s="1"/>
      <c r="I260" s="1"/>
      <c r="J260" s="1"/>
      <c r="K260" s="1"/>
      <c r="L260" s="1"/>
      <c r="M260" s="1"/>
      <c r="N260" s="1"/>
      <c r="O260" s="1"/>
      <c r="P260" s="1"/>
      <c r="Q260" s="1"/>
      <c r="R260" s="1"/>
      <c r="S260" s="1"/>
      <c r="T260" s="1"/>
      <c r="U260" s="1"/>
      <c r="V260" s="1"/>
      <c r="W260" s="1"/>
      <c r="X260" s="1"/>
      <c r="Y260" s="1"/>
      <c r="Z260" s="3"/>
    </row>
    <row r="261" spans="1:26" ht="14.25" customHeight="1" x14ac:dyDescent="0.25">
      <c r="A261" s="1"/>
      <c r="B261" s="1"/>
      <c r="C261" s="1"/>
      <c r="D261" s="3"/>
      <c r="E261" s="1"/>
      <c r="F261" s="1"/>
      <c r="G261" s="1"/>
      <c r="H261" s="1"/>
      <c r="I261" s="1"/>
      <c r="J261" s="1"/>
      <c r="K261" s="1"/>
      <c r="L261" s="1"/>
      <c r="M261" s="1"/>
      <c r="N261" s="1"/>
      <c r="O261" s="1"/>
      <c r="P261" s="1"/>
      <c r="Q261" s="1"/>
      <c r="R261" s="1"/>
      <c r="S261" s="1"/>
      <c r="T261" s="1"/>
      <c r="U261" s="1"/>
      <c r="V261" s="1"/>
      <c r="W261" s="1"/>
      <c r="X261" s="1"/>
      <c r="Y261" s="1"/>
      <c r="Z261" s="3"/>
    </row>
    <row r="262" spans="1:26" ht="14.25" customHeight="1" x14ac:dyDescent="0.25">
      <c r="A262" s="1"/>
      <c r="B262" s="1"/>
      <c r="C262" s="1"/>
      <c r="D262" s="3"/>
      <c r="E262" s="1"/>
      <c r="F262" s="1"/>
      <c r="G262" s="1"/>
      <c r="H262" s="1"/>
      <c r="I262" s="1"/>
      <c r="J262" s="1"/>
      <c r="K262" s="1"/>
      <c r="L262" s="1"/>
      <c r="M262" s="1"/>
      <c r="N262" s="1"/>
      <c r="O262" s="1"/>
      <c r="P262" s="1"/>
      <c r="Q262" s="1"/>
      <c r="R262" s="1"/>
      <c r="S262" s="1"/>
      <c r="T262" s="1"/>
      <c r="U262" s="1"/>
      <c r="V262" s="1"/>
      <c r="W262" s="1"/>
      <c r="X262" s="1"/>
      <c r="Y262" s="1"/>
      <c r="Z262" s="3"/>
    </row>
    <row r="263" spans="1:26" ht="14.25" customHeight="1" x14ac:dyDescent="0.25">
      <c r="A263" s="1"/>
      <c r="B263" s="1"/>
      <c r="C263" s="1"/>
      <c r="D263" s="3"/>
      <c r="E263" s="1"/>
      <c r="F263" s="1"/>
      <c r="G263" s="1"/>
      <c r="H263" s="1"/>
      <c r="I263" s="1"/>
      <c r="J263" s="1"/>
      <c r="K263" s="1"/>
      <c r="L263" s="1"/>
      <c r="M263" s="1"/>
      <c r="N263" s="1"/>
      <c r="O263" s="1"/>
      <c r="P263" s="1"/>
      <c r="Q263" s="1"/>
      <c r="R263" s="1"/>
      <c r="S263" s="1"/>
      <c r="T263" s="1"/>
      <c r="U263" s="1"/>
      <c r="V263" s="1"/>
      <c r="W263" s="1"/>
      <c r="X263" s="1"/>
      <c r="Y263" s="1"/>
      <c r="Z263" s="3"/>
    </row>
    <row r="264" spans="1:26" ht="14.25" customHeight="1" x14ac:dyDescent="0.25">
      <c r="A264" s="1"/>
      <c r="B264" s="1"/>
      <c r="C264" s="1"/>
      <c r="D264" s="3"/>
      <c r="E264" s="1"/>
      <c r="F264" s="1"/>
      <c r="G264" s="1"/>
      <c r="H264" s="1"/>
      <c r="I264" s="1"/>
      <c r="J264" s="1"/>
      <c r="K264" s="1"/>
      <c r="L264" s="1"/>
      <c r="M264" s="1"/>
      <c r="N264" s="1"/>
      <c r="O264" s="1"/>
      <c r="P264" s="1"/>
      <c r="Q264" s="1"/>
      <c r="R264" s="1"/>
      <c r="S264" s="1"/>
      <c r="T264" s="1"/>
      <c r="U264" s="1"/>
      <c r="V264" s="1"/>
      <c r="W264" s="1"/>
      <c r="X264" s="1"/>
      <c r="Y264" s="1"/>
      <c r="Z264" s="3"/>
    </row>
    <row r="265" spans="1:26" ht="14.25" customHeight="1" x14ac:dyDescent="0.25">
      <c r="A265" s="1"/>
      <c r="B265" s="1"/>
      <c r="C265" s="1"/>
      <c r="D265" s="3"/>
      <c r="E265" s="1"/>
      <c r="F265" s="1"/>
      <c r="G265" s="1"/>
      <c r="H265" s="1"/>
      <c r="I265" s="1"/>
      <c r="J265" s="1"/>
      <c r="K265" s="1"/>
      <c r="L265" s="1"/>
      <c r="M265" s="1"/>
      <c r="N265" s="1"/>
      <c r="O265" s="1"/>
      <c r="P265" s="1"/>
      <c r="Q265" s="1"/>
      <c r="R265" s="1"/>
      <c r="S265" s="1"/>
      <c r="T265" s="1"/>
      <c r="U265" s="1"/>
      <c r="V265" s="1"/>
      <c r="W265" s="1"/>
      <c r="X265" s="1"/>
      <c r="Y265" s="1"/>
      <c r="Z265" s="3"/>
    </row>
    <row r="266" spans="1:26" ht="14.25" customHeight="1" x14ac:dyDescent="0.25">
      <c r="A266" s="1"/>
      <c r="B266" s="1"/>
      <c r="C266" s="1"/>
      <c r="D266" s="3"/>
      <c r="E266" s="1"/>
      <c r="F266" s="1"/>
      <c r="G266" s="1"/>
      <c r="H266" s="1"/>
      <c r="I266" s="1"/>
      <c r="J266" s="1"/>
      <c r="K266" s="1"/>
      <c r="L266" s="1"/>
      <c r="M266" s="1"/>
      <c r="N266" s="1"/>
      <c r="O266" s="1"/>
      <c r="P266" s="1"/>
      <c r="Q266" s="1"/>
      <c r="R266" s="1"/>
      <c r="S266" s="1"/>
      <c r="T266" s="1"/>
      <c r="U266" s="1"/>
      <c r="V266" s="1"/>
      <c r="W266" s="1"/>
      <c r="X266" s="1"/>
      <c r="Y266" s="1"/>
      <c r="Z266" s="3"/>
    </row>
    <row r="267" spans="1:26" ht="14.25" customHeight="1" x14ac:dyDescent="0.25">
      <c r="A267" s="1"/>
      <c r="B267" s="1"/>
      <c r="C267" s="1"/>
      <c r="D267" s="3"/>
      <c r="E267" s="1"/>
      <c r="F267" s="1"/>
      <c r="G267" s="1"/>
      <c r="H267" s="1"/>
      <c r="I267" s="1"/>
      <c r="J267" s="1"/>
      <c r="K267" s="1"/>
      <c r="L267" s="1"/>
      <c r="M267" s="1"/>
      <c r="N267" s="1"/>
      <c r="O267" s="1"/>
      <c r="P267" s="1"/>
      <c r="Q267" s="1"/>
      <c r="R267" s="1"/>
      <c r="S267" s="1"/>
      <c r="T267" s="1"/>
      <c r="U267" s="1"/>
      <c r="V267" s="1"/>
      <c r="W267" s="1"/>
      <c r="X267" s="1"/>
      <c r="Y267" s="1"/>
      <c r="Z267" s="3"/>
    </row>
    <row r="268" spans="1:26" ht="14.25" customHeight="1" x14ac:dyDescent="0.25">
      <c r="A268" s="1"/>
      <c r="B268" s="1"/>
      <c r="C268" s="1"/>
      <c r="D268" s="3"/>
      <c r="E268" s="1"/>
      <c r="F268" s="1"/>
      <c r="G268" s="1"/>
      <c r="H268" s="1"/>
      <c r="I268" s="1"/>
      <c r="J268" s="1"/>
      <c r="K268" s="1"/>
      <c r="L268" s="1"/>
      <c r="M268" s="1"/>
      <c r="N268" s="1"/>
      <c r="O268" s="1"/>
      <c r="P268" s="1"/>
      <c r="Q268" s="1"/>
      <c r="R268" s="1"/>
      <c r="S268" s="1"/>
      <c r="T268" s="1"/>
      <c r="U268" s="1"/>
      <c r="V268" s="1"/>
      <c r="W268" s="1"/>
      <c r="X268" s="1"/>
      <c r="Y268" s="1"/>
      <c r="Z268" s="3"/>
    </row>
    <row r="269" spans="1:26" ht="14.25" customHeight="1" x14ac:dyDescent="0.25">
      <c r="A269" s="1"/>
      <c r="B269" s="1"/>
      <c r="C269" s="1"/>
      <c r="D269" s="3"/>
      <c r="E269" s="1"/>
      <c r="F269" s="1"/>
      <c r="G269" s="1"/>
      <c r="H269" s="1"/>
      <c r="I269" s="1"/>
      <c r="J269" s="1"/>
      <c r="K269" s="1"/>
      <c r="L269" s="1"/>
      <c r="M269" s="1"/>
      <c r="N269" s="1"/>
      <c r="O269" s="1"/>
      <c r="P269" s="1"/>
      <c r="Q269" s="1"/>
      <c r="R269" s="1"/>
      <c r="S269" s="1"/>
      <c r="T269" s="1"/>
      <c r="U269" s="1"/>
      <c r="V269" s="1"/>
      <c r="W269" s="1"/>
      <c r="X269" s="1"/>
      <c r="Y269" s="1"/>
      <c r="Z269" s="3"/>
    </row>
    <row r="270" spans="1:26" ht="14.25" customHeight="1" x14ac:dyDescent="0.25">
      <c r="A270" s="1"/>
      <c r="B270" s="1"/>
      <c r="C270" s="1"/>
      <c r="D270" s="3"/>
      <c r="E270" s="1"/>
      <c r="F270" s="1"/>
      <c r="G270" s="1"/>
      <c r="H270" s="1"/>
      <c r="I270" s="1"/>
      <c r="J270" s="1"/>
      <c r="K270" s="1"/>
      <c r="L270" s="1"/>
      <c r="M270" s="1"/>
      <c r="N270" s="1"/>
      <c r="O270" s="1"/>
      <c r="P270" s="1"/>
      <c r="Q270" s="1"/>
      <c r="R270" s="1"/>
      <c r="S270" s="1"/>
      <c r="T270" s="1"/>
      <c r="U270" s="1"/>
      <c r="V270" s="1"/>
      <c r="W270" s="1"/>
      <c r="X270" s="1"/>
      <c r="Y270" s="1"/>
      <c r="Z270" s="3"/>
    </row>
    <row r="271" spans="1:26" ht="14.25" customHeight="1" x14ac:dyDescent="0.25">
      <c r="A271" s="1"/>
      <c r="B271" s="1"/>
      <c r="C271" s="1"/>
      <c r="D271" s="3"/>
      <c r="E271" s="1"/>
      <c r="F271" s="1"/>
      <c r="G271" s="1"/>
      <c r="H271" s="1"/>
      <c r="I271" s="1"/>
      <c r="J271" s="1"/>
      <c r="K271" s="1"/>
      <c r="L271" s="1"/>
      <c r="M271" s="1"/>
      <c r="N271" s="1"/>
      <c r="O271" s="1"/>
      <c r="P271" s="1"/>
      <c r="Q271" s="1"/>
      <c r="R271" s="1"/>
      <c r="S271" s="1"/>
      <c r="T271" s="1"/>
      <c r="U271" s="1"/>
      <c r="V271" s="1"/>
      <c r="W271" s="1"/>
      <c r="X271" s="1"/>
      <c r="Y271" s="1"/>
      <c r="Z271" s="3"/>
    </row>
    <row r="272" spans="1:26" ht="14.25" customHeight="1" x14ac:dyDescent="0.25">
      <c r="A272" s="1"/>
      <c r="B272" s="1"/>
      <c r="C272" s="1"/>
      <c r="D272" s="3"/>
      <c r="E272" s="1"/>
      <c r="F272" s="1"/>
      <c r="G272" s="1"/>
      <c r="H272" s="1"/>
      <c r="I272" s="1"/>
      <c r="J272" s="1"/>
      <c r="K272" s="1"/>
      <c r="L272" s="1"/>
      <c r="M272" s="1"/>
      <c r="N272" s="1"/>
      <c r="O272" s="1"/>
      <c r="P272" s="1"/>
      <c r="Q272" s="1"/>
      <c r="R272" s="1"/>
      <c r="S272" s="1"/>
      <c r="T272" s="1"/>
      <c r="U272" s="1"/>
      <c r="V272" s="1"/>
      <c r="W272" s="1"/>
      <c r="X272" s="1"/>
      <c r="Y272" s="1"/>
      <c r="Z272" s="3"/>
    </row>
    <row r="273" spans="1:26" ht="14.25" customHeight="1" x14ac:dyDescent="0.25">
      <c r="A273" s="1"/>
      <c r="B273" s="1"/>
      <c r="C273" s="1"/>
      <c r="D273" s="3"/>
      <c r="E273" s="1"/>
      <c r="F273" s="1"/>
      <c r="G273" s="1"/>
      <c r="H273" s="1"/>
      <c r="I273" s="1"/>
      <c r="J273" s="1"/>
      <c r="K273" s="1"/>
      <c r="L273" s="1"/>
      <c r="M273" s="1"/>
      <c r="N273" s="1"/>
      <c r="O273" s="1"/>
      <c r="P273" s="1"/>
      <c r="Q273" s="1"/>
      <c r="R273" s="1"/>
      <c r="S273" s="1"/>
      <c r="T273" s="1"/>
      <c r="U273" s="1"/>
      <c r="V273" s="1"/>
      <c r="W273" s="1"/>
      <c r="X273" s="1"/>
      <c r="Y273" s="1"/>
      <c r="Z273" s="3"/>
    </row>
    <row r="274" spans="1:26" ht="14.25" customHeight="1" x14ac:dyDescent="0.25">
      <c r="A274" s="1"/>
      <c r="B274" s="1"/>
      <c r="C274" s="1"/>
      <c r="D274" s="3"/>
      <c r="E274" s="1"/>
      <c r="F274" s="1"/>
      <c r="G274" s="1"/>
      <c r="H274" s="1"/>
      <c r="I274" s="1"/>
      <c r="J274" s="1"/>
      <c r="K274" s="1"/>
      <c r="L274" s="1"/>
      <c r="M274" s="1"/>
      <c r="N274" s="1"/>
      <c r="O274" s="1"/>
      <c r="P274" s="1"/>
      <c r="Q274" s="1"/>
      <c r="R274" s="1"/>
      <c r="S274" s="1"/>
      <c r="T274" s="1"/>
      <c r="U274" s="1"/>
      <c r="V274" s="1"/>
      <c r="W274" s="1"/>
      <c r="X274" s="1"/>
      <c r="Y274" s="1"/>
      <c r="Z274" s="3"/>
    </row>
    <row r="275" spans="1:26" ht="14.25" customHeight="1" x14ac:dyDescent="0.25">
      <c r="A275" s="1"/>
      <c r="B275" s="1"/>
      <c r="C275" s="1"/>
      <c r="D275" s="3"/>
      <c r="E275" s="1"/>
      <c r="F275" s="1"/>
      <c r="G275" s="1"/>
      <c r="H275" s="1"/>
      <c r="I275" s="1"/>
      <c r="J275" s="1"/>
      <c r="K275" s="1"/>
      <c r="L275" s="1"/>
      <c r="M275" s="1"/>
      <c r="N275" s="1"/>
      <c r="O275" s="1"/>
      <c r="P275" s="1"/>
      <c r="Q275" s="1"/>
      <c r="R275" s="1"/>
      <c r="S275" s="1"/>
      <c r="T275" s="1"/>
      <c r="U275" s="1"/>
      <c r="V275" s="1"/>
      <c r="W275" s="1"/>
      <c r="X275" s="1"/>
      <c r="Y275" s="1"/>
      <c r="Z275" s="3"/>
    </row>
    <row r="276" spans="1:26" ht="14.25" customHeight="1" x14ac:dyDescent="0.25">
      <c r="A276" s="1"/>
      <c r="B276" s="1"/>
      <c r="C276" s="1"/>
      <c r="D276" s="3"/>
      <c r="E276" s="1"/>
      <c r="F276" s="1"/>
      <c r="G276" s="1"/>
      <c r="H276" s="1"/>
      <c r="I276" s="1"/>
      <c r="J276" s="1"/>
      <c r="K276" s="1"/>
      <c r="L276" s="1"/>
      <c r="M276" s="1"/>
      <c r="N276" s="1"/>
      <c r="O276" s="1"/>
      <c r="P276" s="1"/>
      <c r="Q276" s="1"/>
      <c r="R276" s="1"/>
      <c r="S276" s="1"/>
      <c r="T276" s="1"/>
      <c r="U276" s="1"/>
      <c r="V276" s="1"/>
      <c r="W276" s="1"/>
      <c r="X276" s="1"/>
      <c r="Y276" s="1"/>
      <c r="Z276" s="3"/>
    </row>
    <row r="277" spans="1:26" ht="14.25" customHeight="1" x14ac:dyDescent="0.25">
      <c r="A277" s="1"/>
      <c r="B277" s="1"/>
      <c r="C277" s="1"/>
      <c r="D277" s="3"/>
      <c r="E277" s="1"/>
      <c r="F277" s="1"/>
      <c r="G277" s="1"/>
      <c r="H277" s="1"/>
      <c r="I277" s="1"/>
      <c r="J277" s="1"/>
      <c r="K277" s="1"/>
      <c r="L277" s="1"/>
      <c r="M277" s="1"/>
      <c r="N277" s="1"/>
      <c r="O277" s="1"/>
      <c r="P277" s="1"/>
      <c r="Q277" s="1"/>
      <c r="R277" s="1"/>
      <c r="S277" s="1"/>
      <c r="T277" s="1"/>
      <c r="U277" s="1"/>
      <c r="V277" s="1"/>
      <c r="W277" s="1"/>
      <c r="X277" s="1"/>
      <c r="Y277" s="1"/>
      <c r="Z277" s="3"/>
    </row>
    <row r="278" spans="1:26" ht="14.25" customHeight="1" x14ac:dyDescent="0.25">
      <c r="A278" s="1"/>
      <c r="B278" s="1"/>
      <c r="C278" s="1"/>
      <c r="D278" s="3"/>
      <c r="E278" s="1"/>
      <c r="F278" s="1"/>
      <c r="G278" s="1"/>
      <c r="H278" s="1"/>
      <c r="I278" s="1"/>
      <c r="J278" s="1"/>
      <c r="K278" s="1"/>
      <c r="L278" s="1"/>
      <c r="M278" s="1"/>
      <c r="N278" s="1"/>
      <c r="O278" s="1"/>
      <c r="P278" s="1"/>
      <c r="Q278" s="1"/>
      <c r="R278" s="1"/>
      <c r="S278" s="1"/>
      <c r="T278" s="1"/>
      <c r="U278" s="1"/>
      <c r="V278" s="1"/>
      <c r="W278" s="1"/>
      <c r="X278" s="1"/>
      <c r="Y278" s="1"/>
      <c r="Z278" s="3"/>
    </row>
    <row r="279" spans="1:26" ht="14.25" customHeight="1" x14ac:dyDescent="0.25">
      <c r="A279" s="1"/>
      <c r="B279" s="1"/>
      <c r="C279" s="1"/>
      <c r="D279" s="3"/>
      <c r="E279" s="1"/>
      <c r="F279" s="1"/>
      <c r="G279" s="1"/>
      <c r="H279" s="1"/>
      <c r="I279" s="1"/>
      <c r="J279" s="1"/>
      <c r="K279" s="1"/>
      <c r="L279" s="1"/>
      <c r="M279" s="1"/>
      <c r="N279" s="1"/>
      <c r="O279" s="1"/>
      <c r="P279" s="1"/>
      <c r="Q279" s="1"/>
      <c r="R279" s="1"/>
      <c r="S279" s="1"/>
      <c r="T279" s="1"/>
      <c r="U279" s="1"/>
      <c r="V279" s="1"/>
      <c r="W279" s="1"/>
      <c r="X279" s="1"/>
      <c r="Y279" s="1"/>
      <c r="Z279" s="3"/>
    </row>
    <row r="280" spans="1:26" ht="14.25" customHeight="1" x14ac:dyDescent="0.25">
      <c r="A280" s="1"/>
      <c r="B280" s="1"/>
      <c r="C280" s="1"/>
      <c r="D280" s="3"/>
      <c r="E280" s="1"/>
      <c r="F280" s="1"/>
      <c r="G280" s="1"/>
      <c r="H280" s="1"/>
      <c r="I280" s="1"/>
      <c r="J280" s="1"/>
      <c r="K280" s="1"/>
      <c r="L280" s="1"/>
      <c r="M280" s="1"/>
      <c r="N280" s="1"/>
      <c r="O280" s="1"/>
      <c r="P280" s="1"/>
      <c r="Q280" s="1"/>
      <c r="R280" s="1"/>
      <c r="S280" s="1"/>
      <c r="T280" s="1"/>
      <c r="U280" s="1"/>
      <c r="V280" s="1"/>
      <c r="W280" s="1"/>
      <c r="X280" s="1"/>
      <c r="Y280" s="1"/>
      <c r="Z280" s="3"/>
    </row>
    <row r="281" spans="1:26" ht="14.25" customHeight="1" x14ac:dyDescent="0.25">
      <c r="A281" s="1"/>
      <c r="B281" s="1"/>
      <c r="C281" s="1"/>
      <c r="D281" s="3"/>
      <c r="E281" s="1"/>
      <c r="F281" s="1"/>
      <c r="G281" s="1"/>
      <c r="H281" s="1"/>
      <c r="I281" s="1"/>
      <c r="J281" s="1"/>
      <c r="K281" s="1"/>
      <c r="L281" s="1"/>
      <c r="M281" s="1"/>
      <c r="N281" s="1"/>
      <c r="O281" s="1"/>
      <c r="P281" s="1"/>
      <c r="Q281" s="1"/>
      <c r="R281" s="1"/>
      <c r="S281" s="1"/>
      <c r="T281" s="1"/>
      <c r="U281" s="1"/>
      <c r="V281" s="1"/>
      <c r="W281" s="1"/>
      <c r="X281" s="1"/>
      <c r="Y281" s="1"/>
      <c r="Z281" s="3"/>
    </row>
    <row r="282" spans="1:26" ht="14.25" customHeight="1" x14ac:dyDescent="0.25">
      <c r="A282" s="1"/>
      <c r="B282" s="1"/>
      <c r="C282" s="1"/>
      <c r="D282" s="3"/>
      <c r="E282" s="1"/>
      <c r="F282" s="1"/>
      <c r="G282" s="1"/>
      <c r="H282" s="1"/>
      <c r="I282" s="1"/>
      <c r="J282" s="1"/>
      <c r="K282" s="1"/>
      <c r="L282" s="1"/>
      <c r="M282" s="1"/>
      <c r="N282" s="1"/>
      <c r="O282" s="1"/>
      <c r="P282" s="1"/>
      <c r="Q282" s="1"/>
      <c r="R282" s="1"/>
      <c r="S282" s="1"/>
      <c r="T282" s="1"/>
      <c r="U282" s="1"/>
      <c r="V282" s="1"/>
      <c r="W282" s="1"/>
      <c r="X282" s="1"/>
      <c r="Y282" s="1"/>
      <c r="Z282" s="3"/>
    </row>
    <row r="283" spans="1:26" ht="14.25" customHeight="1" x14ac:dyDescent="0.25">
      <c r="A283" s="1"/>
      <c r="B283" s="1"/>
      <c r="C283" s="1"/>
      <c r="D283" s="3"/>
      <c r="E283" s="1"/>
      <c r="F283" s="1"/>
      <c r="G283" s="1"/>
      <c r="H283" s="1"/>
      <c r="I283" s="1"/>
      <c r="J283" s="1"/>
      <c r="K283" s="1"/>
      <c r="L283" s="1"/>
      <c r="M283" s="1"/>
      <c r="N283" s="1"/>
      <c r="O283" s="1"/>
      <c r="P283" s="1"/>
      <c r="Q283" s="1"/>
      <c r="R283" s="1"/>
      <c r="S283" s="1"/>
      <c r="T283" s="1"/>
      <c r="U283" s="1"/>
      <c r="V283" s="1"/>
      <c r="W283" s="1"/>
      <c r="X283" s="1"/>
      <c r="Y283" s="1"/>
      <c r="Z283" s="3"/>
    </row>
    <row r="284" spans="1:26" ht="14.25" customHeight="1" x14ac:dyDescent="0.25">
      <c r="A284" s="1"/>
      <c r="B284" s="1"/>
      <c r="C284" s="1"/>
      <c r="D284" s="3"/>
      <c r="E284" s="1"/>
      <c r="F284" s="1"/>
      <c r="G284" s="1"/>
      <c r="H284" s="1"/>
      <c r="I284" s="1"/>
      <c r="J284" s="1"/>
      <c r="K284" s="1"/>
      <c r="L284" s="1"/>
      <c r="M284" s="1"/>
      <c r="N284" s="1"/>
      <c r="O284" s="1"/>
      <c r="P284" s="1"/>
      <c r="Q284" s="1"/>
      <c r="R284" s="1"/>
      <c r="S284" s="1"/>
      <c r="T284" s="1"/>
      <c r="U284" s="1"/>
      <c r="V284" s="1"/>
      <c r="W284" s="1"/>
      <c r="X284" s="1"/>
      <c r="Y284" s="1"/>
      <c r="Z284" s="3"/>
    </row>
    <row r="285" spans="1:26" ht="14.25" customHeight="1" x14ac:dyDescent="0.25">
      <c r="A285" s="1"/>
      <c r="B285" s="1"/>
      <c r="C285" s="1"/>
      <c r="D285" s="3"/>
      <c r="E285" s="1"/>
      <c r="F285" s="1"/>
      <c r="G285" s="1"/>
      <c r="H285" s="1"/>
      <c r="I285" s="1"/>
      <c r="J285" s="1"/>
      <c r="K285" s="1"/>
      <c r="L285" s="1"/>
      <c r="M285" s="1"/>
      <c r="N285" s="1"/>
      <c r="O285" s="1"/>
      <c r="P285" s="1"/>
      <c r="Q285" s="1"/>
      <c r="R285" s="1"/>
      <c r="S285" s="1"/>
      <c r="T285" s="1"/>
      <c r="U285" s="1"/>
      <c r="V285" s="1"/>
      <c r="W285" s="1"/>
      <c r="X285" s="1"/>
      <c r="Y285" s="1"/>
      <c r="Z285" s="3"/>
    </row>
    <row r="286" spans="1:26" ht="14.25" customHeight="1" x14ac:dyDescent="0.25">
      <c r="A286" s="1"/>
      <c r="B286" s="1"/>
      <c r="C286" s="1"/>
      <c r="D286" s="3"/>
      <c r="E286" s="1"/>
      <c r="F286" s="1"/>
      <c r="G286" s="1"/>
      <c r="H286" s="1"/>
      <c r="I286" s="1"/>
      <c r="J286" s="1"/>
      <c r="K286" s="1"/>
      <c r="L286" s="1"/>
      <c r="M286" s="1"/>
      <c r="N286" s="1"/>
      <c r="O286" s="1"/>
      <c r="P286" s="1"/>
      <c r="Q286" s="1"/>
      <c r="R286" s="1"/>
      <c r="S286" s="1"/>
      <c r="T286" s="1"/>
      <c r="U286" s="1"/>
      <c r="V286" s="1"/>
      <c r="W286" s="1"/>
      <c r="X286" s="1"/>
      <c r="Y286" s="1"/>
      <c r="Z286" s="3"/>
    </row>
    <row r="287" spans="1:26" ht="14.25" customHeight="1" x14ac:dyDescent="0.25">
      <c r="A287" s="1"/>
      <c r="B287" s="1"/>
      <c r="C287" s="1"/>
      <c r="D287" s="3"/>
      <c r="E287" s="1"/>
      <c r="F287" s="1"/>
      <c r="G287" s="1"/>
      <c r="H287" s="1"/>
      <c r="I287" s="1"/>
      <c r="J287" s="1"/>
      <c r="K287" s="1"/>
      <c r="L287" s="1"/>
      <c r="M287" s="1"/>
      <c r="N287" s="1"/>
      <c r="O287" s="1"/>
      <c r="P287" s="1"/>
      <c r="Q287" s="1"/>
      <c r="R287" s="1"/>
      <c r="S287" s="1"/>
      <c r="T287" s="1"/>
      <c r="U287" s="1"/>
      <c r="V287" s="1"/>
      <c r="W287" s="1"/>
      <c r="X287" s="1"/>
      <c r="Y287" s="1"/>
      <c r="Z287" s="3"/>
    </row>
    <row r="288" spans="1:26" ht="14.25" customHeight="1" x14ac:dyDescent="0.25">
      <c r="A288" s="1"/>
      <c r="B288" s="1"/>
      <c r="C288" s="1"/>
      <c r="D288" s="3"/>
      <c r="E288" s="1"/>
      <c r="F288" s="1"/>
      <c r="G288" s="1"/>
      <c r="H288" s="1"/>
      <c r="I288" s="1"/>
      <c r="J288" s="1"/>
      <c r="K288" s="1"/>
      <c r="L288" s="1"/>
      <c r="M288" s="1"/>
      <c r="N288" s="1"/>
      <c r="O288" s="1"/>
      <c r="P288" s="1"/>
      <c r="Q288" s="1"/>
      <c r="R288" s="1"/>
      <c r="S288" s="1"/>
      <c r="T288" s="1"/>
      <c r="U288" s="1"/>
      <c r="V288" s="1"/>
      <c r="W288" s="1"/>
      <c r="X288" s="1"/>
      <c r="Y288" s="1"/>
      <c r="Z288" s="3"/>
    </row>
    <row r="289" spans="1:26" ht="14.25" customHeight="1" x14ac:dyDescent="0.25">
      <c r="A289" s="1"/>
      <c r="B289" s="1"/>
      <c r="C289" s="1"/>
      <c r="D289" s="3"/>
      <c r="E289" s="1"/>
      <c r="F289" s="1"/>
      <c r="G289" s="1"/>
      <c r="H289" s="1"/>
      <c r="I289" s="1"/>
      <c r="J289" s="1"/>
      <c r="K289" s="1"/>
      <c r="L289" s="1"/>
      <c r="M289" s="1"/>
      <c r="N289" s="1"/>
      <c r="O289" s="1"/>
      <c r="P289" s="1"/>
      <c r="Q289" s="1"/>
      <c r="R289" s="1"/>
      <c r="S289" s="1"/>
      <c r="T289" s="1"/>
      <c r="U289" s="1"/>
      <c r="V289" s="1"/>
      <c r="W289" s="1"/>
      <c r="X289" s="1"/>
      <c r="Y289" s="1"/>
      <c r="Z289" s="3"/>
    </row>
    <row r="290" spans="1:26" ht="14.25" customHeight="1" x14ac:dyDescent="0.25">
      <c r="A290" s="1"/>
      <c r="B290" s="1"/>
      <c r="C290" s="1"/>
      <c r="D290" s="3"/>
      <c r="E290" s="1"/>
      <c r="F290" s="1"/>
      <c r="G290" s="1"/>
      <c r="H290" s="1"/>
      <c r="I290" s="1"/>
      <c r="J290" s="1"/>
      <c r="K290" s="1"/>
      <c r="L290" s="1"/>
      <c r="M290" s="1"/>
      <c r="N290" s="1"/>
      <c r="O290" s="1"/>
      <c r="P290" s="1"/>
      <c r="Q290" s="1"/>
      <c r="R290" s="1"/>
      <c r="S290" s="1"/>
      <c r="T290" s="1"/>
      <c r="U290" s="1"/>
      <c r="V290" s="1"/>
      <c r="W290" s="1"/>
      <c r="X290" s="1"/>
      <c r="Y290" s="1"/>
      <c r="Z290" s="3"/>
    </row>
    <row r="291" spans="1:26" ht="14.25" customHeight="1" x14ac:dyDescent="0.25">
      <c r="A291" s="1"/>
      <c r="B291" s="1"/>
      <c r="C291" s="1"/>
      <c r="D291" s="3"/>
      <c r="E291" s="1"/>
      <c r="F291" s="1"/>
      <c r="G291" s="1"/>
      <c r="H291" s="1"/>
      <c r="I291" s="1"/>
      <c r="J291" s="1"/>
      <c r="K291" s="1"/>
      <c r="L291" s="1"/>
      <c r="M291" s="1"/>
      <c r="N291" s="1"/>
      <c r="O291" s="1"/>
      <c r="P291" s="1"/>
      <c r="Q291" s="1"/>
      <c r="R291" s="1"/>
      <c r="S291" s="1"/>
      <c r="T291" s="1"/>
      <c r="U291" s="1"/>
      <c r="V291" s="1"/>
      <c r="W291" s="1"/>
      <c r="X291" s="1"/>
      <c r="Y291" s="1"/>
      <c r="Z291" s="3"/>
    </row>
    <row r="292" spans="1:26" ht="14.25" customHeight="1" x14ac:dyDescent="0.25">
      <c r="A292" s="1"/>
      <c r="B292" s="1"/>
      <c r="C292" s="1"/>
      <c r="D292" s="3"/>
      <c r="E292" s="1"/>
      <c r="F292" s="1"/>
      <c r="G292" s="1"/>
      <c r="H292" s="1"/>
      <c r="I292" s="1"/>
      <c r="J292" s="1"/>
      <c r="K292" s="1"/>
      <c r="L292" s="1"/>
      <c r="M292" s="1"/>
      <c r="N292" s="1"/>
      <c r="O292" s="1"/>
      <c r="P292" s="1"/>
      <c r="Q292" s="1"/>
      <c r="R292" s="1"/>
      <c r="S292" s="1"/>
      <c r="T292" s="1"/>
      <c r="U292" s="1"/>
      <c r="V292" s="1"/>
      <c r="W292" s="1"/>
      <c r="X292" s="1"/>
      <c r="Y292" s="1"/>
      <c r="Z292" s="3"/>
    </row>
    <row r="293" spans="1:26" ht="14.25" customHeight="1" x14ac:dyDescent="0.25">
      <c r="A293" s="1"/>
      <c r="B293" s="1"/>
      <c r="C293" s="1"/>
      <c r="D293" s="3"/>
      <c r="E293" s="1"/>
      <c r="F293" s="1"/>
      <c r="G293" s="1"/>
      <c r="H293" s="1"/>
      <c r="I293" s="1"/>
      <c r="J293" s="1"/>
      <c r="K293" s="1"/>
      <c r="L293" s="1"/>
      <c r="M293" s="1"/>
      <c r="N293" s="1"/>
      <c r="O293" s="1"/>
      <c r="P293" s="1"/>
      <c r="Q293" s="1"/>
      <c r="R293" s="1"/>
      <c r="S293" s="1"/>
      <c r="T293" s="1"/>
      <c r="U293" s="1"/>
      <c r="V293" s="1"/>
      <c r="W293" s="1"/>
      <c r="X293" s="1"/>
      <c r="Y293" s="1"/>
      <c r="Z293" s="3"/>
    </row>
    <row r="294" spans="1:26" ht="14.25" customHeight="1" x14ac:dyDescent="0.25">
      <c r="A294" s="1"/>
      <c r="B294" s="1"/>
      <c r="C294" s="1"/>
      <c r="D294" s="3"/>
      <c r="E294" s="1"/>
      <c r="F294" s="1"/>
      <c r="G294" s="1"/>
      <c r="H294" s="1"/>
      <c r="I294" s="1"/>
      <c r="J294" s="1"/>
      <c r="K294" s="1"/>
      <c r="L294" s="1"/>
      <c r="M294" s="1"/>
      <c r="N294" s="1"/>
      <c r="O294" s="1"/>
      <c r="P294" s="1"/>
      <c r="Q294" s="1"/>
      <c r="R294" s="1"/>
      <c r="S294" s="1"/>
      <c r="T294" s="1"/>
      <c r="U294" s="1"/>
      <c r="V294" s="1"/>
      <c r="W294" s="1"/>
      <c r="X294" s="1"/>
      <c r="Y294" s="1"/>
      <c r="Z294" s="3"/>
    </row>
    <row r="295" spans="1:26" ht="14.25" customHeight="1" x14ac:dyDescent="0.25">
      <c r="A295" s="1"/>
      <c r="B295" s="1"/>
      <c r="C295" s="1"/>
      <c r="D295" s="3"/>
      <c r="E295" s="1"/>
      <c r="F295" s="1"/>
      <c r="G295" s="1"/>
      <c r="H295" s="1"/>
      <c r="I295" s="1"/>
      <c r="J295" s="1"/>
      <c r="K295" s="1"/>
      <c r="L295" s="1"/>
      <c r="M295" s="1"/>
      <c r="N295" s="1"/>
      <c r="O295" s="1"/>
      <c r="P295" s="1"/>
      <c r="Q295" s="1"/>
      <c r="R295" s="1"/>
      <c r="S295" s="1"/>
      <c r="T295" s="1"/>
      <c r="U295" s="1"/>
      <c r="V295" s="1"/>
      <c r="W295" s="1"/>
      <c r="X295" s="1"/>
      <c r="Y295" s="1"/>
      <c r="Z295" s="3"/>
    </row>
    <row r="296" spans="1:26" ht="14.25" customHeight="1" x14ac:dyDescent="0.25">
      <c r="A296" s="1"/>
      <c r="B296" s="1"/>
      <c r="C296" s="1"/>
      <c r="D296" s="3"/>
      <c r="E296" s="1"/>
      <c r="F296" s="1"/>
      <c r="G296" s="1"/>
      <c r="H296" s="1"/>
      <c r="I296" s="1"/>
      <c r="J296" s="1"/>
      <c r="K296" s="1"/>
      <c r="L296" s="1"/>
      <c r="M296" s="1"/>
      <c r="N296" s="1"/>
      <c r="O296" s="1"/>
      <c r="P296" s="1"/>
      <c r="Q296" s="1"/>
      <c r="R296" s="1"/>
      <c r="S296" s="1"/>
      <c r="T296" s="1"/>
      <c r="U296" s="1"/>
      <c r="V296" s="1"/>
      <c r="W296" s="1"/>
      <c r="X296" s="1"/>
      <c r="Y296" s="1"/>
      <c r="Z296" s="3"/>
    </row>
    <row r="297" spans="1:26" ht="14.25" customHeight="1" x14ac:dyDescent="0.25">
      <c r="A297" s="1"/>
      <c r="B297" s="1"/>
      <c r="C297" s="1"/>
      <c r="D297" s="3"/>
      <c r="E297" s="1"/>
      <c r="F297" s="1"/>
      <c r="G297" s="1"/>
      <c r="H297" s="1"/>
      <c r="I297" s="1"/>
      <c r="J297" s="1"/>
      <c r="K297" s="1"/>
      <c r="L297" s="1"/>
      <c r="M297" s="1"/>
      <c r="N297" s="1"/>
      <c r="O297" s="1"/>
      <c r="P297" s="1"/>
      <c r="Q297" s="1"/>
      <c r="R297" s="1"/>
      <c r="S297" s="1"/>
      <c r="T297" s="1"/>
      <c r="U297" s="1"/>
      <c r="V297" s="1"/>
      <c r="W297" s="1"/>
      <c r="X297" s="1"/>
      <c r="Y297" s="1"/>
      <c r="Z297" s="3"/>
    </row>
    <row r="298" spans="1:26" ht="14.25" customHeight="1" x14ac:dyDescent="0.25">
      <c r="A298" s="1"/>
      <c r="B298" s="1"/>
      <c r="C298" s="1"/>
      <c r="D298" s="3"/>
      <c r="E298" s="1"/>
      <c r="F298" s="1"/>
      <c r="G298" s="1"/>
      <c r="H298" s="1"/>
      <c r="I298" s="1"/>
      <c r="J298" s="1"/>
      <c r="K298" s="1"/>
      <c r="L298" s="1"/>
      <c r="M298" s="1"/>
      <c r="N298" s="1"/>
      <c r="O298" s="1"/>
      <c r="P298" s="1"/>
      <c r="Q298" s="1"/>
      <c r="R298" s="1"/>
      <c r="S298" s="1"/>
      <c r="T298" s="1"/>
      <c r="U298" s="1"/>
      <c r="V298" s="1"/>
      <c r="W298" s="1"/>
      <c r="X298" s="1"/>
      <c r="Y298" s="1"/>
      <c r="Z298" s="3"/>
    </row>
    <row r="299" spans="1:26" ht="14.25" customHeight="1" x14ac:dyDescent="0.25">
      <c r="A299" s="1"/>
      <c r="B299" s="1"/>
      <c r="C299" s="1"/>
      <c r="D299" s="3"/>
      <c r="E299" s="1"/>
      <c r="F299" s="1"/>
      <c r="G299" s="1"/>
      <c r="H299" s="1"/>
      <c r="I299" s="1"/>
      <c r="J299" s="1"/>
      <c r="K299" s="1"/>
      <c r="L299" s="1"/>
      <c r="M299" s="1"/>
      <c r="N299" s="1"/>
      <c r="O299" s="1"/>
      <c r="P299" s="1"/>
      <c r="Q299" s="1"/>
      <c r="R299" s="1"/>
      <c r="S299" s="1"/>
      <c r="T299" s="1"/>
      <c r="U299" s="1"/>
      <c r="V299" s="1"/>
      <c r="W299" s="1"/>
      <c r="X299" s="1"/>
      <c r="Y299" s="1"/>
      <c r="Z299" s="3"/>
    </row>
    <row r="300" spans="1:26" ht="14.25" customHeight="1" x14ac:dyDescent="0.25">
      <c r="A300" s="1"/>
      <c r="B300" s="1"/>
      <c r="C300" s="1"/>
      <c r="D300" s="3"/>
      <c r="E300" s="1"/>
      <c r="F300" s="1"/>
      <c r="G300" s="1"/>
      <c r="H300" s="1"/>
      <c r="I300" s="1"/>
      <c r="J300" s="1"/>
      <c r="K300" s="1"/>
      <c r="L300" s="1"/>
      <c r="M300" s="1"/>
      <c r="N300" s="1"/>
      <c r="O300" s="1"/>
      <c r="P300" s="1"/>
      <c r="Q300" s="1"/>
      <c r="R300" s="1"/>
      <c r="S300" s="1"/>
      <c r="T300" s="1"/>
      <c r="U300" s="1"/>
      <c r="V300" s="1"/>
      <c r="W300" s="1"/>
      <c r="X300" s="1"/>
      <c r="Y300" s="1"/>
      <c r="Z300" s="3"/>
    </row>
    <row r="301" spans="1:26" ht="14.25" customHeight="1" x14ac:dyDescent="0.25">
      <c r="A301" s="1"/>
      <c r="B301" s="1"/>
      <c r="C301" s="1"/>
      <c r="D301" s="3"/>
      <c r="E301" s="1"/>
      <c r="F301" s="1"/>
      <c r="G301" s="1"/>
      <c r="H301" s="1"/>
      <c r="I301" s="1"/>
      <c r="J301" s="1"/>
      <c r="K301" s="1"/>
      <c r="L301" s="1"/>
      <c r="M301" s="1"/>
      <c r="N301" s="1"/>
      <c r="O301" s="1"/>
      <c r="P301" s="1"/>
      <c r="Q301" s="1"/>
      <c r="R301" s="1"/>
      <c r="S301" s="1"/>
      <c r="T301" s="1"/>
      <c r="U301" s="1"/>
      <c r="V301" s="1"/>
      <c r="W301" s="1"/>
      <c r="X301" s="1"/>
      <c r="Y301" s="1"/>
      <c r="Z301" s="3"/>
    </row>
    <row r="302" spans="1:26" ht="14.25" customHeight="1" x14ac:dyDescent="0.25">
      <c r="A302" s="1"/>
      <c r="B302" s="1"/>
      <c r="C302" s="1"/>
      <c r="D302" s="3"/>
      <c r="E302" s="1"/>
      <c r="F302" s="1"/>
      <c r="G302" s="1"/>
      <c r="H302" s="1"/>
      <c r="I302" s="1"/>
      <c r="J302" s="1"/>
      <c r="K302" s="1"/>
      <c r="L302" s="1"/>
      <c r="M302" s="1"/>
      <c r="N302" s="1"/>
      <c r="O302" s="1"/>
      <c r="P302" s="1"/>
      <c r="Q302" s="1"/>
      <c r="R302" s="1"/>
      <c r="S302" s="1"/>
      <c r="T302" s="1"/>
      <c r="U302" s="1"/>
      <c r="V302" s="1"/>
      <c r="W302" s="1"/>
      <c r="X302" s="1"/>
      <c r="Y302" s="1"/>
      <c r="Z302" s="3"/>
    </row>
    <row r="303" spans="1:26" ht="14.25" customHeight="1" x14ac:dyDescent="0.25">
      <c r="A303" s="1"/>
      <c r="B303" s="1"/>
      <c r="C303" s="1"/>
      <c r="D303" s="3"/>
      <c r="E303" s="1"/>
      <c r="F303" s="1"/>
      <c r="G303" s="1"/>
      <c r="H303" s="1"/>
      <c r="I303" s="1"/>
      <c r="J303" s="1"/>
      <c r="K303" s="1"/>
      <c r="L303" s="1"/>
      <c r="M303" s="1"/>
      <c r="N303" s="1"/>
      <c r="O303" s="1"/>
      <c r="P303" s="1"/>
      <c r="Q303" s="1"/>
      <c r="R303" s="1"/>
      <c r="S303" s="1"/>
      <c r="T303" s="1"/>
      <c r="U303" s="1"/>
      <c r="V303" s="1"/>
      <c r="W303" s="1"/>
      <c r="X303" s="1"/>
      <c r="Y303" s="1"/>
      <c r="Z303" s="3"/>
    </row>
    <row r="304" spans="1:26" ht="14.25" customHeight="1" x14ac:dyDescent="0.25">
      <c r="A304" s="1"/>
      <c r="B304" s="1"/>
      <c r="C304" s="1"/>
      <c r="D304" s="3"/>
      <c r="E304" s="1"/>
      <c r="F304" s="1"/>
      <c r="G304" s="1"/>
      <c r="H304" s="1"/>
      <c r="I304" s="1"/>
      <c r="J304" s="1"/>
      <c r="K304" s="1"/>
      <c r="L304" s="1"/>
      <c r="M304" s="1"/>
      <c r="N304" s="1"/>
      <c r="O304" s="1"/>
      <c r="P304" s="1"/>
      <c r="Q304" s="1"/>
      <c r="R304" s="1"/>
      <c r="S304" s="1"/>
      <c r="T304" s="1"/>
      <c r="U304" s="1"/>
      <c r="V304" s="1"/>
      <c r="W304" s="1"/>
      <c r="X304" s="1"/>
      <c r="Y304" s="1"/>
      <c r="Z304" s="3"/>
    </row>
    <row r="305" spans="1:26" ht="14.25" customHeight="1" x14ac:dyDescent="0.25">
      <c r="A305" s="1"/>
      <c r="B305" s="1"/>
      <c r="C305" s="1"/>
      <c r="D305" s="3"/>
      <c r="E305" s="1"/>
      <c r="F305" s="1"/>
      <c r="G305" s="1"/>
      <c r="H305" s="1"/>
      <c r="I305" s="1"/>
      <c r="J305" s="1"/>
      <c r="K305" s="1"/>
      <c r="L305" s="1"/>
      <c r="M305" s="1"/>
      <c r="N305" s="1"/>
      <c r="O305" s="1"/>
      <c r="P305" s="1"/>
      <c r="Q305" s="1"/>
      <c r="R305" s="1"/>
      <c r="S305" s="1"/>
      <c r="T305" s="1"/>
      <c r="U305" s="1"/>
      <c r="V305" s="1"/>
      <c r="W305" s="1"/>
      <c r="X305" s="1"/>
      <c r="Y305" s="1"/>
      <c r="Z305" s="3"/>
    </row>
    <row r="306" spans="1:26" ht="14.25" customHeight="1" x14ac:dyDescent="0.25">
      <c r="A306" s="1"/>
      <c r="B306" s="1"/>
      <c r="C306" s="1"/>
      <c r="D306" s="3"/>
      <c r="E306" s="1"/>
      <c r="F306" s="1"/>
      <c r="G306" s="1"/>
      <c r="H306" s="1"/>
      <c r="I306" s="1"/>
      <c r="J306" s="1"/>
      <c r="K306" s="1"/>
      <c r="L306" s="1"/>
      <c r="M306" s="1"/>
      <c r="N306" s="1"/>
      <c r="O306" s="1"/>
      <c r="P306" s="1"/>
      <c r="Q306" s="1"/>
      <c r="R306" s="1"/>
      <c r="S306" s="1"/>
      <c r="T306" s="1"/>
      <c r="U306" s="1"/>
      <c r="V306" s="1"/>
      <c r="W306" s="1"/>
      <c r="X306" s="1"/>
      <c r="Y306" s="1"/>
      <c r="Z306" s="3"/>
    </row>
    <row r="307" spans="1:26" ht="14.25" customHeight="1" x14ac:dyDescent="0.25">
      <c r="A307" s="1"/>
      <c r="B307" s="1"/>
      <c r="C307" s="1"/>
      <c r="D307" s="3"/>
      <c r="E307" s="1"/>
      <c r="F307" s="1"/>
      <c r="G307" s="1"/>
      <c r="H307" s="1"/>
      <c r="I307" s="1"/>
      <c r="J307" s="1"/>
      <c r="K307" s="1"/>
      <c r="L307" s="1"/>
      <c r="M307" s="1"/>
      <c r="N307" s="1"/>
      <c r="O307" s="1"/>
      <c r="P307" s="1"/>
      <c r="Q307" s="1"/>
      <c r="R307" s="1"/>
      <c r="S307" s="1"/>
      <c r="T307" s="1"/>
      <c r="U307" s="1"/>
      <c r="V307" s="1"/>
      <c r="W307" s="1"/>
      <c r="X307" s="1"/>
      <c r="Y307" s="1"/>
      <c r="Z307" s="3"/>
    </row>
    <row r="308" spans="1:26" ht="14.25" customHeight="1" x14ac:dyDescent="0.25">
      <c r="A308" s="1"/>
      <c r="B308" s="1"/>
      <c r="C308" s="1"/>
      <c r="D308" s="3"/>
      <c r="E308" s="1"/>
      <c r="F308" s="1"/>
      <c r="G308" s="1"/>
      <c r="H308" s="1"/>
      <c r="I308" s="1"/>
      <c r="J308" s="1"/>
      <c r="K308" s="1"/>
      <c r="L308" s="1"/>
      <c r="M308" s="1"/>
      <c r="N308" s="1"/>
      <c r="O308" s="1"/>
      <c r="P308" s="1"/>
      <c r="Q308" s="1"/>
      <c r="R308" s="1"/>
      <c r="S308" s="1"/>
      <c r="T308" s="1"/>
      <c r="U308" s="1"/>
      <c r="V308" s="1"/>
      <c r="W308" s="1"/>
      <c r="X308" s="1"/>
      <c r="Y308" s="1"/>
      <c r="Z308" s="3"/>
    </row>
    <row r="309" spans="1:26" ht="14.25" customHeight="1" x14ac:dyDescent="0.25">
      <c r="A309" s="1"/>
      <c r="B309" s="1"/>
      <c r="C309" s="1"/>
      <c r="D309" s="3"/>
      <c r="E309" s="1"/>
      <c r="F309" s="1"/>
      <c r="G309" s="1"/>
      <c r="H309" s="1"/>
      <c r="I309" s="1"/>
      <c r="J309" s="1"/>
      <c r="K309" s="1"/>
      <c r="L309" s="1"/>
      <c r="M309" s="1"/>
      <c r="N309" s="1"/>
      <c r="O309" s="1"/>
      <c r="P309" s="1"/>
      <c r="Q309" s="1"/>
      <c r="R309" s="1"/>
      <c r="S309" s="1"/>
      <c r="T309" s="1"/>
      <c r="U309" s="1"/>
      <c r="V309" s="1"/>
      <c r="W309" s="1"/>
      <c r="X309" s="1"/>
      <c r="Y309" s="1"/>
      <c r="Z309" s="3"/>
    </row>
    <row r="310" spans="1:26" ht="14.25" customHeight="1" x14ac:dyDescent="0.25">
      <c r="A310" s="1"/>
      <c r="B310" s="1"/>
      <c r="C310" s="1"/>
      <c r="D310" s="3"/>
      <c r="E310" s="1"/>
      <c r="F310" s="1"/>
      <c r="G310" s="1"/>
      <c r="H310" s="1"/>
      <c r="I310" s="1"/>
      <c r="J310" s="1"/>
      <c r="K310" s="1"/>
      <c r="L310" s="1"/>
      <c r="M310" s="1"/>
      <c r="N310" s="1"/>
      <c r="O310" s="1"/>
      <c r="P310" s="1"/>
      <c r="Q310" s="1"/>
      <c r="R310" s="1"/>
      <c r="S310" s="1"/>
      <c r="T310" s="1"/>
      <c r="U310" s="1"/>
      <c r="V310" s="1"/>
      <c r="W310" s="1"/>
      <c r="X310" s="1"/>
      <c r="Y310" s="1"/>
      <c r="Z310" s="3"/>
    </row>
    <row r="311" spans="1:26" ht="14.25" customHeight="1" x14ac:dyDescent="0.25">
      <c r="A311" s="1"/>
      <c r="B311" s="1"/>
      <c r="C311" s="1"/>
      <c r="D311" s="3"/>
      <c r="E311" s="1"/>
      <c r="F311" s="1"/>
      <c r="G311" s="1"/>
      <c r="H311" s="1"/>
      <c r="I311" s="1"/>
      <c r="J311" s="1"/>
      <c r="K311" s="1"/>
      <c r="L311" s="1"/>
      <c r="M311" s="1"/>
      <c r="N311" s="1"/>
      <c r="O311" s="1"/>
      <c r="P311" s="1"/>
      <c r="Q311" s="1"/>
      <c r="R311" s="1"/>
      <c r="S311" s="1"/>
      <c r="T311" s="1"/>
      <c r="U311" s="1"/>
      <c r="V311" s="1"/>
      <c r="W311" s="1"/>
      <c r="X311" s="1"/>
      <c r="Y311" s="1"/>
      <c r="Z311" s="3"/>
    </row>
    <row r="312" spans="1:26" ht="14.25" customHeight="1" x14ac:dyDescent="0.25">
      <c r="A312" s="1"/>
      <c r="B312" s="1"/>
      <c r="C312" s="1"/>
      <c r="D312" s="3"/>
      <c r="E312" s="1"/>
      <c r="F312" s="1"/>
      <c r="G312" s="1"/>
      <c r="H312" s="1"/>
      <c r="I312" s="1"/>
      <c r="J312" s="1"/>
      <c r="K312" s="1"/>
      <c r="L312" s="1"/>
      <c r="M312" s="1"/>
      <c r="N312" s="1"/>
      <c r="O312" s="1"/>
      <c r="P312" s="1"/>
      <c r="Q312" s="1"/>
      <c r="R312" s="1"/>
      <c r="S312" s="1"/>
      <c r="T312" s="1"/>
      <c r="U312" s="1"/>
      <c r="V312" s="1"/>
      <c r="W312" s="1"/>
      <c r="X312" s="1"/>
      <c r="Y312" s="1"/>
      <c r="Z312" s="3"/>
    </row>
    <row r="313" spans="1:26" ht="14.25" customHeight="1" x14ac:dyDescent="0.25">
      <c r="A313" s="1"/>
      <c r="B313" s="1"/>
      <c r="C313" s="1"/>
      <c r="D313" s="3"/>
      <c r="E313" s="1"/>
      <c r="F313" s="1"/>
      <c r="G313" s="1"/>
      <c r="H313" s="1"/>
      <c r="I313" s="1"/>
      <c r="J313" s="1"/>
      <c r="K313" s="1"/>
      <c r="L313" s="1"/>
      <c r="M313" s="1"/>
      <c r="N313" s="1"/>
      <c r="O313" s="1"/>
      <c r="P313" s="1"/>
      <c r="Q313" s="1"/>
      <c r="R313" s="1"/>
      <c r="S313" s="1"/>
      <c r="T313" s="1"/>
      <c r="U313" s="1"/>
      <c r="V313" s="1"/>
      <c r="W313" s="1"/>
      <c r="X313" s="1"/>
      <c r="Y313" s="1"/>
      <c r="Z313" s="3"/>
    </row>
    <row r="314" spans="1:26" ht="14.25" customHeight="1" x14ac:dyDescent="0.25">
      <c r="A314" s="1"/>
      <c r="B314" s="1"/>
      <c r="C314" s="1"/>
      <c r="D314" s="3"/>
      <c r="E314" s="1"/>
      <c r="F314" s="1"/>
      <c r="G314" s="1"/>
      <c r="H314" s="1"/>
      <c r="I314" s="1"/>
      <c r="J314" s="1"/>
      <c r="K314" s="1"/>
      <c r="L314" s="1"/>
      <c r="M314" s="1"/>
      <c r="N314" s="1"/>
      <c r="O314" s="1"/>
      <c r="P314" s="1"/>
      <c r="Q314" s="1"/>
      <c r="R314" s="1"/>
      <c r="S314" s="1"/>
      <c r="T314" s="1"/>
      <c r="U314" s="1"/>
      <c r="V314" s="1"/>
      <c r="W314" s="1"/>
      <c r="X314" s="1"/>
      <c r="Y314" s="1"/>
      <c r="Z314" s="3"/>
    </row>
    <row r="315" spans="1:26" ht="14.25" customHeight="1" x14ac:dyDescent="0.25">
      <c r="A315" s="1"/>
      <c r="B315" s="1"/>
      <c r="C315" s="1"/>
      <c r="D315" s="3"/>
      <c r="E315" s="1"/>
      <c r="F315" s="1"/>
      <c r="G315" s="1"/>
      <c r="H315" s="1"/>
      <c r="I315" s="1"/>
      <c r="J315" s="1"/>
      <c r="K315" s="1"/>
      <c r="L315" s="1"/>
      <c r="M315" s="1"/>
      <c r="N315" s="1"/>
      <c r="O315" s="1"/>
      <c r="P315" s="1"/>
      <c r="Q315" s="1"/>
      <c r="R315" s="1"/>
      <c r="S315" s="1"/>
      <c r="T315" s="1"/>
      <c r="U315" s="1"/>
      <c r="V315" s="1"/>
      <c r="W315" s="1"/>
      <c r="X315" s="1"/>
      <c r="Y315" s="1"/>
      <c r="Z315" s="3"/>
    </row>
    <row r="316" spans="1:26" ht="14.25" customHeight="1" x14ac:dyDescent="0.25">
      <c r="A316" s="1"/>
      <c r="B316" s="1"/>
      <c r="C316" s="1"/>
      <c r="D316" s="3"/>
      <c r="E316" s="1"/>
      <c r="F316" s="1"/>
      <c r="G316" s="1"/>
      <c r="H316" s="1"/>
      <c r="I316" s="1"/>
      <c r="J316" s="1"/>
      <c r="K316" s="1"/>
      <c r="L316" s="1"/>
      <c r="M316" s="1"/>
      <c r="N316" s="1"/>
      <c r="O316" s="1"/>
      <c r="P316" s="1"/>
      <c r="Q316" s="1"/>
      <c r="R316" s="1"/>
      <c r="S316" s="1"/>
      <c r="T316" s="1"/>
      <c r="U316" s="1"/>
      <c r="V316" s="1"/>
      <c r="W316" s="1"/>
      <c r="X316" s="1"/>
      <c r="Y316" s="1"/>
      <c r="Z316" s="3"/>
    </row>
    <row r="317" spans="1:26" ht="14.25" customHeight="1" x14ac:dyDescent="0.25">
      <c r="A317" s="1"/>
      <c r="B317" s="1"/>
      <c r="C317" s="1"/>
      <c r="D317" s="3"/>
      <c r="E317" s="1"/>
      <c r="F317" s="1"/>
      <c r="G317" s="1"/>
      <c r="H317" s="1"/>
      <c r="I317" s="1"/>
      <c r="J317" s="1"/>
      <c r="K317" s="1"/>
      <c r="L317" s="1"/>
      <c r="M317" s="1"/>
      <c r="N317" s="1"/>
      <c r="O317" s="1"/>
      <c r="P317" s="1"/>
      <c r="Q317" s="1"/>
      <c r="R317" s="1"/>
      <c r="S317" s="1"/>
      <c r="T317" s="1"/>
      <c r="U317" s="1"/>
      <c r="V317" s="1"/>
      <c r="W317" s="1"/>
      <c r="X317" s="1"/>
      <c r="Y317" s="1"/>
      <c r="Z317" s="3"/>
    </row>
    <row r="318" spans="1:26" ht="14.25" customHeight="1" x14ac:dyDescent="0.25">
      <c r="A318" s="1"/>
      <c r="B318" s="1"/>
      <c r="C318" s="1"/>
      <c r="D318" s="3"/>
      <c r="E318" s="1"/>
      <c r="F318" s="1"/>
      <c r="G318" s="1"/>
      <c r="H318" s="1"/>
      <c r="I318" s="1"/>
      <c r="J318" s="1"/>
      <c r="K318" s="1"/>
      <c r="L318" s="1"/>
      <c r="M318" s="1"/>
      <c r="N318" s="1"/>
      <c r="O318" s="1"/>
      <c r="P318" s="1"/>
      <c r="Q318" s="1"/>
      <c r="R318" s="1"/>
      <c r="S318" s="1"/>
      <c r="T318" s="1"/>
      <c r="U318" s="1"/>
      <c r="V318" s="1"/>
      <c r="W318" s="1"/>
      <c r="X318" s="1"/>
      <c r="Y318" s="1"/>
      <c r="Z318" s="3"/>
    </row>
    <row r="319" spans="1:26" ht="14.25" customHeight="1" x14ac:dyDescent="0.25">
      <c r="A319" s="1"/>
      <c r="B319" s="1"/>
      <c r="C319" s="1"/>
      <c r="D319" s="3"/>
      <c r="E319" s="1"/>
      <c r="F319" s="1"/>
      <c r="G319" s="1"/>
      <c r="H319" s="1"/>
      <c r="I319" s="1"/>
      <c r="J319" s="1"/>
      <c r="K319" s="1"/>
      <c r="L319" s="1"/>
      <c r="M319" s="1"/>
      <c r="N319" s="1"/>
      <c r="O319" s="1"/>
      <c r="P319" s="1"/>
      <c r="Q319" s="1"/>
      <c r="R319" s="1"/>
      <c r="S319" s="1"/>
      <c r="T319" s="1"/>
      <c r="U319" s="1"/>
      <c r="V319" s="1"/>
      <c r="W319" s="1"/>
      <c r="X319" s="1"/>
      <c r="Y319" s="1"/>
      <c r="Z319" s="3"/>
    </row>
    <row r="320" spans="1:26" ht="14.25" customHeight="1" x14ac:dyDescent="0.25">
      <c r="A320" s="1"/>
      <c r="B320" s="1"/>
      <c r="C320" s="1"/>
      <c r="D320" s="3"/>
      <c r="E320" s="1"/>
      <c r="F320" s="1"/>
      <c r="G320" s="1"/>
      <c r="H320" s="1"/>
      <c r="I320" s="1"/>
      <c r="J320" s="1"/>
      <c r="K320" s="1"/>
      <c r="L320" s="1"/>
      <c r="M320" s="1"/>
      <c r="N320" s="1"/>
      <c r="O320" s="1"/>
      <c r="P320" s="1"/>
      <c r="Q320" s="1"/>
      <c r="R320" s="1"/>
      <c r="S320" s="1"/>
      <c r="T320" s="1"/>
      <c r="U320" s="1"/>
      <c r="V320" s="1"/>
      <c r="W320" s="1"/>
      <c r="X320" s="1"/>
      <c r="Y320" s="1"/>
      <c r="Z320" s="3"/>
    </row>
    <row r="321" spans="1:26" ht="14.25" customHeight="1" x14ac:dyDescent="0.25">
      <c r="A321" s="1"/>
      <c r="B321" s="1"/>
      <c r="C321" s="1"/>
      <c r="D321" s="3"/>
      <c r="E321" s="1"/>
      <c r="F321" s="1"/>
      <c r="G321" s="1"/>
      <c r="H321" s="1"/>
      <c r="I321" s="1"/>
      <c r="J321" s="1"/>
      <c r="K321" s="1"/>
      <c r="L321" s="1"/>
      <c r="M321" s="1"/>
      <c r="N321" s="1"/>
      <c r="O321" s="1"/>
      <c r="P321" s="1"/>
      <c r="Q321" s="1"/>
      <c r="R321" s="1"/>
      <c r="S321" s="1"/>
      <c r="T321" s="1"/>
      <c r="U321" s="1"/>
      <c r="V321" s="1"/>
      <c r="W321" s="1"/>
      <c r="X321" s="1"/>
      <c r="Y321" s="1"/>
      <c r="Z321" s="3"/>
    </row>
    <row r="322" spans="1:26" ht="14.25" customHeight="1" x14ac:dyDescent="0.25">
      <c r="A322" s="1"/>
      <c r="B322" s="1"/>
      <c r="C322" s="1"/>
      <c r="D322" s="3"/>
      <c r="E322" s="1"/>
      <c r="F322" s="1"/>
      <c r="G322" s="1"/>
      <c r="H322" s="1"/>
      <c r="I322" s="1"/>
      <c r="J322" s="1"/>
      <c r="K322" s="1"/>
      <c r="L322" s="1"/>
      <c r="M322" s="1"/>
      <c r="N322" s="1"/>
      <c r="O322" s="1"/>
      <c r="P322" s="1"/>
      <c r="Q322" s="1"/>
      <c r="R322" s="1"/>
      <c r="S322" s="1"/>
      <c r="T322" s="1"/>
      <c r="U322" s="1"/>
      <c r="V322" s="1"/>
      <c r="W322" s="1"/>
      <c r="X322" s="1"/>
      <c r="Y322" s="1"/>
      <c r="Z322" s="3"/>
    </row>
    <row r="323" spans="1:26" ht="14.25" customHeight="1" x14ac:dyDescent="0.25">
      <c r="A323" s="1"/>
      <c r="B323" s="1"/>
      <c r="C323" s="1"/>
      <c r="D323" s="3"/>
      <c r="E323" s="1"/>
      <c r="F323" s="1"/>
      <c r="G323" s="1"/>
      <c r="H323" s="1"/>
      <c r="I323" s="1"/>
      <c r="J323" s="1"/>
      <c r="K323" s="1"/>
      <c r="L323" s="1"/>
      <c r="M323" s="1"/>
      <c r="N323" s="1"/>
      <c r="O323" s="1"/>
      <c r="P323" s="1"/>
      <c r="Q323" s="1"/>
      <c r="R323" s="1"/>
      <c r="S323" s="1"/>
      <c r="T323" s="1"/>
      <c r="U323" s="1"/>
      <c r="V323" s="1"/>
      <c r="W323" s="1"/>
      <c r="X323" s="1"/>
      <c r="Y323" s="1"/>
      <c r="Z323" s="3"/>
    </row>
    <row r="324" spans="1:26" ht="14.25" customHeight="1" x14ac:dyDescent="0.25">
      <c r="A324" s="1"/>
      <c r="B324" s="1"/>
      <c r="C324" s="1"/>
      <c r="D324" s="3"/>
      <c r="E324" s="1"/>
      <c r="F324" s="1"/>
      <c r="G324" s="1"/>
      <c r="H324" s="1"/>
      <c r="I324" s="1"/>
      <c r="J324" s="1"/>
      <c r="K324" s="1"/>
      <c r="L324" s="1"/>
      <c r="M324" s="1"/>
      <c r="N324" s="1"/>
      <c r="O324" s="1"/>
      <c r="P324" s="1"/>
      <c r="Q324" s="1"/>
      <c r="R324" s="1"/>
      <c r="S324" s="1"/>
      <c r="T324" s="1"/>
      <c r="U324" s="1"/>
      <c r="V324" s="1"/>
      <c r="W324" s="1"/>
      <c r="X324" s="1"/>
      <c r="Y324" s="1"/>
      <c r="Z324" s="3"/>
    </row>
    <row r="325" spans="1:26" ht="14.25" customHeight="1" x14ac:dyDescent="0.25">
      <c r="A325" s="1"/>
      <c r="B325" s="1"/>
      <c r="C325" s="1"/>
      <c r="D325" s="3"/>
      <c r="E325" s="1"/>
      <c r="F325" s="1"/>
      <c r="G325" s="1"/>
      <c r="H325" s="1"/>
      <c r="I325" s="1"/>
      <c r="J325" s="1"/>
      <c r="K325" s="1"/>
      <c r="L325" s="1"/>
      <c r="M325" s="1"/>
      <c r="N325" s="1"/>
      <c r="O325" s="1"/>
      <c r="P325" s="1"/>
      <c r="Q325" s="1"/>
      <c r="R325" s="1"/>
      <c r="S325" s="1"/>
      <c r="T325" s="1"/>
      <c r="U325" s="1"/>
      <c r="V325" s="1"/>
      <c r="W325" s="1"/>
      <c r="X325" s="1"/>
      <c r="Y325" s="1"/>
      <c r="Z325" s="3"/>
    </row>
    <row r="326" spans="1:26" ht="14.25" customHeight="1" x14ac:dyDescent="0.25">
      <c r="A326" s="1"/>
      <c r="B326" s="1"/>
      <c r="C326" s="1"/>
      <c r="D326" s="3"/>
      <c r="E326" s="1"/>
      <c r="F326" s="1"/>
      <c r="G326" s="1"/>
      <c r="H326" s="1"/>
      <c r="I326" s="1"/>
      <c r="J326" s="1"/>
      <c r="K326" s="1"/>
      <c r="L326" s="1"/>
      <c r="M326" s="1"/>
      <c r="N326" s="1"/>
      <c r="O326" s="1"/>
      <c r="P326" s="1"/>
      <c r="Q326" s="1"/>
      <c r="R326" s="1"/>
      <c r="S326" s="1"/>
      <c r="T326" s="1"/>
      <c r="U326" s="1"/>
      <c r="V326" s="1"/>
      <c r="W326" s="1"/>
      <c r="X326" s="1"/>
      <c r="Y326" s="1"/>
      <c r="Z326" s="3"/>
    </row>
    <row r="327" spans="1:26" ht="14.25" customHeight="1" x14ac:dyDescent="0.25">
      <c r="A327" s="1"/>
      <c r="B327" s="1"/>
      <c r="C327" s="1"/>
      <c r="D327" s="3"/>
      <c r="E327" s="1"/>
      <c r="F327" s="1"/>
      <c r="G327" s="1"/>
      <c r="H327" s="1"/>
      <c r="I327" s="1"/>
      <c r="J327" s="1"/>
      <c r="K327" s="1"/>
      <c r="L327" s="1"/>
      <c r="M327" s="1"/>
      <c r="N327" s="1"/>
      <c r="O327" s="1"/>
      <c r="P327" s="1"/>
      <c r="Q327" s="1"/>
      <c r="R327" s="1"/>
      <c r="S327" s="1"/>
      <c r="T327" s="1"/>
      <c r="U327" s="1"/>
      <c r="V327" s="1"/>
      <c r="W327" s="1"/>
      <c r="X327" s="1"/>
      <c r="Y327" s="1"/>
      <c r="Z327" s="3"/>
    </row>
    <row r="328" spans="1:26" ht="14.25" customHeight="1" x14ac:dyDescent="0.25">
      <c r="A328" s="1"/>
      <c r="B328" s="1"/>
      <c r="C328" s="1"/>
      <c r="D328" s="3"/>
      <c r="E328" s="1"/>
      <c r="F328" s="1"/>
      <c r="G328" s="1"/>
      <c r="H328" s="1"/>
      <c r="I328" s="1"/>
      <c r="J328" s="1"/>
      <c r="K328" s="1"/>
      <c r="L328" s="1"/>
      <c r="M328" s="1"/>
      <c r="N328" s="1"/>
      <c r="O328" s="1"/>
      <c r="P328" s="1"/>
      <c r="Q328" s="1"/>
      <c r="R328" s="1"/>
      <c r="S328" s="1"/>
      <c r="T328" s="1"/>
      <c r="U328" s="1"/>
      <c r="V328" s="1"/>
      <c r="W328" s="1"/>
      <c r="X328" s="1"/>
      <c r="Y328" s="1"/>
      <c r="Z328" s="3"/>
    </row>
    <row r="329" spans="1:26" ht="14.25" customHeight="1" x14ac:dyDescent="0.25">
      <c r="A329" s="1"/>
      <c r="B329" s="1"/>
      <c r="C329" s="1"/>
      <c r="D329" s="3"/>
      <c r="E329" s="1"/>
      <c r="F329" s="1"/>
      <c r="G329" s="1"/>
      <c r="H329" s="1"/>
      <c r="I329" s="1"/>
      <c r="J329" s="1"/>
      <c r="K329" s="1"/>
      <c r="L329" s="1"/>
      <c r="M329" s="1"/>
      <c r="N329" s="1"/>
      <c r="O329" s="1"/>
      <c r="P329" s="1"/>
      <c r="Q329" s="1"/>
      <c r="R329" s="1"/>
      <c r="S329" s="1"/>
      <c r="T329" s="1"/>
      <c r="U329" s="1"/>
      <c r="V329" s="1"/>
      <c r="W329" s="1"/>
      <c r="X329" s="1"/>
      <c r="Y329" s="1"/>
      <c r="Z329" s="3"/>
    </row>
    <row r="330" spans="1:26" ht="14.25" customHeight="1" x14ac:dyDescent="0.25">
      <c r="A330" s="1"/>
      <c r="B330" s="1"/>
      <c r="C330" s="1"/>
      <c r="D330" s="3"/>
      <c r="E330" s="1"/>
      <c r="F330" s="1"/>
      <c r="G330" s="1"/>
      <c r="H330" s="1"/>
      <c r="I330" s="1"/>
      <c r="J330" s="1"/>
      <c r="K330" s="1"/>
      <c r="L330" s="1"/>
      <c r="M330" s="1"/>
      <c r="N330" s="1"/>
      <c r="O330" s="1"/>
      <c r="P330" s="1"/>
      <c r="Q330" s="1"/>
      <c r="R330" s="1"/>
      <c r="S330" s="1"/>
      <c r="T330" s="1"/>
      <c r="U330" s="1"/>
      <c r="V330" s="1"/>
      <c r="W330" s="1"/>
      <c r="X330" s="1"/>
      <c r="Y330" s="1"/>
      <c r="Z330" s="3"/>
    </row>
    <row r="331" spans="1:26" ht="14.25" customHeight="1" x14ac:dyDescent="0.25">
      <c r="A331" s="1"/>
      <c r="B331" s="1"/>
      <c r="C331" s="1"/>
      <c r="D331" s="3"/>
      <c r="E331" s="1"/>
      <c r="F331" s="1"/>
      <c r="G331" s="1"/>
      <c r="H331" s="1"/>
      <c r="I331" s="1"/>
      <c r="J331" s="1"/>
      <c r="K331" s="1"/>
      <c r="L331" s="1"/>
      <c r="M331" s="1"/>
      <c r="N331" s="1"/>
      <c r="O331" s="1"/>
      <c r="P331" s="1"/>
      <c r="Q331" s="1"/>
      <c r="R331" s="1"/>
      <c r="S331" s="1"/>
      <c r="T331" s="1"/>
      <c r="U331" s="1"/>
      <c r="V331" s="1"/>
      <c r="W331" s="1"/>
      <c r="X331" s="1"/>
      <c r="Y331" s="1"/>
      <c r="Z331" s="3"/>
    </row>
    <row r="332" spans="1:26" ht="14.25" customHeight="1" x14ac:dyDescent="0.25">
      <c r="A332" s="1"/>
      <c r="B332" s="1"/>
      <c r="C332" s="1"/>
      <c r="D332" s="3"/>
      <c r="E332" s="1"/>
      <c r="F332" s="1"/>
      <c r="G332" s="1"/>
      <c r="H332" s="1"/>
      <c r="I332" s="1"/>
      <c r="J332" s="1"/>
      <c r="K332" s="1"/>
      <c r="L332" s="1"/>
      <c r="M332" s="1"/>
      <c r="N332" s="1"/>
      <c r="O332" s="1"/>
      <c r="P332" s="1"/>
      <c r="Q332" s="1"/>
      <c r="R332" s="1"/>
      <c r="S332" s="1"/>
      <c r="T332" s="1"/>
      <c r="U332" s="1"/>
      <c r="V332" s="1"/>
      <c r="W332" s="1"/>
      <c r="X332" s="1"/>
      <c r="Y332" s="1"/>
      <c r="Z332" s="3"/>
    </row>
    <row r="333" spans="1:26" ht="14.25" customHeight="1" x14ac:dyDescent="0.25">
      <c r="A333" s="1"/>
      <c r="B333" s="1"/>
      <c r="C333" s="1"/>
      <c r="D333" s="3"/>
      <c r="E333" s="1"/>
      <c r="F333" s="1"/>
      <c r="G333" s="1"/>
      <c r="H333" s="1"/>
      <c r="I333" s="1"/>
      <c r="J333" s="1"/>
      <c r="K333" s="1"/>
      <c r="L333" s="1"/>
      <c r="M333" s="1"/>
      <c r="N333" s="1"/>
      <c r="O333" s="1"/>
      <c r="P333" s="1"/>
      <c r="Q333" s="1"/>
      <c r="R333" s="1"/>
      <c r="S333" s="1"/>
      <c r="T333" s="1"/>
      <c r="U333" s="1"/>
      <c r="V333" s="1"/>
      <c r="W333" s="1"/>
      <c r="X333" s="1"/>
      <c r="Y333" s="1"/>
      <c r="Z333" s="3"/>
    </row>
    <row r="334" spans="1:26" ht="14.25" customHeight="1" x14ac:dyDescent="0.25">
      <c r="A334" s="1"/>
      <c r="B334" s="1"/>
      <c r="C334" s="1"/>
      <c r="D334" s="3"/>
      <c r="E334" s="1"/>
      <c r="F334" s="1"/>
      <c r="G334" s="1"/>
      <c r="H334" s="1"/>
      <c r="I334" s="1"/>
      <c r="J334" s="1"/>
      <c r="K334" s="1"/>
      <c r="L334" s="1"/>
      <c r="M334" s="1"/>
      <c r="N334" s="1"/>
      <c r="O334" s="1"/>
      <c r="P334" s="1"/>
      <c r="Q334" s="1"/>
      <c r="R334" s="1"/>
      <c r="S334" s="1"/>
      <c r="T334" s="1"/>
      <c r="U334" s="1"/>
      <c r="V334" s="1"/>
      <c r="W334" s="1"/>
      <c r="X334" s="1"/>
      <c r="Y334" s="1"/>
      <c r="Z334" s="3"/>
    </row>
    <row r="335" spans="1:26" ht="14.25" customHeight="1" x14ac:dyDescent="0.25">
      <c r="A335" s="1"/>
      <c r="B335" s="1"/>
      <c r="C335" s="1"/>
      <c r="D335" s="3"/>
      <c r="E335" s="1"/>
      <c r="F335" s="1"/>
      <c r="G335" s="1"/>
      <c r="H335" s="1"/>
      <c r="I335" s="1"/>
      <c r="J335" s="1"/>
      <c r="K335" s="1"/>
      <c r="L335" s="1"/>
      <c r="M335" s="1"/>
      <c r="N335" s="1"/>
      <c r="O335" s="1"/>
      <c r="P335" s="1"/>
      <c r="Q335" s="1"/>
      <c r="R335" s="1"/>
      <c r="S335" s="1"/>
      <c r="T335" s="1"/>
      <c r="U335" s="1"/>
      <c r="V335" s="1"/>
      <c r="W335" s="1"/>
      <c r="X335" s="1"/>
      <c r="Y335" s="1"/>
      <c r="Z335" s="3"/>
    </row>
    <row r="336" spans="1:26" ht="14.25" customHeight="1" x14ac:dyDescent="0.25">
      <c r="A336" s="1"/>
      <c r="B336" s="1"/>
      <c r="C336" s="1"/>
      <c r="D336" s="3"/>
      <c r="E336" s="1"/>
      <c r="F336" s="1"/>
      <c r="G336" s="1"/>
      <c r="H336" s="1"/>
      <c r="I336" s="1"/>
      <c r="J336" s="1"/>
      <c r="K336" s="1"/>
      <c r="L336" s="1"/>
      <c r="M336" s="1"/>
      <c r="N336" s="1"/>
      <c r="O336" s="1"/>
      <c r="P336" s="1"/>
      <c r="Q336" s="1"/>
      <c r="R336" s="1"/>
      <c r="S336" s="1"/>
      <c r="T336" s="1"/>
      <c r="U336" s="1"/>
      <c r="V336" s="1"/>
      <c r="W336" s="1"/>
      <c r="X336" s="1"/>
      <c r="Y336" s="1"/>
      <c r="Z336" s="3"/>
    </row>
    <row r="337" spans="1:26" ht="14.25" customHeight="1" x14ac:dyDescent="0.25">
      <c r="A337" s="1"/>
      <c r="B337" s="1"/>
      <c r="C337" s="1"/>
      <c r="D337" s="3"/>
      <c r="E337" s="1"/>
      <c r="F337" s="1"/>
      <c r="G337" s="1"/>
      <c r="H337" s="1"/>
      <c r="I337" s="1"/>
      <c r="J337" s="1"/>
      <c r="K337" s="1"/>
      <c r="L337" s="1"/>
      <c r="M337" s="1"/>
      <c r="N337" s="1"/>
      <c r="O337" s="1"/>
      <c r="P337" s="1"/>
      <c r="Q337" s="1"/>
      <c r="R337" s="1"/>
      <c r="S337" s="1"/>
      <c r="T337" s="1"/>
      <c r="U337" s="1"/>
      <c r="V337" s="1"/>
      <c r="W337" s="1"/>
      <c r="X337" s="1"/>
      <c r="Y337" s="1"/>
      <c r="Z337" s="3"/>
    </row>
    <row r="338" spans="1:26" ht="14.25" customHeight="1" x14ac:dyDescent="0.25">
      <c r="A338" s="1"/>
      <c r="B338" s="1"/>
      <c r="C338" s="1"/>
      <c r="D338" s="3"/>
      <c r="E338" s="1"/>
      <c r="F338" s="1"/>
      <c r="G338" s="1"/>
      <c r="H338" s="1"/>
      <c r="I338" s="1"/>
      <c r="J338" s="1"/>
      <c r="K338" s="1"/>
      <c r="L338" s="1"/>
      <c r="M338" s="1"/>
      <c r="N338" s="1"/>
      <c r="O338" s="1"/>
      <c r="P338" s="1"/>
      <c r="Q338" s="1"/>
      <c r="R338" s="1"/>
      <c r="S338" s="1"/>
      <c r="T338" s="1"/>
      <c r="U338" s="1"/>
      <c r="V338" s="1"/>
      <c r="W338" s="1"/>
      <c r="X338" s="1"/>
      <c r="Y338" s="1"/>
      <c r="Z338" s="3"/>
    </row>
    <row r="339" spans="1:26" ht="14.25" customHeight="1" x14ac:dyDescent="0.25">
      <c r="A339" s="1"/>
      <c r="B339" s="1"/>
      <c r="C339" s="1"/>
      <c r="D339" s="3"/>
      <c r="E339" s="1"/>
      <c r="F339" s="1"/>
      <c r="G339" s="1"/>
      <c r="H339" s="1"/>
      <c r="I339" s="1"/>
      <c r="J339" s="1"/>
      <c r="K339" s="1"/>
      <c r="L339" s="1"/>
      <c r="M339" s="1"/>
      <c r="N339" s="1"/>
      <c r="O339" s="1"/>
      <c r="P339" s="1"/>
      <c r="Q339" s="1"/>
      <c r="R339" s="1"/>
      <c r="S339" s="1"/>
      <c r="T339" s="1"/>
      <c r="U339" s="1"/>
      <c r="V339" s="1"/>
      <c r="W339" s="1"/>
      <c r="X339" s="1"/>
      <c r="Y339" s="1"/>
      <c r="Z339" s="3"/>
    </row>
    <row r="340" spans="1:26" ht="14.25" customHeight="1" x14ac:dyDescent="0.25">
      <c r="A340" s="1"/>
      <c r="B340" s="1"/>
      <c r="C340" s="1"/>
      <c r="D340" s="3"/>
      <c r="E340" s="1"/>
      <c r="F340" s="1"/>
      <c r="G340" s="1"/>
      <c r="H340" s="1"/>
      <c r="I340" s="1"/>
      <c r="J340" s="1"/>
      <c r="K340" s="1"/>
      <c r="L340" s="1"/>
      <c r="M340" s="1"/>
      <c r="N340" s="1"/>
      <c r="O340" s="1"/>
      <c r="P340" s="1"/>
      <c r="Q340" s="1"/>
      <c r="R340" s="1"/>
      <c r="S340" s="1"/>
      <c r="T340" s="1"/>
      <c r="U340" s="1"/>
      <c r="V340" s="1"/>
      <c r="W340" s="1"/>
      <c r="X340" s="1"/>
      <c r="Y340" s="1"/>
      <c r="Z340" s="3"/>
    </row>
    <row r="341" spans="1:26" ht="14.25" customHeight="1" x14ac:dyDescent="0.25">
      <c r="A341" s="1"/>
      <c r="B341" s="1"/>
      <c r="C341" s="1"/>
      <c r="D341" s="3"/>
      <c r="E341" s="1"/>
      <c r="F341" s="1"/>
      <c r="G341" s="1"/>
      <c r="H341" s="1"/>
      <c r="I341" s="1"/>
      <c r="J341" s="1"/>
      <c r="K341" s="1"/>
      <c r="L341" s="1"/>
      <c r="M341" s="1"/>
      <c r="N341" s="1"/>
      <c r="O341" s="1"/>
      <c r="P341" s="1"/>
      <c r="Q341" s="1"/>
      <c r="R341" s="1"/>
      <c r="S341" s="1"/>
      <c r="T341" s="1"/>
      <c r="U341" s="1"/>
      <c r="V341" s="1"/>
      <c r="W341" s="1"/>
      <c r="X341" s="1"/>
      <c r="Y341" s="1"/>
      <c r="Z341" s="3"/>
    </row>
    <row r="342" spans="1:26" ht="14.25" customHeight="1" x14ac:dyDescent="0.25">
      <c r="A342" s="1"/>
      <c r="B342" s="1"/>
      <c r="C342" s="1"/>
      <c r="D342" s="3"/>
      <c r="E342" s="1"/>
      <c r="F342" s="1"/>
      <c r="G342" s="1"/>
      <c r="H342" s="1"/>
      <c r="I342" s="1"/>
      <c r="J342" s="1"/>
      <c r="K342" s="1"/>
      <c r="L342" s="1"/>
      <c r="M342" s="1"/>
      <c r="N342" s="1"/>
      <c r="O342" s="1"/>
      <c r="P342" s="1"/>
      <c r="Q342" s="1"/>
      <c r="R342" s="1"/>
      <c r="S342" s="1"/>
      <c r="T342" s="1"/>
      <c r="U342" s="1"/>
      <c r="V342" s="1"/>
      <c r="W342" s="1"/>
      <c r="X342" s="1"/>
      <c r="Y342" s="1"/>
      <c r="Z342" s="3"/>
    </row>
    <row r="343" spans="1:26" ht="14.25" customHeight="1" x14ac:dyDescent="0.25">
      <c r="A343" s="1"/>
      <c r="B343" s="1"/>
      <c r="C343" s="1"/>
      <c r="D343" s="3"/>
      <c r="E343" s="1"/>
      <c r="F343" s="1"/>
      <c r="G343" s="1"/>
      <c r="H343" s="1"/>
      <c r="I343" s="1"/>
      <c r="J343" s="1"/>
      <c r="K343" s="1"/>
      <c r="L343" s="1"/>
      <c r="M343" s="1"/>
      <c r="N343" s="1"/>
      <c r="O343" s="1"/>
      <c r="P343" s="1"/>
      <c r="Q343" s="1"/>
      <c r="R343" s="1"/>
      <c r="S343" s="1"/>
      <c r="T343" s="1"/>
      <c r="U343" s="1"/>
      <c r="V343" s="1"/>
      <c r="W343" s="1"/>
      <c r="X343" s="1"/>
      <c r="Y343" s="1"/>
      <c r="Z343" s="3"/>
    </row>
    <row r="344" spans="1:26" ht="14.25" customHeight="1" x14ac:dyDescent="0.25">
      <c r="A344" s="1"/>
      <c r="B344" s="1"/>
      <c r="C344" s="1"/>
      <c r="D344" s="3"/>
      <c r="E344" s="1"/>
      <c r="F344" s="1"/>
      <c r="G344" s="1"/>
      <c r="H344" s="1"/>
      <c r="I344" s="1"/>
      <c r="J344" s="1"/>
      <c r="K344" s="1"/>
      <c r="L344" s="1"/>
      <c r="M344" s="1"/>
      <c r="N344" s="1"/>
      <c r="O344" s="1"/>
      <c r="P344" s="1"/>
      <c r="Q344" s="1"/>
      <c r="R344" s="1"/>
      <c r="S344" s="1"/>
      <c r="T344" s="1"/>
      <c r="U344" s="1"/>
      <c r="V344" s="1"/>
      <c r="W344" s="1"/>
      <c r="X344" s="1"/>
      <c r="Y344" s="1"/>
      <c r="Z344" s="3"/>
    </row>
    <row r="345" spans="1:26" ht="14.25" customHeight="1" x14ac:dyDescent="0.25">
      <c r="A345" s="1"/>
      <c r="B345" s="1"/>
      <c r="C345" s="1"/>
      <c r="D345" s="3"/>
      <c r="E345" s="1"/>
      <c r="F345" s="1"/>
      <c r="G345" s="1"/>
      <c r="H345" s="1"/>
      <c r="I345" s="1"/>
      <c r="J345" s="1"/>
      <c r="K345" s="1"/>
      <c r="L345" s="1"/>
      <c r="M345" s="1"/>
      <c r="N345" s="1"/>
      <c r="O345" s="1"/>
      <c r="P345" s="1"/>
      <c r="Q345" s="1"/>
      <c r="R345" s="1"/>
      <c r="S345" s="1"/>
      <c r="T345" s="1"/>
      <c r="U345" s="1"/>
      <c r="V345" s="1"/>
      <c r="W345" s="1"/>
      <c r="X345" s="1"/>
      <c r="Y345" s="1"/>
      <c r="Z345" s="3"/>
    </row>
    <row r="346" spans="1:26" ht="14.25" customHeight="1" x14ac:dyDescent="0.25">
      <c r="A346" s="1"/>
      <c r="B346" s="1"/>
      <c r="C346" s="1"/>
      <c r="D346" s="3"/>
      <c r="E346" s="1"/>
      <c r="F346" s="1"/>
      <c r="G346" s="1"/>
      <c r="H346" s="1"/>
      <c r="I346" s="1"/>
      <c r="J346" s="1"/>
      <c r="K346" s="1"/>
      <c r="L346" s="1"/>
      <c r="M346" s="1"/>
      <c r="N346" s="1"/>
      <c r="O346" s="1"/>
      <c r="P346" s="1"/>
      <c r="Q346" s="1"/>
      <c r="R346" s="1"/>
      <c r="S346" s="1"/>
      <c r="T346" s="1"/>
      <c r="U346" s="1"/>
      <c r="V346" s="1"/>
      <c r="W346" s="1"/>
      <c r="X346" s="1"/>
      <c r="Y346" s="1"/>
      <c r="Z346" s="3"/>
    </row>
    <row r="347" spans="1:26" ht="14.25" customHeight="1" x14ac:dyDescent="0.25">
      <c r="A347" s="1"/>
      <c r="B347" s="1"/>
      <c r="C347" s="1"/>
      <c r="D347" s="3"/>
      <c r="E347" s="1"/>
      <c r="F347" s="1"/>
      <c r="G347" s="1"/>
      <c r="H347" s="1"/>
      <c r="I347" s="1"/>
      <c r="J347" s="1"/>
      <c r="K347" s="1"/>
      <c r="L347" s="1"/>
      <c r="M347" s="1"/>
      <c r="N347" s="1"/>
      <c r="O347" s="1"/>
      <c r="P347" s="1"/>
      <c r="Q347" s="1"/>
      <c r="R347" s="1"/>
      <c r="S347" s="1"/>
      <c r="T347" s="1"/>
      <c r="U347" s="1"/>
      <c r="V347" s="1"/>
      <c r="W347" s="1"/>
      <c r="X347" s="1"/>
      <c r="Y347" s="1"/>
      <c r="Z347" s="3"/>
    </row>
    <row r="348" spans="1:26" ht="14.25" customHeight="1" x14ac:dyDescent="0.25">
      <c r="A348" s="1"/>
      <c r="B348" s="1"/>
      <c r="C348" s="1"/>
      <c r="D348" s="3"/>
      <c r="E348" s="1"/>
      <c r="F348" s="1"/>
      <c r="G348" s="1"/>
      <c r="H348" s="1"/>
      <c r="I348" s="1"/>
      <c r="J348" s="1"/>
      <c r="K348" s="1"/>
      <c r="L348" s="1"/>
      <c r="M348" s="1"/>
      <c r="N348" s="1"/>
      <c r="O348" s="1"/>
      <c r="P348" s="1"/>
      <c r="Q348" s="1"/>
      <c r="R348" s="1"/>
      <c r="S348" s="1"/>
      <c r="T348" s="1"/>
      <c r="U348" s="1"/>
      <c r="V348" s="1"/>
      <c r="W348" s="1"/>
      <c r="X348" s="1"/>
      <c r="Y348" s="1"/>
      <c r="Z348" s="3"/>
    </row>
    <row r="349" spans="1:26" ht="14.25" customHeight="1" x14ac:dyDescent="0.25">
      <c r="A349" s="1"/>
      <c r="B349" s="1"/>
      <c r="C349" s="1"/>
      <c r="D349" s="3"/>
      <c r="E349" s="1"/>
      <c r="F349" s="1"/>
      <c r="G349" s="1"/>
      <c r="H349" s="1"/>
      <c r="I349" s="1"/>
      <c r="J349" s="1"/>
      <c r="K349" s="1"/>
      <c r="L349" s="1"/>
      <c r="M349" s="1"/>
      <c r="N349" s="1"/>
      <c r="O349" s="1"/>
      <c r="P349" s="1"/>
      <c r="Q349" s="1"/>
      <c r="R349" s="1"/>
      <c r="S349" s="1"/>
      <c r="T349" s="1"/>
      <c r="U349" s="1"/>
      <c r="V349" s="1"/>
      <c r="W349" s="1"/>
      <c r="X349" s="1"/>
      <c r="Y349" s="1"/>
      <c r="Z349" s="3"/>
    </row>
    <row r="350" spans="1:26" ht="14.25" customHeight="1" x14ac:dyDescent="0.25">
      <c r="A350" s="1"/>
      <c r="B350" s="1"/>
      <c r="C350" s="1"/>
      <c r="D350" s="3"/>
      <c r="E350" s="1"/>
      <c r="F350" s="1"/>
      <c r="G350" s="1"/>
      <c r="H350" s="1"/>
      <c r="I350" s="1"/>
      <c r="J350" s="1"/>
      <c r="K350" s="1"/>
      <c r="L350" s="1"/>
      <c r="M350" s="1"/>
      <c r="N350" s="1"/>
      <c r="O350" s="1"/>
      <c r="P350" s="1"/>
      <c r="Q350" s="1"/>
      <c r="R350" s="1"/>
      <c r="S350" s="1"/>
      <c r="T350" s="1"/>
      <c r="U350" s="1"/>
      <c r="V350" s="1"/>
      <c r="W350" s="1"/>
      <c r="X350" s="1"/>
      <c r="Y350" s="1"/>
      <c r="Z350" s="3"/>
    </row>
    <row r="351" spans="1:26" ht="14.25" customHeight="1" x14ac:dyDescent="0.25">
      <c r="A351" s="1"/>
      <c r="B351" s="1"/>
      <c r="C351" s="1"/>
      <c r="D351" s="3"/>
      <c r="E351" s="1"/>
      <c r="F351" s="1"/>
      <c r="G351" s="1"/>
      <c r="H351" s="1"/>
      <c r="I351" s="1"/>
      <c r="J351" s="1"/>
      <c r="K351" s="1"/>
      <c r="L351" s="1"/>
      <c r="M351" s="1"/>
      <c r="N351" s="1"/>
      <c r="O351" s="1"/>
      <c r="P351" s="1"/>
      <c r="Q351" s="1"/>
      <c r="R351" s="1"/>
      <c r="S351" s="1"/>
      <c r="T351" s="1"/>
      <c r="U351" s="1"/>
      <c r="V351" s="1"/>
      <c r="W351" s="1"/>
      <c r="X351" s="1"/>
      <c r="Y351" s="1"/>
      <c r="Z351" s="3"/>
    </row>
    <row r="352" spans="1:26" ht="14.25" customHeight="1" x14ac:dyDescent="0.25">
      <c r="A352" s="1"/>
      <c r="B352" s="1"/>
      <c r="C352" s="1"/>
      <c r="D352" s="3"/>
      <c r="E352" s="1"/>
      <c r="F352" s="1"/>
      <c r="G352" s="1"/>
      <c r="H352" s="1"/>
      <c r="I352" s="1"/>
      <c r="J352" s="1"/>
      <c r="K352" s="1"/>
      <c r="L352" s="1"/>
      <c r="M352" s="1"/>
      <c r="N352" s="1"/>
      <c r="O352" s="1"/>
      <c r="P352" s="1"/>
      <c r="Q352" s="1"/>
      <c r="R352" s="1"/>
      <c r="S352" s="1"/>
      <c r="T352" s="1"/>
      <c r="U352" s="1"/>
      <c r="V352" s="1"/>
      <c r="W352" s="1"/>
      <c r="X352" s="1"/>
      <c r="Y352" s="1"/>
      <c r="Z352" s="3"/>
    </row>
    <row r="353" spans="1:26" ht="14.25" customHeight="1" x14ac:dyDescent="0.25">
      <c r="A353" s="1"/>
      <c r="B353" s="1"/>
      <c r="C353" s="1"/>
      <c r="D353" s="3"/>
      <c r="E353" s="1"/>
      <c r="F353" s="1"/>
      <c r="G353" s="1"/>
      <c r="H353" s="1"/>
      <c r="I353" s="1"/>
      <c r="J353" s="1"/>
      <c r="K353" s="1"/>
      <c r="L353" s="1"/>
      <c r="M353" s="1"/>
      <c r="N353" s="1"/>
      <c r="O353" s="1"/>
      <c r="P353" s="1"/>
      <c r="Q353" s="1"/>
      <c r="R353" s="1"/>
      <c r="S353" s="1"/>
      <c r="T353" s="1"/>
      <c r="U353" s="1"/>
      <c r="V353" s="1"/>
      <c r="W353" s="1"/>
      <c r="X353" s="1"/>
      <c r="Y353" s="1"/>
      <c r="Z353" s="3"/>
    </row>
    <row r="354" spans="1:26" ht="14.25" customHeight="1" x14ac:dyDescent="0.25">
      <c r="A354" s="1"/>
      <c r="B354" s="1"/>
      <c r="C354" s="1"/>
      <c r="D354" s="3"/>
      <c r="E354" s="1"/>
      <c r="F354" s="1"/>
      <c r="G354" s="1"/>
      <c r="H354" s="1"/>
      <c r="I354" s="1"/>
      <c r="J354" s="1"/>
      <c r="K354" s="1"/>
      <c r="L354" s="1"/>
      <c r="M354" s="1"/>
      <c r="N354" s="1"/>
      <c r="O354" s="1"/>
      <c r="P354" s="1"/>
      <c r="Q354" s="1"/>
      <c r="R354" s="1"/>
      <c r="S354" s="1"/>
      <c r="T354" s="1"/>
      <c r="U354" s="1"/>
      <c r="V354" s="1"/>
      <c r="W354" s="1"/>
      <c r="X354" s="1"/>
      <c r="Y354" s="1"/>
      <c r="Z354" s="3"/>
    </row>
    <row r="355" spans="1:26" ht="14.25" customHeight="1" x14ac:dyDescent="0.25">
      <c r="A355" s="1"/>
      <c r="B355" s="1"/>
      <c r="C355" s="1"/>
      <c r="D355" s="3"/>
      <c r="E355" s="1"/>
      <c r="F355" s="1"/>
      <c r="G355" s="1"/>
      <c r="H355" s="1"/>
      <c r="I355" s="1"/>
      <c r="J355" s="1"/>
      <c r="K355" s="1"/>
      <c r="L355" s="1"/>
      <c r="M355" s="1"/>
      <c r="N355" s="1"/>
      <c r="O355" s="1"/>
      <c r="P355" s="1"/>
      <c r="Q355" s="1"/>
      <c r="R355" s="1"/>
      <c r="S355" s="1"/>
      <c r="T355" s="1"/>
      <c r="U355" s="1"/>
      <c r="V355" s="1"/>
      <c r="W355" s="1"/>
      <c r="X355" s="1"/>
      <c r="Y355" s="1"/>
      <c r="Z355" s="3"/>
    </row>
    <row r="356" spans="1:26" ht="14.25" customHeight="1" x14ac:dyDescent="0.25">
      <c r="A356" s="1"/>
      <c r="B356" s="1"/>
      <c r="C356" s="1"/>
      <c r="D356" s="3"/>
      <c r="E356" s="1"/>
      <c r="F356" s="1"/>
      <c r="G356" s="1"/>
      <c r="H356" s="1"/>
      <c r="I356" s="1"/>
      <c r="J356" s="1"/>
      <c r="K356" s="1"/>
      <c r="L356" s="1"/>
      <c r="M356" s="1"/>
      <c r="N356" s="1"/>
      <c r="O356" s="1"/>
      <c r="P356" s="1"/>
      <c r="Q356" s="1"/>
      <c r="R356" s="1"/>
      <c r="S356" s="1"/>
      <c r="T356" s="1"/>
      <c r="U356" s="1"/>
      <c r="V356" s="1"/>
      <c r="W356" s="1"/>
      <c r="X356" s="1"/>
      <c r="Y356" s="1"/>
      <c r="Z356" s="3"/>
    </row>
    <row r="357" spans="1:26" ht="14.25" customHeight="1" x14ac:dyDescent="0.25">
      <c r="A357" s="1"/>
      <c r="B357" s="1"/>
      <c r="C357" s="1"/>
      <c r="D357" s="3"/>
      <c r="E357" s="1"/>
      <c r="F357" s="1"/>
      <c r="G357" s="1"/>
      <c r="H357" s="1"/>
      <c r="I357" s="1"/>
      <c r="J357" s="1"/>
      <c r="K357" s="1"/>
      <c r="L357" s="1"/>
      <c r="M357" s="1"/>
      <c r="N357" s="1"/>
      <c r="O357" s="1"/>
      <c r="P357" s="1"/>
      <c r="Q357" s="1"/>
      <c r="R357" s="1"/>
      <c r="S357" s="1"/>
      <c r="T357" s="1"/>
      <c r="U357" s="1"/>
      <c r="V357" s="1"/>
      <c r="W357" s="1"/>
      <c r="X357" s="1"/>
      <c r="Y357" s="1"/>
      <c r="Z357" s="3"/>
    </row>
    <row r="358" spans="1:26" ht="14.25" customHeight="1" x14ac:dyDescent="0.25">
      <c r="A358" s="1"/>
      <c r="B358" s="1"/>
      <c r="C358" s="1"/>
      <c r="D358" s="3"/>
      <c r="E358" s="1"/>
      <c r="F358" s="1"/>
      <c r="G358" s="1"/>
      <c r="H358" s="1"/>
      <c r="I358" s="1"/>
      <c r="J358" s="1"/>
      <c r="K358" s="1"/>
      <c r="L358" s="1"/>
      <c r="M358" s="1"/>
      <c r="N358" s="1"/>
      <c r="O358" s="1"/>
      <c r="P358" s="1"/>
      <c r="Q358" s="1"/>
      <c r="R358" s="1"/>
      <c r="S358" s="1"/>
      <c r="T358" s="1"/>
      <c r="U358" s="1"/>
      <c r="V358" s="1"/>
      <c r="W358" s="1"/>
      <c r="X358" s="1"/>
      <c r="Y358" s="1"/>
      <c r="Z358" s="3"/>
    </row>
    <row r="359" spans="1:26" ht="14.25" customHeight="1" x14ac:dyDescent="0.25">
      <c r="A359" s="1"/>
      <c r="B359" s="1"/>
      <c r="C359" s="1"/>
      <c r="D359" s="3"/>
      <c r="E359" s="1"/>
      <c r="F359" s="1"/>
      <c r="G359" s="1"/>
      <c r="H359" s="1"/>
      <c r="I359" s="1"/>
      <c r="J359" s="1"/>
      <c r="K359" s="1"/>
      <c r="L359" s="1"/>
      <c r="M359" s="1"/>
      <c r="N359" s="1"/>
      <c r="O359" s="1"/>
      <c r="P359" s="1"/>
      <c r="Q359" s="1"/>
      <c r="R359" s="1"/>
      <c r="S359" s="1"/>
      <c r="T359" s="1"/>
      <c r="U359" s="1"/>
      <c r="V359" s="1"/>
      <c r="W359" s="1"/>
      <c r="X359" s="1"/>
      <c r="Y359" s="1"/>
      <c r="Z359" s="3"/>
    </row>
    <row r="360" spans="1:26" ht="14.25" customHeight="1" x14ac:dyDescent="0.25">
      <c r="A360" s="1"/>
      <c r="B360" s="1"/>
      <c r="C360" s="1"/>
      <c r="D360" s="3"/>
      <c r="E360" s="1"/>
      <c r="F360" s="1"/>
      <c r="G360" s="1"/>
      <c r="H360" s="1"/>
      <c r="I360" s="1"/>
      <c r="J360" s="1"/>
      <c r="K360" s="1"/>
      <c r="L360" s="1"/>
      <c r="M360" s="1"/>
      <c r="N360" s="1"/>
      <c r="O360" s="1"/>
      <c r="P360" s="1"/>
      <c r="Q360" s="1"/>
      <c r="R360" s="1"/>
      <c r="S360" s="1"/>
      <c r="T360" s="1"/>
      <c r="U360" s="1"/>
      <c r="V360" s="1"/>
      <c r="W360" s="1"/>
      <c r="X360" s="1"/>
      <c r="Y360" s="1"/>
      <c r="Z360" s="3"/>
    </row>
    <row r="361" spans="1:26" ht="14.25" customHeight="1" x14ac:dyDescent="0.25">
      <c r="A361" s="1"/>
      <c r="B361" s="1"/>
      <c r="C361" s="1"/>
      <c r="D361" s="3"/>
      <c r="E361" s="1"/>
      <c r="F361" s="1"/>
      <c r="G361" s="1"/>
      <c r="H361" s="1"/>
      <c r="I361" s="1"/>
      <c r="J361" s="1"/>
      <c r="K361" s="1"/>
      <c r="L361" s="1"/>
      <c r="M361" s="1"/>
      <c r="N361" s="1"/>
      <c r="O361" s="1"/>
      <c r="P361" s="1"/>
      <c r="Q361" s="1"/>
      <c r="R361" s="1"/>
      <c r="S361" s="1"/>
      <c r="T361" s="1"/>
      <c r="U361" s="1"/>
      <c r="V361" s="1"/>
      <c r="W361" s="1"/>
      <c r="X361" s="1"/>
      <c r="Y361" s="1"/>
      <c r="Z361" s="3"/>
    </row>
    <row r="362" spans="1:26" ht="14.25" customHeight="1" x14ac:dyDescent="0.25">
      <c r="A362" s="1"/>
      <c r="B362" s="1"/>
      <c r="C362" s="1"/>
      <c r="D362" s="3"/>
      <c r="E362" s="1"/>
      <c r="F362" s="1"/>
      <c r="G362" s="1"/>
      <c r="H362" s="1"/>
      <c r="I362" s="1"/>
      <c r="J362" s="1"/>
      <c r="K362" s="1"/>
      <c r="L362" s="1"/>
      <c r="M362" s="1"/>
      <c r="N362" s="1"/>
      <c r="O362" s="1"/>
      <c r="P362" s="1"/>
      <c r="Q362" s="1"/>
      <c r="R362" s="1"/>
      <c r="S362" s="1"/>
      <c r="T362" s="1"/>
      <c r="U362" s="1"/>
      <c r="V362" s="1"/>
      <c r="W362" s="1"/>
      <c r="X362" s="1"/>
      <c r="Y362" s="1"/>
      <c r="Z362" s="3"/>
    </row>
    <row r="363" spans="1:26" ht="14.25" customHeight="1" x14ac:dyDescent="0.25">
      <c r="A363" s="1"/>
      <c r="B363" s="1"/>
      <c r="C363" s="1"/>
      <c r="D363" s="3"/>
      <c r="E363" s="1"/>
      <c r="F363" s="1"/>
      <c r="G363" s="1"/>
      <c r="H363" s="1"/>
      <c r="I363" s="1"/>
      <c r="J363" s="1"/>
      <c r="K363" s="1"/>
      <c r="L363" s="1"/>
      <c r="M363" s="1"/>
      <c r="N363" s="1"/>
      <c r="O363" s="1"/>
      <c r="P363" s="1"/>
      <c r="Q363" s="1"/>
      <c r="R363" s="1"/>
      <c r="S363" s="1"/>
      <c r="T363" s="1"/>
      <c r="U363" s="1"/>
      <c r="V363" s="1"/>
      <c r="W363" s="1"/>
      <c r="X363" s="1"/>
      <c r="Y363" s="1"/>
      <c r="Z363" s="3"/>
    </row>
    <row r="364" spans="1:26" ht="14.25" customHeight="1" x14ac:dyDescent="0.25">
      <c r="A364" s="1"/>
      <c r="B364" s="1"/>
      <c r="C364" s="1"/>
      <c r="D364" s="3"/>
      <c r="E364" s="1"/>
      <c r="F364" s="1"/>
      <c r="G364" s="1"/>
      <c r="H364" s="1"/>
      <c r="I364" s="1"/>
      <c r="J364" s="1"/>
      <c r="K364" s="1"/>
      <c r="L364" s="1"/>
      <c r="M364" s="1"/>
      <c r="N364" s="1"/>
      <c r="O364" s="1"/>
      <c r="P364" s="1"/>
      <c r="Q364" s="1"/>
      <c r="R364" s="1"/>
      <c r="S364" s="1"/>
      <c r="T364" s="1"/>
      <c r="U364" s="1"/>
      <c r="V364" s="1"/>
      <c r="W364" s="1"/>
      <c r="X364" s="1"/>
      <c r="Y364" s="1"/>
      <c r="Z364" s="3"/>
    </row>
    <row r="365" spans="1:26" ht="14.25" customHeight="1" x14ac:dyDescent="0.25">
      <c r="A365" s="1"/>
      <c r="B365" s="1"/>
      <c r="C365" s="1"/>
      <c r="D365" s="3"/>
      <c r="E365" s="1"/>
      <c r="F365" s="1"/>
      <c r="G365" s="1"/>
      <c r="H365" s="1"/>
      <c r="I365" s="1"/>
      <c r="J365" s="1"/>
      <c r="K365" s="1"/>
      <c r="L365" s="1"/>
      <c r="M365" s="1"/>
      <c r="N365" s="1"/>
      <c r="O365" s="1"/>
      <c r="P365" s="1"/>
      <c r="Q365" s="1"/>
      <c r="R365" s="1"/>
      <c r="S365" s="1"/>
      <c r="T365" s="1"/>
      <c r="U365" s="1"/>
      <c r="V365" s="1"/>
      <c r="W365" s="1"/>
      <c r="X365" s="1"/>
      <c r="Y365" s="1"/>
      <c r="Z365" s="3"/>
    </row>
    <row r="366" spans="1:26" ht="14.25" customHeight="1" x14ac:dyDescent="0.25">
      <c r="A366" s="1"/>
      <c r="B366" s="1"/>
      <c r="C366" s="1"/>
      <c r="D366" s="3"/>
      <c r="E366" s="1"/>
      <c r="F366" s="1"/>
      <c r="G366" s="1"/>
      <c r="H366" s="1"/>
      <c r="I366" s="1"/>
      <c r="J366" s="1"/>
      <c r="K366" s="1"/>
      <c r="L366" s="1"/>
      <c r="M366" s="1"/>
      <c r="N366" s="1"/>
      <c r="O366" s="1"/>
      <c r="P366" s="1"/>
      <c r="Q366" s="1"/>
      <c r="R366" s="1"/>
      <c r="S366" s="1"/>
      <c r="T366" s="1"/>
      <c r="U366" s="1"/>
      <c r="V366" s="1"/>
      <c r="W366" s="1"/>
      <c r="X366" s="1"/>
      <c r="Y366" s="1"/>
      <c r="Z366" s="3"/>
    </row>
    <row r="367" spans="1:26" ht="14.25" customHeight="1" x14ac:dyDescent="0.25">
      <c r="A367" s="1"/>
      <c r="B367" s="1"/>
      <c r="C367" s="1"/>
      <c r="D367" s="3"/>
      <c r="E367" s="1"/>
      <c r="F367" s="1"/>
      <c r="G367" s="1"/>
      <c r="H367" s="1"/>
      <c r="I367" s="1"/>
      <c r="J367" s="1"/>
      <c r="K367" s="1"/>
      <c r="L367" s="1"/>
      <c r="M367" s="1"/>
      <c r="N367" s="1"/>
      <c r="O367" s="1"/>
      <c r="P367" s="1"/>
      <c r="Q367" s="1"/>
      <c r="R367" s="1"/>
      <c r="S367" s="1"/>
      <c r="T367" s="1"/>
      <c r="U367" s="1"/>
      <c r="V367" s="1"/>
      <c r="W367" s="1"/>
      <c r="X367" s="1"/>
      <c r="Y367" s="1"/>
      <c r="Z367" s="3"/>
    </row>
    <row r="368" spans="1:26" ht="14.25" customHeight="1" x14ac:dyDescent="0.25">
      <c r="A368" s="1"/>
      <c r="B368" s="1"/>
      <c r="C368" s="1"/>
      <c r="D368" s="3"/>
      <c r="E368" s="1"/>
      <c r="F368" s="1"/>
      <c r="G368" s="1"/>
      <c r="H368" s="1"/>
      <c r="I368" s="1"/>
      <c r="J368" s="1"/>
      <c r="K368" s="1"/>
      <c r="L368" s="1"/>
      <c r="M368" s="1"/>
      <c r="N368" s="1"/>
      <c r="O368" s="1"/>
      <c r="P368" s="1"/>
      <c r="Q368" s="1"/>
      <c r="R368" s="1"/>
      <c r="S368" s="1"/>
      <c r="T368" s="1"/>
      <c r="U368" s="1"/>
      <c r="V368" s="1"/>
      <c r="W368" s="1"/>
      <c r="X368" s="1"/>
      <c r="Y368" s="1"/>
      <c r="Z368" s="3"/>
    </row>
    <row r="369" spans="1:26" ht="14.25" customHeight="1" x14ac:dyDescent="0.25">
      <c r="A369" s="1"/>
      <c r="B369" s="1"/>
      <c r="C369" s="1"/>
      <c r="D369" s="3"/>
      <c r="E369" s="1"/>
      <c r="F369" s="1"/>
      <c r="G369" s="1"/>
      <c r="H369" s="1"/>
      <c r="I369" s="1"/>
      <c r="J369" s="1"/>
      <c r="K369" s="1"/>
      <c r="L369" s="1"/>
      <c r="M369" s="1"/>
      <c r="N369" s="1"/>
      <c r="O369" s="1"/>
      <c r="P369" s="1"/>
      <c r="Q369" s="1"/>
      <c r="R369" s="1"/>
      <c r="S369" s="1"/>
      <c r="T369" s="1"/>
      <c r="U369" s="1"/>
      <c r="V369" s="1"/>
      <c r="W369" s="1"/>
      <c r="X369" s="1"/>
      <c r="Y369" s="1"/>
      <c r="Z369" s="3"/>
    </row>
    <row r="370" spans="1:26" ht="14.25" customHeight="1" x14ac:dyDescent="0.25">
      <c r="A370" s="1"/>
      <c r="B370" s="1"/>
      <c r="C370" s="1"/>
      <c r="D370" s="3"/>
      <c r="E370" s="1"/>
      <c r="F370" s="1"/>
      <c r="G370" s="1"/>
      <c r="H370" s="1"/>
      <c r="I370" s="1"/>
      <c r="J370" s="1"/>
      <c r="K370" s="1"/>
      <c r="L370" s="1"/>
      <c r="M370" s="1"/>
      <c r="N370" s="1"/>
      <c r="O370" s="1"/>
      <c r="P370" s="1"/>
      <c r="Q370" s="1"/>
      <c r="R370" s="1"/>
      <c r="S370" s="1"/>
      <c r="T370" s="1"/>
      <c r="U370" s="1"/>
      <c r="V370" s="1"/>
      <c r="W370" s="1"/>
      <c r="X370" s="1"/>
      <c r="Y370" s="1"/>
      <c r="Z370" s="3"/>
    </row>
    <row r="371" spans="1:26" ht="14.25" customHeight="1" x14ac:dyDescent="0.25">
      <c r="A371" s="1"/>
      <c r="B371" s="1"/>
      <c r="C371" s="1"/>
      <c r="D371" s="3"/>
      <c r="E371" s="1"/>
      <c r="F371" s="1"/>
      <c r="G371" s="1"/>
      <c r="H371" s="1"/>
      <c r="I371" s="1"/>
      <c r="J371" s="1"/>
      <c r="K371" s="1"/>
      <c r="L371" s="1"/>
      <c r="M371" s="1"/>
      <c r="N371" s="1"/>
      <c r="O371" s="1"/>
      <c r="P371" s="1"/>
      <c r="Q371" s="1"/>
      <c r="R371" s="1"/>
      <c r="S371" s="1"/>
      <c r="T371" s="1"/>
      <c r="U371" s="1"/>
      <c r="V371" s="1"/>
      <c r="W371" s="1"/>
      <c r="X371" s="1"/>
      <c r="Y371" s="1"/>
      <c r="Z371" s="3"/>
    </row>
    <row r="372" spans="1:26" ht="14.25" customHeight="1" x14ac:dyDescent="0.25">
      <c r="A372" s="1"/>
      <c r="B372" s="1"/>
      <c r="C372" s="1"/>
      <c r="D372" s="3"/>
      <c r="E372" s="1"/>
      <c r="F372" s="1"/>
      <c r="G372" s="1"/>
      <c r="H372" s="1"/>
      <c r="I372" s="1"/>
      <c r="J372" s="1"/>
      <c r="K372" s="1"/>
      <c r="L372" s="1"/>
      <c r="M372" s="1"/>
      <c r="N372" s="1"/>
      <c r="O372" s="1"/>
      <c r="P372" s="1"/>
      <c r="Q372" s="1"/>
      <c r="R372" s="1"/>
      <c r="S372" s="1"/>
      <c r="T372" s="1"/>
      <c r="U372" s="1"/>
      <c r="V372" s="1"/>
      <c r="W372" s="1"/>
      <c r="X372" s="1"/>
      <c r="Y372" s="1"/>
      <c r="Z372" s="3"/>
    </row>
    <row r="373" spans="1:26" ht="14.25" customHeight="1" x14ac:dyDescent="0.25">
      <c r="A373" s="1"/>
      <c r="B373" s="1"/>
      <c r="C373" s="1"/>
      <c r="D373" s="3"/>
      <c r="E373" s="1"/>
      <c r="F373" s="1"/>
      <c r="G373" s="1"/>
      <c r="H373" s="1"/>
      <c r="I373" s="1"/>
      <c r="J373" s="1"/>
      <c r="K373" s="1"/>
      <c r="L373" s="1"/>
      <c r="M373" s="1"/>
      <c r="N373" s="1"/>
      <c r="O373" s="1"/>
      <c r="P373" s="1"/>
      <c r="Q373" s="1"/>
      <c r="R373" s="1"/>
      <c r="S373" s="1"/>
      <c r="T373" s="1"/>
      <c r="U373" s="1"/>
      <c r="V373" s="1"/>
      <c r="W373" s="1"/>
      <c r="X373" s="1"/>
      <c r="Y373" s="1"/>
      <c r="Z373" s="3"/>
    </row>
    <row r="374" spans="1:26" ht="14.25" customHeight="1" x14ac:dyDescent="0.25">
      <c r="A374" s="1"/>
      <c r="B374" s="1"/>
      <c r="C374" s="1"/>
      <c r="D374" s="3"/>
      <c r="E374" s="1"/>
      <c r="F374" s="1"/>
      <c r="G374" s="1"/>
      <c r="H374" s="1"/>
      <c r="I374" s="1"/>
      <c r="J374" s="1"/>
      <c r="K374" s="1"/>
      <c r="L374" s="1"/>
      <c r="M374" s="1"/>
      <c r="N374" s="1"/>
      <c r="O374" s="1"/>
      <c r="P374" s="1"/>
      <c r="Q374" s="1"/>
      <c r="R374" s="1"/>
      <c r="S374" s="1"/>
      <c r="T374" s="1"/>
      <c r="U374" s="1"/>
      <c r="V374" s="1"/>
      <c r="W374" s="1"/>
      <c r="X374" s="1"/>
      <c r="Y374" s="1"/>
      <c r="Z374" s="3"/>
    </row>
    <row r="375" spans="1:26" ht="14.25" customHeight="1" x14ac:dyDescent="0.25">
      <c r="A375" s="1"/>
      <c r="B375" s="1"/>
      <c r="C375" s="1"/>
      <c r="D375" s="3"/>
      <c r="E375" s="1"/>
      <c r="F375" s="1"/>
      <c r="G375" s="1"/>
      <c r="H375" s="1"/>
      <c r="I375" s="1"/>
      <c r="J375" s="1"/>
      <c r="K375" s="1"/>
      <c r="L375" s="1"/>
      <c r="M375" s="1"/>
      <c r="N375" s="1"/>
      <c r="O375" s="1"/>
      <c r="P375" s="1"/>
      <c r="Q375" s="1"/>
      <c r="R375" s="1"/>
      <c r="S375" s="1"/>
      <c r="T375" s="1"/>
      <c r="U375" s="1"/>
      <c r="V375" s="1"/>
      <c r="W375" s="1"/>
      <c r="X375" s="1"/>
      <c r="Y375" s="1"/>
      <c r="Z375" s="3"/>
    </row>
    <row r="376" spans="1:26" ht="14.25" customHeight="1" x14ac:dyDescent="0.25">
      <c r="A376" s="1"/>
      <c r="B376" s="1"/>
      <c r="C376" s="1"/>
      <c r="D376" s="3"/>
      <c r="E376" s="1"/>
      <c r="F376" s="1"/>
      <c r="G376" s="1"/>
      <c r="H376" s="1"/>
      <c r="I376" s="1"/>
      <c r="J376" s="1"/>
      <c r="K376" s="1"/>
      <c r="L376" s="1"/>
      <c r="M376" s="1"/>
      <c r="N376" s="1"/>
      <c r="O376" s="1"/>
      <c r="P376" s="1"/>
      <c r="Q376" s="1"/>
      <c r="R376" s="1"/>
      <c r="S376" s="1"/>
      <c r="T376" s="1"/>
      <c r="U376" s="1"/>
      <c r="V376" s="1"/>
      <c r="W376" s="1"/>
      <c r="X376" s="1"/>
      <c r="Y376" s="1"/>
      <c r="Z376" s="3"/>
    </row>
    <row r="377" spans="1:26" ht="14.25" customHeight="1" x14ac:dyDescent="0.25">
      <c r="A377" s="1"/>
      <c r="B377" s="1"/>
      <c r="C377" s="1"/>
      <c r="D377" s="3"/>
      <c r="E377" s="1"/>
      <c r="F377" s="1"/>
      <c r="G377" s="1"/>
      <c r="H377" s="1"/>
      <c r="I377" s="1"/>
      <c r="J377" s="1"/>
      <c r="K377" s="1"/>
      <c r="L377" s="1"/>
      <c r="M377" s="1"/>
      <c r="N377" s="1"/>
      <c r="O377" s="1"/>
      <c r="P377" s="1"/>
      <c r="Q377" s="1"/>
      <c r="R377" s="1"/>
      <c r="S377" s="1"/>
      <c r="T377" s="1"/>
      <c r="U377" s="1"/>
      <c r="V377" s="1"/>
      <c r="W377" s="1"/>
      <c r="X377" s="1"/>
      <c r="Y377" s="1"/>
      <c r="Z377" s="3"/>
    </row>
    <row r="378" spans="1:26" ht="14.25" customHeight="1" x14ac:dyDescent="0.25">
      <c r="A378" s="1"/>
      <c r="B378" s="1"/>
      <c r="C378" s="1"/>
      <c r="D378" s="3"/>
      <c r="E378" s="1"/>
      <c r="F378" s="1"/>
      <c r="G378" s="1"/>
      <c r="H378" s="1"/>
      <c r="I378" s="1"/>
      <c r="J378" s="1"/>
      <c r="K378" s="1"/>
      <c r="L378" s="1"/>
      <c r="M378" s="1"/>
      <c r="N378" s="1"/>
      <c r="O378" s="1"/>
      <c r="P378" s="1"/>
      <c r="Q378" s="1"/>
      <c r="R378" s="1"/>
      <c r="S378" s="1"/>
      <c r="T378" s="1"/>
      <c r="U378" s="1"/>
      <c r="V378" s="1"/>
      <c r="W378" s="1"/>
      <c r="X378" s="1"/>
      <c r="Y378" s="1"/>
      <c r="Z378" s="3"/>
    </row>
    <row r="379" spans="1:26" ht="14.25" customHeight="1" x14ac:dyDescent="0.25">
      <c r="A379" s="1"/>
      <c r="B379" s="1"/>
      <c r="C379" s="1"/>
      <c r="D379" s="3"/>
      <c r="E379" s="1"/>
      <c r="F379" s="1"/>
      <c r="G379" s="1"/>
      <c r="H379" s="1"/>
      <c r="I379" s="1"/>
      <c r="J379" s="1"/>
      <c r="K379" s="1"/>
      <c r="L379" s="1"/>
      <c r="M379" s="1"/>
      <c r="N379" s="1"/>
      <c r="O379" s="1"/>
      <c r="P379" s="1"/>
      <c r="Q379" s="1"/>
      <c r="R379" s="1"/>
      <c r="S379" s="1"/>
      <c r="T379" s="1"/>
      <c r="U379" s="1"/>
      <c r="V379" s="1"/>
      <c r="W379" s="1"/>
      <c r="X379" s="1"/>
      <c r="Y379" s="1"/>
      <c r="Z379" s="3"/>
    </row>
    <row r="380" spans="1:26" ht="14.25" customHeight="1" x14ac:dyDescent="0.25">
      <c r="A380" s="1"/>
      <c r="B380" s="1"/>
      <c r="C380" s="1"/>
      <c r="D380" s="3"/>
      <c r="E380" s="1"/>
      <c r="F380" s="1"/>
      <c r="G380" s="1"/>
      <c r="H380" s="1"/>
      <c r="I380" s="1"/>
      <c r="J380" s="1"/>
      <c r="K380" s="1"/>
      <c r="L380" s="1"/>
      <c r="M380" s="1"/>
      <c r="N380" s="1"/>
      <c r="O380" s="1"/>
      <c r="P380" s="1"/>
      <c r="Q380" s="1"/>
      <c r="R380" s="1"/>
      <c r="S380" s="1"/>
      <c r="T380" s="1"/>
      <c r="U380" s="1"/>
      <c r="V380" s="1"/>
      <c r="W380" s="1"/>
      <c r="X380" s="1"/>
      <c r="Y380" s="1"/>
      <c r="Z380" s="3"/>
    </row>
    <row r="381" spans="1:26" ht="14.25" customHeight="1" x14ac:dyDescent="0.25">
      <c r="A381" s="1"/>
      <c r="B381" s="1"/>
      <c r="C381" s="1"/>
      <c r="D381" s="3"/>
      <c r="E381" s="1"/>
      <c r="F381" s="1"/>
      <c r="G381" s="1"/>
      <c r="H381" s="1"/>
      <c r="I381" s="1"/>
      <c r="J381" s="1"/>
      <c r="K381" s="1"/>
      <c r="L381" s="1"/>
      <c r="M381" s="1"/>
      <c r="N381" s="1"/>
      <c r="O381" s="1"/>
      <c r="P381" s="1"/>
      <c r="Q381" s="1"/>
      <c r="R381" s="1"/>
      <c r="S381" s="1"/>
      <c r="T381" s="1"/>
      <c r="U381" s="1"/>
      <c r="V381" s="1"/>
      <c r="W381" s="1"/>
      <c r="X381" s="1"/>
      <c r="Y381" s="1"/>
      <c r="Z381" s="3"/>
    </row>
    <row r="382" spans="1:26" ht="14.25" customHeight="1" x14ac:dyDescent="0.25">
      <c r="A382" s="1"/>
      <c r="B382" s="1"/>
      <c r="C382" s="1"/>
      <c r="D382" s="3"/>
      <c r="E382" s="1"/>
      <c r="F382" s="1"/>
      <c r="G382" s="1"/>
      <c r="H382" s="1"/>
      <c r="I382" s="1"/>
      <c r="J382" s="1"/>
      <c r="K382" s="1"/>
      <c r="L382" s="1"/>
      <c r="M382" s="1"/>
      <c r="N382" s="1"/>
      <c r="O382" s="1"/>
      <c r="P382" s="1"/>
      <c r="Q382" s="1"/>
      <c r="R382" s="1"/>
      <c r="S382" s="1"/>
      <c r="T382" s="1"/>
      <c r="U382" s="1"/>
      <c r="V382" s="1"/>
      <c r="W382" s="1"/>
      <c r="X382" s="1"/>
      <c r="Y382" s="1"/>
      <c r="Z382" s="3"/>
    </row>
    <row r="383" spans="1:26" ht="14.25" customHeight="1" x14ac:dyDescent="0.25">
      <c r="A383" s="1"/>
      <c r="B383" s="1"/>
      <c r="C383" s="1"/>
      <c r="D383" s="3"/>
      <c r="E383" s="1"/>
      <c r="F383" s="1"/>
      <c r="G383" s="1"/>
      <c r="H383" s="1"/>
      <c r="I383" s="1"/>
      <c r="J383" s="1"/>
      <c r="K383" s="1"/>
      <c r="L383" s="1"/>
      <c r="M383" s="1"/>
      <c r="N383" s="1"/>
      <c r="O383" s="1"/>
      <c r="P383" s="1"/>
      <c r="Q383" s="1"/>
      <c r="R383" s="1"/>
      <c r="S383" s="1"/>
      <c r="T383" s="1"/>
      <c r="U383" s="1"/>
      <c r="V383" s="1"/>
      <c r="W383" s="1"/>
      <c r="X383" s="1"/>
      <c r="Y383" s="1"/>
      <c r="Z383" s="3"/>
    </row>
    <row r="384" spans="1:26" ht="14.25" customHeight="1" x14ac:dyDescent="0.25">
      <c r="A384" s="1"/>
      <c r="B384" s="1"/>
      <c r="C384" s="1"/>
      <c r="D384" s="3"/>
      <c r="E384" s="1"/>
      <c r="F384" s="1"/>
      <c r="G384" s="1"/>
      <c r="H384" s="1"/>
      <c r="I384" s="1"/>
      <c r="J384" s="1"/>
      <c r="K384" s="1"/>
      <c r="L384" s="1"/>
      <c r="M384" s="1"/>
      <c r="N384" s="1"/>
      <c r="O384" s="1"/>
      <c r="P384" s="1"/>
      <c r="Q384" s="1"/>
      <c r="R384" s="1"/>
      <c r="S384" s="1"/>
      <c r="T384" s="1"/>
      <c r="U384" s="1"/>
      <c r="V384" s="1"/>
      <c r="W384" s="1"/>
      <c r="X384" s="1"/>
      <c r="Y384" s="1"/>
      <c r="Z384" s="3"/>
    </row>
    <row r="385" spans="1:26" ht="14.25" customHeight="1" x14ac:dyDescent="0.25">
      <c r="A385" s="1"/>
      <c r="B385" s="1"/>
      <c r="C385" s="1"/>
      <c r="D385" s="3"/>
      <c r="E385" s="1"/>
      <c r="F385" s="1"/>
      <c r="G385" s="1"/>
      <c r="H385" s="1"/>
      <c r="I385" s="1"/>
      <c r="J385" s="1"/>
      <c r="K385" s="1"/>
      <c r="L385" s="1"/>
      <c r="M385" s="1"/>
      <c r="N385" s="1"/>
      <c r="O385" s="1"/>
      <c r="P385" s="1"/>
      <c r="Q385" s="1"/>
      <c r="R385" s="1"/>
      <c r="S385" s="1"/>
      <c r="T385" s="1"/>
      <c r="U385" s="1"/>
      <c r="V385" s="1"/>
      <c r="W385" s="1"/>
      <c r="X385" s="1"/>
      <c r="Y385" s="1"/>
      <c r="Z385" s="3"/>
    </row>
    <row r="386" spans="1:26" ht="14.25" customHeight="1" x14ac:dyDescent="0.25">
      <c r="A386" s="1"/>
      <c r="B386" s="1"/>
      <c r="C386" s="1"/>
      <c r="D386" s="3"/>
      <c r="E386" s="1"/>
      <c r="F386" s="1"/>
      <c r="G386" s="1"/>
      <c r="H386" s="1"/>
      <c r="I386" s="1"/>
      <c r="J386" s="1"/>
      <c r="K386" s="1"/>
      <c r="L386" s="1"/>
      <c r="M386" s="1"/>
      <c r="N386" s="1"/>
      <c r="O386" s="1"/>
      <c r="P386" s="1"/>
      <c r="Q386" s="1"/>
      <c r="R386" s="1"/>
      <c r="S386" s="1"/>
      <c r="T386" s="1"/>
      <c r="U386" s="1"/>
      <c r="V386" s="1"/>
      <c r="W386" s="1"/>
      <c r="X386" s="1"/>
      <c r="Y386" s="1"/>
      <c r="Z386" s="3"/>
    </row>
    <row r="387" spans="1:26" ht="14.25" customHeight="1" x14ac:dyDescent="0.25">
      <c r="A387" s="1"/>
      <c r="B387" s="1"/>
      <c r="C387" s="1"/>
      <c r="D387" s="3"/>
      <c r="E387" s="1"/>
      <c r="F387" s="1"/>
      <c r="G387" s="1"/>
      <c r="H387" s="1"/>
      <c r="I387" s="1"/>
      <c r="J387" s="1"/>
      <c r="K387" s="1"/>
      <c r="L387" s="1"/>
      <c r="M387" s="1"/>
      <c r="N387" s="1"/>
      <c r="O387" s="1"/>
      <c r="P387" s="1"/>
      <c r="Q387" s="1"/>
      <c r="R387" s="1"/>
      <c r="S387" s="1"/>
      <c r="T387" s="1"/>
      <c r="U387" s="1"/>
      <c r="V387" s="1"/>
      <c r="W387" s="1"/>
      <c r="X387" s="1"/>
      <c r="Y387" s="1"/>
      <c r="Z387" s="3"/>
    </row>
    <row r="388" spans="1:26" ht="14.25" customHeight="1" x14ac:dyDescent="0.25">
      <c r="A388" s="1"/>
      <c r="B388" s="1"/>
      <c r="C388" s="1"/>
      <c r="D388" s="3"/>
      <c r="E388" s="1"/>
      <c r="F388" s="1"/>
      <c r="G388" s="1"/>
      <c r="H388" s="1"/>
      <c r="I388" s="1"/>
      <c r="J388" s="1"/>
      <c r="K388" s="1"/>
      <c r="L388" s="1"/>
      <c r="M388" s="1"/>
      <c r="N388" s="1"/>
      <c r="O388" s="1"/>
      <c r="P388" s="1"/>
      <c r="Q388" s="1"/>
      <c r="R388" s="1"/>
      <c r="S388" s="1"/>
      <c r="T388" s="1"/>
      <c r="U388" s="1"/>
      <c r="V388" s="1"/>
      <c r="W388" s="1"/>
      <c r="X388" s="1"/>
      <c r="Y388" s="1"/>
      <c r="Z388" s="3"/>
    </row>
    <row r="389" spans="1:26" ht="14.25" customHeight="1" x14ac:dyDescent="0.25">
      <c r="A389" s="1"/>
      <c r="B389" s="1"/>
      <c r="C389" s="1"/>
      <c r="D389" s="3"/>
      <c r="E389" s="1"/>
      <c r="F389" s="1"/>
      <c r="G389" s="1"/>
      <c r="H389" s="1"/>
      <c r="I389" s="1"/>
      <c r="J389" s="1"/>
      <c r="K389" s="1"/>
      <c r="L389" s="1"/>
      <c r="M389" s="1"/>
      <c r="N389" s="1"/>
      <c r="O389" s="1"/>
      <c r="P389" s="1"/>
      <c r="Q389" s="1"/>
      <c r="R389" s="1"/>
      <c r="S389" s="1"/>
      <c r="T389" s="1"/>
      <c r="U389" s="1"/>
      <c r="V389" s="1"/>
      <c r="W389" s="1"/>
      <c r="X389" s="1"/>
      <c r="Y389" s="1"/>
      <c r="Z389" s="3"/>
    </row>
    <row r="390" spans="1:26" ht="14.25" customHeight="1" x14ac:dyDescent="0.25">
      <c r="A390" s="1"/>
      <c r="B390" s="1"/>
      <c r="C390" s="1"/>
      <c r="D390" s="3"/>
      <c r="E390" s="1"/>
      <c r="F390" s="1"/>
      <c r="G390" s="1"/>
      <c r="H390" s="1"/>
      <c r="I390" s="1"/>
      <c r="J390" s="1"/>
      <c r="K390" s="1"/>
      <c r="L390" s="1"/>
      <c r="M390" s="1"/>
      <c r="N390" s="1"/>
      <c r="O390" s="1"/>
      <c r="P390" s="1"/>
      <c r="Q390" s="1"/>
      <c r="R390" s="1"/>
      <c r="S390" s="1"/>
      <c r="T390" s="1"/>
      <c r="U390" s="1"/>
      <c r="V390" s="1"/>
      <c r="W390" s="1"/>
      <c r="X390" s="1"/>
      <c r="Y390" s="1"/>
      <c r="Z390" s="3"/>
    </row>
    <row r="391" spans="1:26" ht="14.25" customHeight="1" x14ac:dyDescent="0.25">
      <c r="A391" s="1"/>
      <c r="B391" s="1"/>
      <c r="C391" s="1"/>
      <c r="D391" s="3"/>
      <c r="E391" s="1"/>
      <c r="F391" s="1"/>
      <c r="G391" s="1"/>
      <c r="H391" s="1"/>
      <c r="I391" s="1"/>
      <c r="J391" s="1"/>
      <c r="K391" s="1"/>
      <c r="L391" s="1"/>
      <c r="M391" s="1"/>
      <c r="N391" s="1"/>
      <c r="O391" s="1"/>
      <c r="P391" s="1"/>
      <c r="Q391" s="1"/>
      <c r="R391" s="1"/>
      <c r="S391" s="1"/>
      <c r="T391" s="1"/>
      <c r="U391" s="1"/>
      <c r="V391" s="1"/>
      <c r="W391" s="1"/>
      <c r="X391" s="1"/>
      <c r="Y391" s="1"/>
      <c r="Z391" s="3"/>
    </row>
    <row r="392" spans="1:26" ht="14.25" customHeight="1" x14ac:dyDescent="0.25">
      <c r="A392" s="1"/>
      <c r="B392" s="1"/>
      <c r="C392" s="1"/>
      <c r="D392" s="3"/>
      <c r="E392" s="1"/>
      <c r="F392" s="1"/>
      <c r="G392" s="1"/>
      <c r="H392" s="1"/>
      <c r="I392" s="1"/>
      <c r="J392" s="1"/>
      <c r="K392" s="1"/>
      <c r="L392" s="1"/>
      <c r="M392" s="1"/>
      <c r="N392" s="1"/>
      <c r="O392" s="1"/>
      <c r="P392" s="1"/>
      <c r="Q392" s="1"/>
      <c r="R392" s="1"/>
      <c r="S392" s="1"/>
      <c r="T392" s="1"/>
      <c r="U392" s="1"/>
      <c r="V392" s="1"/>
      <c r="W392" s="1"/>
      <c r="X392" s="1"/>
      <c r="Y392" s="1"/>
      <c r="Z392" s="3"/>
    </row>
    <row r="393" spans="1:26" ht="14.25" customHeight="1" x14ac:dyDescent="0.25">
      <c r="A393" s="1"/>
      <c r="B393" s="1"/>
      <c r="C393" s="1"/>
      <c r="D393" s="3"/>
      <c r="E393" s="1"/>
      <c r="F393" s="1"/>
      <c r="G393" s="1"/>
      <c r="H393" s="1"/>
      <c r="I393" s="1"/>
      <c r="J393" s="1"/>
      <c r="K393" s="1"/>
      <c r="L393" s="1"/>
      <c r="M393" s="1"/>
      <c r="N393" s="1"/>
      <c r="O393" s="1"/>
      <c r="P393" s="1"/>
      <c r="Q393" s="1"/>
      <c r="R393" s="1"/>
      <c r="S393" s="1"/>
      <c r="T393" s="1"/>
      <c r="U393" s="1"/>
      <c r="V393" s="1"/>
      <c r="W393" s="1"/>
      <c r="X393" s="1"/>
      <c r="Y393" s="1"/>
      <c r="Z393" s="3"/>
    </row>
    <row r="394" spans="1:26" ht="14.25" customHeight="1" x14ac:dyDescent="0.25">
      <c r="A394" s="1"/>
      <c r="B394" s="1"/>
      <c r="C394" s="1"/>
      <c r="D394" s="3"/>
      <c r="E394" s="1"/>
      <c r="F394" s="1"/>
      <c r="G394" s="1"/>
      <c r="H394" s="1"/>
      <c r="I394" s="1"/>
      <c r="J394" s="1"/>
      <c r="K394" s="1"/>
      <c r="L394" s="1"/>
      <c r="M394" s="1"/>
      <c r="N394" s="1"/>
      <c r="O394" s="1"/>
      <c r="P394" s="1"/>
      <c r="Q394" s="1"/>
      <c r="R394" s="1"/>
      <c r="S394" s="1"/>
      <c r="T394" s="1"/>
      <c r="U394" s="1"/>
      <c r="V394" s="1"/>
      <c r="W394" s="1"/>
      <c r="X394" s="1"/>
      <c r="Y394" s="1"/>
      <c r="Z394" s="3"/>
    </row>
    <row r="395" spans="1:26" ht="14.25" customHeight="1" x14ac:dyDescent="0.25">
      <c r="A395" s="1"/>
      <c r="B395" s="1"/>
      <c r="C395" s="1"/>
      <c r="D395" s="3"/>
      <c r="E395" s="1"/>
      <c r="F395" s="1"/>
      <c r="G395" s="1"/>
      <c r="H395" s="1"/>
      <c r="I395" s="1"/>
      <c r="J395" s="1"/>
      <c r="K395" s="1"/>
      <c r="L395" s="1"/>
      <c r="M395" s="1"/>
      <c r="N395" s="1"/>
      <c r="O395" s="1"/>
      <c r="P395" s="1"/>
      <c r="Q395" s="1"/>
      <c r="R395" s="1"/>
      <c r="S395" s="1"/>
      <c r="T395" s="1"/>
      <c r="U395" s="1"/>
      <c r="V395" s="1"/>
      <c r="W395" s="1"/>
      <c r="X395" s="1"/>
      <c r="Y395" s="1"/>
      <c r="Z395" s="3"/>
    </row>
    <row r="396" spans="1:26" ht="14.25" customHeight="1" x14ac:dyDescent="0.25">
      <c r="A396" s="1"/>
      <c r="B396" s="1"/>
      <c r="C396" s="1"/>
      <c r="D396" s="3"/>
      <c r="E396" s="1"/>
      <c r="F396" s="1"/>
      <c r="G396" s="1"/>
      <c r="H396" s="1"/>
      <c r="I396" s="1"/>
      <c r="J396" s="1"/>
      <c r="K396" s="1"/>
      <c r="L396" s="1"/>
      <c r="M396" s="1"/>
      <c r="N396" s="1"/>
      <c r="O396" s="1"/>
      <c r="P396" s="1"/>
      <c r="Q396" s="1"/>
      <c r="R396" s="1"/>
      <c r="S396" s="1"/>
      <c r="T396" s="1"/>
      <c r="U396" s="1"/>
      <c r="V396" s="1"/>
      <c r="W396" s="1"/>
      <c r="X396" s="1"/>
      <c r="Y396" s="1"/>
      <c r="Z396" s="3"/>
    </row>
    <row r="397" spans="1:26" ht="14.25" customHeight="1" x14ac:dyDescent="0.25">
      <c r="A397" s="1"/>
      <c r="B397" s="1"/>
      <c r="C397" s="1"/>
      <c r="D397" s="3"/>
      <c r="E397" s="1"/>
      <c r="F397" s="1"/>
      <c r="G397" s="1"/>
      <c r="H397" s="1"/>
      <c r="I397" s="1"/>
      <c r="J397" s="1"/>
      <c r="K397" s="1"/>
      <c r="L397" s="1"/>
      <c r="M397" s="1"/>
      <c r="N397" s="1"/>
      <c r="O397" s="1"/>
      <c r="P397" s="1"/>
      <c r="Q397" s="1"/>
      <c r="R397" s="1"/>
      <c r="S397" s="1"/>
      <c r="T397" s="1"/>
      <c r="U397" s="1"/>
      <c r="V397" s="1"/>
      <c r="W397" s="1"/>
      <c r="X397" s="1"/>
      <c r="Y397" s="1"/>
      <c r="Z397" s="3"/>
    </row>
    <row r="398" spans="1:26" ht="14.25" customHeight="1" x14ac:dyDescent="0.25">
      <c r="A398" s="1"/>
      <c r="B398" s="1"/>
      <c r="C398" s="1"/>
      <c r="D398" s="3"/>
      <c r="E398" s="1"/>
      <c r="F398" s="1"/>
      <c r="G398" s="1"/>
      <c r="H398" s="1"/>
      <c r="I398" s="1"/>
      <c r="J398" s="1"/>
      <c r="K398" s="1"/>
      <c r="L398" s="1"/>
      <c r="M398" s="1"/>
      <c r="N398" s="1"/>
      <c r="O398" s="1"/>
      <c r="P398" s="1"/>
      <c r="Q398" s="1"/>
      <c r="R398" s="1"/>
      <c r="S398" s="1"/>
      <c r="T398" s="1"/>
      <c r="U398" s="1"/>
      <c r="V398" s="1"/>
      <c r="W398" s="1"/>
      <c r="X398" s="1"/>
      <c r="Y398" s="1"/>
      <c r="Z398" s="3"/>
    </row>
    <row r="399" spans="1:26" ht="14.25" customHeight="1" x14ac:dyDescent="0.25">
      <c r="A399" s="1"/>
      <c r="B399" s="1"/>
      <c r="C399" s="1"/>
      <c r="D399" s="3"/>
      <c r="E399" s="1"/>
      <c r="F399" s="1"/>
      <c r="G399" s="1"/>
      <c r="H399" s="1"/>
      <c r="I399" s="1"/>
      <c r="J399" s="1"/>
      <c r="K399" s="1"/>
      <c r="L399" s="1"/>
      <c r="M399" s="1"/>
      <c r="N399" s="1"/>
      <c r="O399" s="1"/>
      <c r="P399" s="1"/>
      <c r="Q399" s="1"/>
      <c r="R399" s="1"/>
      <c r="S399" s="1"/>
      <c r="T399" s="1"/>
      <c r="U399" s="1"/>
      <c r="V399" s="1"/>
      <c r="W399" s="1"/>
      <c r="X399" s="1"/>
      <c r="Y399" s="1"/>
      <c r="Z399" s="3"/>
    </row>
    <row r="400" spans="1:26" ht="14.25" customHeight="1" x14ac:dyDescent="0.25">
      <c r="A400" s="1"/>
      <c r="B400" s="1"/>
      <c r="C400" s="1"/>
      <c r="D400" s="3"/>
      <c r="E400" s="1"/>
      <c r="F400" s="1"/>
      <c r="G400" s="1"/>
      <c r="H400" s="1"/>
      <c r="I400" s="1"/>
      <c r="J400" s="1"/>
      <c r="K400" s="1"/>
      <c r="L400" s="1"/>
      <c r="M400" s="1"/>
      <c r="N400" s="1"/>
      <c r="O400" s="1"/>
      <c r="P400" s="1"/>
      <c r="Q400" s="1"/>
      <c r="R400" s="1"/>
      <c r="S400" s="1"/>
      <c r="T400" s="1"/>
      <c r="U400" s="1"/>
      <c r="V400" s="1"/>
      <c r="W400" s="1"/>
      <c r="X400" s="1"/>
      <c r="Y400" s="1"/>
      <c r="Z400" s="3"/>
    </row>
    <row r="401" spans="1:26" ht="14.25" customHeight="1" x14ac:dyDescent="0.25">
      <c r="A401" s="1"/>
      <c r="B401" s="1"/>
      <c r="C401" s="1"/>
      <c r="D401" s="3"/>
      <c r="E401" s="1"/>
      <c r="F401" s="1"/>
      <c r="G401" s="1"/>
      <c r="H401" s="1"/>
      <c r="I401" s="1"/>
      <c r="J401" s="1"/>
      <c r="K401" s="1"/>
      <c r="L401" s="1"/>
      <c r="M401" s="1"/>
      <c r="N401" s="1"/>
      <c r="O401" s="1"/>
      <c r="P401" s="1"/>
      <c r="Q401" s="1"/>
      <c r="R401" s="1"/>
      <c r="S401" s="1"/>
      <c r="T401" s="1"/>
      <c r="U401" s="1"/>
      <c r="V401" s="1"/>
      <c r="W401" s="1"/>
      <c r="X401" s="1"/>
      <c r="Y401" s="1"/>
      <c r="Z401" s="3"/>
    </row>
    <row r="402" spans="1:26" ht="14.25" customHeight="1" x14ac:dyDescent="0.25">
      <c r="A402" s="1"/>
      <c r="B402" s="1"/>
      <c r="C402" s="1"/>
      <c r="D402" s="3"/>
      <c r="E402" s="1"/>
      <c r="F402" s="1"/>
      <c r="G402" s="1"/>
      <c r="H402" s="1"/>
      <c r="I402" s="1"/>
      <c r="J402" s="1"/>
      <c r="K402" s="1"/>
      <c r="L402" s="1"/>
      <c r="M402" s="1"/>
      <c r="N402" s="1"/>
      <c r="O402" s="1"/>
      <c r="P402" s="1"/>
      <c r="Q402" s="1"/>
      <c r="R402" s="1"/>
      <c r="S402" s="1"/>
      <c r="T402" s="1"/>
      <c r="U402" s="1"/>
      <c r="V402" s="1"/>
      <c r="W402" s="1"/>
      <c r="X402" s="1"/>
      <c r="Y402" s="1"/>
      <c r="Z402" s="3"/>
    </row>
    <row r="403" spans="1:26" ht="14.25" customHeight="1" x14ac:dyDescent="0.25">
      <c r="A403" s="1"/>
      <c r="B403" s="1"/>
      <c r="C403" s="1"/>
      <c r="D403" s="3"/>
      <c r="E403" s="1"/>
      <c r="F403" s="1"/>
      <c r="G403" s="1"/>
      <c r="H403" s="1"/>
      <c r="I403" s="1"/>
      <c r="J403" s="1"/>
      <c r="K403" s="1"/>
      <c r="L403" s="1"/>
      <c r="M403" s="1"/>
      <c r="N403" s="1"/>
      <c r="O403" s="1"/>
      <c r="P403" s="1"/>
      <c r="Q403" s="1"/>
      <c r="R403" s="1"/>
      <c r="S403" s="1"/>
      <c r="T403" s="1"/>
      <c r="U403" s="1"/>
      <c r="V403" s="1"/>
      <c r="W403" s="1"/>
      <c r="X403" s="1"/>
      <c r="Y403" s="1"/>
      <c r="Z403" s="3"/>
    </row>
    <row r="404" spans="1:26" ht="14.25" customHeight="1" x14ac:dyDescent="0.25">
      <c r="A404" s="1"/>
      <c r="B404" s="1"/>
      <c r="C404" s="1"/>
      <c r="D404" s="3"/>
      <c r="E404" s="1"/>
      <c r="F404" s="1"/>
      <c r="G404" s="1"/>
      <c r="H404" s="1"/>
      <c r="I404" s="1"/>
      <c r="J404" s="1"/>
      <c r="K404" s="1"/>
      <c r="L404" s="1"/>
      <c r="M404" s="1"/>
      <c r="N404" s="1"/>
      <c r="O404" s="1"/>
      <c r="P404" s="1"/>
      <c r="Q404" s="1"/>
      <c r="R404" s="1"/>
      <c r="S404" s="1"/>
      <c r="T404" s="1"/>
      <c r="U404" s="1"/>
      <c r="V404" s="1"/>
      <c r="W404" s="1"/>
      <c r="X404" s="1"/>
      <c r="Y404" s="1"/>
      <c r="Z404" s="3"/>
    </row>
    <row r="405" spans="1:26" ht="14.25" customHeight="1" x14ac:dyDescent="0.25">
      <c r="A405" s="1"/>
      <c r="B405" s="1"/>
      <c r="C405" s="1"/>
      <c r="D405" s="3"/>
      <c r="E405" s="1"/>
      <c r="F405" s="1"/>
      <c r="G405" s="1"/>
      <c r="H405" s="1"/>
      <c r="I405" s="1"/>
      <c r="J405" s="1"/>
      <c r="K405" s="1"/>
      <c r="L405" s="1"/>
      <c r="M405" s="1"/>
      <c r="N405" s="1"/>
      <c r="O405" s="1"/>
      <c r="P405" s="1"/>
      <c r="Q405" s="1"/>
      <c r="R405" s="1"/>
      <c r="S405" s="1"/>
      <c r="T405" s="1"/>
      <c r="U405" s="1"/>
      <c r="V405" s="1"/>
      <c r="W405" s="1"/>
      <c r="X405" s="1"/>
      <c r="Y405" s="1"/>
      <c r="Z405" s="3"/>
    </row>
    <row r="406" spans="1:26" ht="14.25" customHeight="1" x14ac:dyDescent="0.25">
      <c r="A406" s="1"/>
      <c r="B406" s="1"/>
      <c r="C406" s="1"/>
      <c r="D406" s="3"/>
      <c r="E406" s="1"/>
      <c r="F406" s="1"/>
      <c r="G406" s="1"/>
      <c r="H406" s="1"/>
      <c r="I406" s="1"/>
      <c r="J406" s="1"/>
      <c r="K406" s="1"/>
      <c r="L406" s="1"/>
      <c r="M406" s="1"/>
      <c r="N406" s="1"/>
      <c r="O406" s="1"/>
      <c r="P406" s="1"/>
      <c r="Q406" s="1"/>
      <c r="R406" s="1"/>
      <c r="S406" s="1"/>
      <c r="T406" s="1"/>
      <c r="U406" s="1"/>
      <c r="V406" s="1"/>
      <c r="W406" s="1"/>
      <c r="X406" s="1"/>
      <c r="Y406" s="1"/>
      <c r="Z406" s="3"/>
    </row>
    <row r="407" spans="1:26" ht="14.25" customHeight="1" x14ac:dyDescent="0.25">
      <c r="A407" s="1"/>
      <c r="B407" s="1"/>
      <c r="C407" s="1"/>
      <c r="D407" s="3"/>
      <c r="E407" s="1"/>
      <c r="F407" s="1"/>
      <c r="G407" s="1"/>
      <c r="H407" s="1"/>
      <c r="I407" s="1"/>
      <c r="J407" s="1"/>
      <c r="K407" s="1"/>
      <c r="L407" s="1"/>
      <c r="M407" s="1"/>
      <c r="N407" s="1"/>
      <c r="O407" s="1"/>
      <c r="P407" s="1"/>
      <c r="Q407" s="1"/>
      <c r="R407" s="1"/>
      <c r="S407" s="1"/>
      <c r="T407" s="1"/>
      <c r="U407" s="1"/>
      <c r="V407" s="1"/>
      <c r="W407" s="1"/>
      <c r="X407" s="1"/>
      <c r="Y407" s="1"/>
      <c r="Z407" s="3"/>
    </row>
    <row r="408" spans="1:26" ht="14.25" customHeight="1" x14ac:dyDescent="0.25">
      <c r="A408" s="1"/>
      <c r="B408" s="1"/>
      <c r="C408" s="1"/>
      <c r="D408" s="3"/>
      <c r="E408" s="1"/>
      <c r="F408" s="1"/>
      <c r="G408" s="1"/>
      <c r="H408" s="1"/>
      <c r="I408" s="1"/>
      <c r="J408" s="1"/>
      <c r="K408" s="1"/>
      <c r="L408" s="1"/>
      <c r="M408" s="1"/>
      <c r="N408" s="1"/>
      <c r="O408" s="1"/>
      <c r="P408" s="1"/>
      <c r="Q408" s="1"/>
      <c r="R408" s="1"/>
      <c r="S408" s="1"/>
      <c r="T408" s="1"/>
      <c r="U408" s="1"/>
      <c r="V408" s="1"/>
      <c r="W408" s="1"/>
      <c r="X408" s="1"/>
      <c r="Y408" s="1"/>
      <c r="Z408" s="3"/>
    </row>
    <row r="409" spans="1:26" ht="14.25" customHeight="1" x14ac:dyDescent="0.25">
      <c r="A409" s="1"/>
      <c r="B409" s="1"/>
      <c r="C409" s="1"/>
      <c r="D409" s="3"/>
      <c r="E409" s="1"/>
      <c r="F409" s="1"/>
      <c r="G409" s="1"/>
      <c r="H409" s="1"/>
      <c r="I409" s="1"/>
      <c r="J409" s="1"/>
      <c r="K409" s="1"/>
      <c r="L409" s="1"/>
      <c r="M409" s="1"/>
      <c r="N409" s="1"/>
      <c r="O409" s="1"/>
      <c r="P409" s="1"/>
      <c r="Q409" s="1"/>
      <c r="R409" s="1"/>
      <c r="S409" s="1"/>
      <c r="T409" s="1"/>
      <c r="U409" s="1"/>
      <c r="V409" s="1"/>
      <c r="W409" s="1"/>
      <c r="X409" s="1"/>
      <c r="Y409" s="1"/>
      <c r="Z409" s="3"/>
    </row>
    <row r="410" spans="1:26" ht="14.25" customHeight="1" x14ac:dyDescent="0.25">
      <c r="A410" s="1"/>
      <c r="B410" s="1"/>
      <c r="C410" s="1"/>
      <c r="D410" s="3"/>
      <c r="E410" s="1"/>
      <c r="F410" s="1"/>
      <c r="G410" s="1"/>
      <c r="H410" s="1"/>
      <c r="I410" s="1"/>
      <c r="J410" s="1"/>
      <c r="K410" s="1"/>
      <c r="L410" s="1"/>
      <c r="M410" s="1"/>
      <c r="N410" s="1"/>
      <c r="O410" s="1"/>
      <c r="P410" s="1"/>
      <c r="Q410" s="1"/>
      <c r="R410" s="1"/>
      <c r="S410" s="1"/>
      <c r="T410" s="1"/>
      <c r="U410" s="1"/>
      <c r="V410" s="1"/>
      <c r="W410" s="1"/>
      <c r="X410" s="1"/>
      <c r="Y410" s="1"/>
      <c r="Z410" s="3"/>
    </row>
    <row r="411" spans="1:26" ht="14.25" customHeight="1" x14ac:dyDescent="0.25">
      <c r="A411" s="1"/>
      <c r="B411" s="1"/>
      <c r="C411" s="1"/>
      <c r="D411" s="3"/>
      <c r="E411" s="1"/>
      <c r="F411" s="1"/>
      <c r="G411" s="1"/>
      <c r="H411" s="1"/>
      <c r="I411" s="1"/>
      <c r="J411" s="1"/>
      <c r="K411" s="1"/>
      <c r="L411" s="1"/>
      <c r="M411" s="1"/>
      <c r="N411" s="1"/>
      <c r="O411" s="1"/>
      <c r="P411" s="1"/>
      <c r="Q411" s="1"/>
      <c r="R411" s="1"/>
      <c r="S411" s="1"/>
      <c r="T411" s="1"/>
      <c r="U411" s="1"/>
      <c r="V411" s="1"/>
      <c r="W411" s="1"/>
      <c r="X411" s="1"/>
      <c r="Y411" s="1"/>
      <c r="Z411" s="3"/>
    </row>
    <row r="412" spans="1:26" ht="14.25" customHeight="1" x14ac:dyDescent="0.25">
      <c r="A412" s="1"/>
      <c r="B412" s="1"/>
      <c r="C412" s="1"/>
      <c r="D412" s="3"/>
      <c r="E412" s="1"/>
      <c r="F412" s="1"/>
      <c r="G412" s="1"/>
      <c r="H412" s="1"/>
      <c r="I412" s="1"/>
      <c r="J412" s="1"/>
      <c r="K412" s="1"/>
      <c r="L412" s="1"/>
      <c r="M412" s="1"/>
      <c r="N412" s="1"/>
      <c r="O412" s="1"/>
      <c r="P412" s="1"/>
      <c r="Q412" s="1"/>
      <c r="R412" s="1"/>
      <c r="S412" s="1"/>
      <c r="T412" s="1"/>
      <c r="U412" s="1"/>
      <c r="V412" s="1"/>
      <c r="W412" s="1"/>
      <c r="X412" s="1"/>
      <c r="Y412" s="1"/>
      <c r="Z412" s="3"/>
    </row>
    <row r="413" spans="1:26" ht="14.25" customHeight="1" x14ac:dyDescent="0.25">
      <c r="A413" s="1"/>
      <c r="B413" s="1"/>
      <c r="C413" s="1"/>
      <c r="D413" s="3"/>
      <c r="E413" s="1"/>
      <c r="F413" s="1"/>
      <c r="G413" s="1"/>
      <c r="H413" s="1"/>
      <c r="I413" s="1"/>
      <c r="J413" s="1"/>
      <c r="K413" s="1"/>
      <c r="L413" s="1"/>
      <c r="M413" s="1"/>
      <c r="N413" s="1"/>
      <c r="O413" s="1"/>
      <c r="P413" s="1"/>
      <c r="Q413" s="1"/>
      <c r="R413" s="1"/>
      <c r="S413" s="1"/>
      <c r="T413" s="1"/>
      <c r="U413" s="1"/>
      <c r="V413" s="1"/>
      <c r="W413" s="1"/>
      <c r="X413" s="1"/>
      <c r="Y413" s="1"/>
      <c r="Z413" s="3"/>
    </row>
    <row r="414" spans="1:26" ht="14.25" customHeight="1" x14ac:dyDescent="0.25">
      <c r="A414" s="1"/>
      <c r="B414" s="1"/>
      <c r="C414" s="1"/>
      <c r="D414" s="3"/>
      <c r="E414" s="1"/>
      <c r="F414" s="1"/>
      <c r="G414" s="1"/>
      <c r="H414" s="1"/>
      <c r="I414" s="1"/>
      <c r="J414" s="1"/>
      <c r="K414" s="1"/>
      <c r="L414" s="1"/>
      <c r="M414" s="1"/>
      <c r="N414" s="1"/>
      <c r="O414" s="1"/>
      <c r="P414" s="1"/>
      <c r="Q414" s="1"/>
      <c r="R414" s="1"/>
      <c r="S414" s="1"/>
      <c r="T414" s="1"/>
      <c r="U414" s="1"/>
      <c r="V414" s="1"/>
      <c r="W414" s="1"/>
      <c r="X414" s="1"/>
      <c r="Y414" s="1"/>
      <c r="Z414" s="3"/>
    </row>
    <row r="415" spans="1:26" ht="14.25" customHeight="1" x14ac:dyDescent="0.25">
      <c r="A415" s="1"/>
      <c r="B415" s="1"/>
      <c r="C415" s="1"/>
      <c r="D415" s="3"/>
      <c r="E415" s="1"/>
      <c r="F415" s="1"/>
      <c r="G415" s="1"/>
      <c r="H415" s="1"/>
      <c r="I415" s="1"/>
      <c r="J415" s="1"/>
      <c r="K415" s="1"/>
      <c r="L415" s="1"/>
      <c r="M415" s="1"/>
      <c r="N415" s="1"/>
      <c r="O415" s="1"/>
      <c r="P415" s="1"/>
      <c r="Q415" s="1"/>
      <c r="R415" s="1"/>
      <c r="S415" s="1"/>
      <c r="T415" s="1"/>
      <c r="U415" s="1"/>
      <c r="V415" s="1"/>
      <c r="W415" s="1"/>
      <c r="X415" s="1"/>
      <c r="Y415" s="1"/>
      <c r="Z415" s="3"/>
    </row>
    <row r="416" spans="1:26" ht="14.25" customHeight="1" x14ac:dyDescent="0.25">
      <c r="A416" s="1"/>
      <c r="B416" s="1"/>
      <c r="C416" s="1"/>
      <c r="D416" s="3"/>
      <c r="E416" s="1"/>
      <c r="F416" s="1"/>
      <c r="G416" s="1"/>
      <c r="H416" s="1"/>
      <c r="I416" s="1"/>
      <c r="J416" s="1"/>
      <c r="K416" s="1"/>
      <c r="L416" s="1"/>
      <c r="M416" s="1"/>
      <c r="N416" s="1"/>
      <c r="O416" s="1"/>
      <c r="P416" s="1"/>
      <c r="Q416" s="1"/>
      <c r="R416" s="1"/>
      <c r="S416" s="1"/>
      <c r="T416" s="1"/>
      <c r="U416" s="1"/>
      <c r="V416" s="1"/>
      <c r="W416" s="1"/>
      <c r="X416" s="1"/>
      <c r="Y416" s="1"/>
      <c r="Z416" s="3"/>
    </row>
    <row r="417" spans="1:26" ht="14.25" customHeight="1" x14ac:dyDescent="0.25">
      <c r="A417" s="1"/>
      <c r="B417" s="1"/>
      <c r="C417" s="1"/>
      <c r="D417" s="3"/>
      <c r="E417" s="1"/>
      <c r="F417" s="1"/>
      <c r="G417" s="1"/>
      <c r="H417" s="1"/>
      <c r="I417" s="1"/>
      <c r="J417" s="1"/>
      <c r="K417" s="1"/>
      <c r="L417" s="1"/>
      <c r="M417" s="1"/>
      <c r="N417" s="1"/>
      <c r="O417" s="1"/>
      <c r="P417" s="1"/>
      <c r="Q417" s="1"/>
      <c r="R417" s="1"/>
      <c r="S417" s="1"/>
      <c r="T417" s="1"/>
      <c r="U417" s="1"/>
      <c r="V417" s="1"/>
      <c r="W417" s="1"/>
      <c r="X417" s="1"/>
      <c r="Y417" s="1"/>
      <c r="Z417" s="3"/>
    </row>
    <row r="418" spans="1:26" ht="14.25" customHeight="1" x14ac:dyDescent="0.25">
      <c r="A418" s="1"/>
      <c r="B418" s="1"/>
      <c r="C418" s="1"/>
      <c r="D418" s="3"/>
      <c r="E418" s="1"/>
      <c r="F418" s="1"/>
      <c r="G418" s="1"/>
      <c r="H418" s="1"/>
      <c r="I418" s="1"/>
      <c r="J418" s="1"/>
      <c r="K418" s="1"/>
      <c r="L418" s="1"/>
      <c r="M418" s="1"/>
      <c r="N418" s="1"/>
      <c r="O418" s="1"/>
      <c r="P418" s="1"/>
      <c r="Q418" s="1"/>
      <c r="R418" s="1"/>
      <c r="S418" s="1"/>
      <c r="T418" s="1"/>
      <c r="U418" s="1"/>
      <c r="V418" s="1"/>
      <c r="W418" s="1"/>
      <c r="X418" s="1"/>
      <c r="Y418" s="1"/>
      <c r="Z418" s="3"/>
    </row>
    <row r="419" spans="1:26" ht="14.25" customHeight="1" x14ac:dyDescent="0.25">
      <c r="A419" s="1"/>
      <c r="B419" s="1"/>
      <c r="C419" s="1"/>
      <c r="D419" s="3"/>
      <c r="E419" s="1"/>
      <c r="F419" s="1"/>
      <c r="G419" s="1"/>
      <c r="H419" s="1"/>
      <c r="I419" s="1"/>
      <c r="J419" s="1"/>
      <c r="K419" s="1"/>
      <c r="L419" s="1"/>
      <c r="M419" s="1"/>
      <c r="N419" s="1"/>
      <c r="O419" s="1"/>
      <c r="P419" s="1"/>
      <c r="Q419" s="1"/>
      <c r="R419" s="1"/>
      <c r="S419" s="1"/>
      <c r="T419" s="1"/>
      <c r="U419" s="1"/>
      <c r="V419" s="1"/>
      <c r="W419" s="1"/>
      <c r="X419" s="1"/>
      <c r="Y419" s="1"/>
      <c r="Z419" s="3"/>
    </row>
    <row r="420" spans="1:26" ht="14.25" customHeight="1" x14ac:dyDescent="0.25">
      <c r="A420" s="1"/>
      <c r="B420" s="1"/>
      <c r="C420" s="1"/>
      <c r="D420" s="3"/>
      <c r="E420" s="1"/>
      <c r="F420" s="1"/>
      <c r="G420" s="1"/>
      <c r="H420" s="1"/>
      <c r="I420" s="1"/>
      <c r="J420" s="1"/>
      <c r="K420" s="1"/>
      <c r="L420" s="1"/>
      <c r="M420" s="1"/>
      <c r="N420" s="1"/>
      <c r="O420" s="1"/>
      <c r="P420" s="1"/>
      <c r="Q420" s="1"/>
      <c r="R420" s="1"/>
      <c r="S420" s="1"/>
      <c r="T420" s="1"/>
      <c r="U420" s="1"/>
      <c r="V420" s="1"/>
      <c r="W420" s="1"/>
      <c r="X420" s="1"/>
      <c r="Y420" s="1"/>
      <c r="Z420" s="3"/>
    </row>
    <row r="421" spans="1:26" ht="14.25" customHeight="1" x14ac:dyDescent="0.25">
      <c r="A421" s="1"/>
      <c r="B421" s="1"/>
      <c r="C421" s="1"/>
      <c r="D421" s="3"/>
      <c r="E421" s="1"/>
      <c r="F421" s="1"/>
      <c r="G421" s="1"/>
      <c r="H421" s="1"/>
      <c r="I421" s="1"/>
      <c r="J421" s="1"/>
      <c r="K421" s="1"/>
      <c r="L421" s="1"/>
      <c r="M421" s="1"/>
      <c r="N421" s="1"/>
      <c r="O421" s="1"/>
      <c r="P421" s="1"/>
      <c r="Q421" s="1"/>
      <c r="R421" s="1"/>
      <c r="S421" s="1"/>
      <c r="T421" s="1"/>
      <c r="U421" s="1"/>
      <c r="V421" s="1"/>
      <c r="W421" s="1"/>
      <c r="X421" s="1"/>
      <c r="Y421" s="1"/>
      <c r="Z421" s="3"/>
    </row>
    <row r="422" spans="1:26" ht="14.25" customHeight="1" x14ac:dyDescent="0.25">
      <c r="A422" s="1"/>
      <c r="B422" s="1"/>
      <c r="C422" s="1"/>
      <c r="D422" s="3"/>
      <c r="E422" s="1"/>
      <c r="F422" s="1"/>
      <c r="G422" s="1"/>
      <c r="H422" s="1"/>
      <c r="I422" s="1"/>
      <c r="J422" s="1"/>
      <c r="K422" s="1"/>
      <c r="L422" s="1"/>
      <c r="M422" s="1"/>
      <c r="N422" s="1"/>
      <c r="O422" s="1"/>
      <c r="P422" s="1"/>
      <c r="Q422" s="1"/>
      <c r="R422" s="1"/>
      <c r="S422" s="1"/>
      <c r="T422" s="1"/>
      <c r="U422" s="1"/>
      <c r="V422" s="1"/>
      <c r="W422" s="1"/>
      <c r="X422" s="1"/>
      <c r="Y422" s="1"/>
      <c r="Z422" s="3"/>
    </row>
    <row r="423" spans="1:26" ht="14.25" customHeight="1" x14ac:dyDescent="0.25">
      <c r="A423" s="1"/>
      <c r="B423" s="1"/>
      <c r="C423" s="1"/>
      <c r="D423" s="3"/>
      <c r="E423" s="1"/>
      <c r="F423" s="1"/>
      <c r="G423" s="1"/>
      <c r="H423" s="1"/>
      <c r="I423" s="1"/>
      <c r="J423" s="1"/>
      <c r="K423" s="1"/>
      <c r="L423" s="1"/>
      <c r="M423" s="1"/>
      <c r="N423" s="1"/>
      <c r="O423" s="1"/>
      <c r="P423" s="1"/>
      <c r="Q423" s="1"/>
      <c r="R423" s="1"/>
      <c r="S423" s="1"/>
      <c r="T423" s="1"/>
      <c r="U423" s="1"/>
      <c r="V423" s="1"/>
      <c r="W423" s="1"/>
      <c r="X423" s="1"/>
      <c r="Y423" s="1"/>
      <c r="Z423" s="3"/>
    </row>
    <row r="424" spans="1:26" ht="14.25" customHeight="1" x14ac:dyDescent="0.25">
      <c r="A424" s="1"/>
      <c r="B424" s="1"/>
      <c r="C424" s="1"/>
      <c r="D424" s="3"/>
      <c r="E424" s="1"/>
      <c r="F424" s="1"/>
      <c r="G424" s="1"/>
      <c r="H424" s="1"/>
      <c r="I424" s="1"/>
      <c r="J424" s="1"/>
      <c r="K424" s="1"/>
      <c r="L424" s="1"/>
      <c r="M424" s="1"/>
      <c r="N424" s="1"/>
      <c r="O424" s="1"/>
      <c r="P424" s="1"/>
      <c r="Q424" s="1"/>
      <c r="R424" s="1"/>
      <c r="S424" s="1"/>
      <c r="T424" s="1"/>
      <c r="U424" s="1"/>
      <c r="V424" s="1"/>
      <c r="W424" s="1"/>
      <c r="X424" s="1"/>
      <c r="Y424" s="1"/>
      <c r="Z424" s="3"/>
    </row>
    <row r="425" spans="1:26" ht="14.25" customHeight="1" x14ac:dyDescent="0.25">
      <c r="A425" s="1"/>
      <c r="B425" s="1"/>
      <c r="C425" s="1"/>
      <c r="D425" s="3"/>
      <c r="E425" s="1"/>
      <c r="F425" s="1"/>
      <c r="G425" s="1"/>
      <c r="H425" s="1"/>
      <c r="I425" s="1"/>
      <c r="J425" s="1"/>
      <c r="K425" s="1"/>
      <c r="L425" s="1"/>
      <c r="M425" s="1"/>
      <c r="N425" s="1"/>
      <c r="O425" s="1"/>
      <c r="P425" s="1"/>
      <c r="Q425" s="1"/>
      <c r="R425" s="1"/>
      <c r="S425" s="1"/>
      <c r="T425" s="1"/>
      <c r="U425" s="1"/>
      <c r="V425" s="1"/>
      <c r="W425" s="1"/>
      <c r="X425" s="1"/>
      <c r="Y425" s="1"/>
      <c r="Z425" s="3"/>
    </row>
    <row r="426" spans="1:26" ht="14.25" customHeight="1" x14ac:dyDescent="0.25">
      <c r="A426" s="1"/>
      <c r="B426" s="1"/>
      <c r="C426" s="1"/>
      <c r="D426" s="3"/>
      <c r="E426" s="1"/>
      <c r="F426" s="1"/>
      <c r="G426" s="1"/>
      <c r="H426" s="1"/>
      <c r="I426" s="1"/>
      <c r="J426" s="1"/>
      <c r="K426" s="1"/>
      <c r="L426" s="1"/>
      <c r="M426" s="1"/>
      <c r="N426" s="1"/>
      <c r="O426" s="1"/>
      <c r="P426" s="1"/>
      <c r="Q426" s="1"/>
      <c r="R426" s="1"/>
      <c r="S426" s="1"/>
      <c r="T426" s="1"/>
      <c r="U426" s="1"/>
      <c r="V426" s="1"/>
      <c r="W426" s="1"/>
      <c r="X426" s="1"/>
      <c r="Y426" s="1"/>
      <c r="Z426" s="3"/>
    </row>
    <row r="427" spans="1:26" ht="14.25" customHeight="1" x14ac:dyDescent="0.25">
      <c r="A427" s="1"/>
      <c r="B427" s="1"/>
      <c r="C427" s="1"/>
      <c r="D427" s="3"/>
      <c r="E427" s="1"/>
      <c r="F427" s="1"/>
      <c r="G427" s="1"/>
      <c r="H427" s="1"/>
      <c r="I427" s="1"/>
      <c r="J427" s="1"/>
      <c r="K427" s="1"/>
      <c r="L427" s="1"/>
      <c r="M427" s="1"/>
      <c r="N427" s="1"/>
      <c r="O427" s="1"/>
      <c r="P427" s="1"/>
      <c r="Q427" s="1"/>
      <c r="R427" s="1"/>
      <c r="S427" s="1"/>
      <c r="T427" s="1"/>
      <c r="U427" s="1"/>
      <c r="V427" s="1"/>
      <c r="W427" s="1"/>
      <c r="X427" s="1"/>
      <c r="Y427" s="1"/>
      <c r="Z427" s="3"/>
    </row>
    <row r="428" spans="1:26" ht="14.25" customHeight="1" x14ac:dyDescent="0.25">
      <c r="A428" s="1"/>
      <c r="B428" s="1"/>
      <c r="C428" s="1"/>
      <c r="D428" s="3"/>
      <c r="E428" s="1"/>
      <c r="F428" s="1"/>
      <c r="G428" s="1"/>
      <c r="H428" s="1"/>
      <c r="I428" s="1"/>
      <c r="J428" s="1"/>
      <c r="K428" s="1"/>
      <c r="L428" s="1"/>
      <c r="M428" s="1"/>
      <c r="N428" s="1"/>
      <c r="O428" s="1"/>
      <c r="P428" s="1"/>
      <c r="Q428" s="1"/>
      <c r="R428" s="1"/>
      <c r="S428" s="1"/>
      <c r="T428" s="1"/>
      <c r="U428" s="1"/>
      <c r="V428" s="1"/>
      <c r="W428" s="1"/>
      <c r="X428" s="1"/>
      <c r="Y428" s="1"/>
      <c r="Z428" s="3"/>
    </row>
    <row r="429" spans="1:26" ht="14.25" customHeight="1" x14ac:dyDescent="0.25">
      <c r="A429" s="1"/>
      <c r="B429" s="1"/>
      <c r="C429" s="1"/>
      <c r="D429" s="3"/>
      <c r="E429" s="1"/>
      <c r="F429" s="1"/>
      <c r="G429" s="1"/>
      <c r="H429" s="1"/>
      <c r="I429" s="1"/>
      <c r="J429" s="1"/>
      <c r="K429" s="1"/>
      <c r="L429" s="1"/>
      <c r="M429" s="1"/>
      <c r="N429" s="1"/>
      <c r="O429" s="1"/>
      <c r="P429" s="1"/>
      <c r="Q429" s="1"/>
      <c r="R429" s="1"/>
      <c r="S429" s="1"/>
      <c r="T429" s="1"/>
      <c r="U429" s="1"/>
      <c r="V429" s="1"/>
      <c r="W429" s="1"/>
      <c r="X429" s="1"/>
      <c r="Y429" s="1"/>
      <c r="Z429" s="3"/>
    </row>
    <row r="430" spans="1:26" ht="14.25" customHeight="1" x14ac:dyDescent="0.25">
      <c r="A430" s="1"/>
      <c r="B430" s="1"/>
      <c r="C430" s="1"/>
      <c r="D430" s="3"/>
      <c r="E430" s="1"/>
      <c r="F430" s="1"/>
      <c r="G430" s="1"/>
      <c r="H430" s="1"/>
      <c r="I430" s="1"/>
      <c r="J430" s="1"/>
      <c r="K430" s="1"/>
      <c r="L430" s="1"/>
      <c r="M430" s="1"/>
      <c r="N430" s="1"/>
      <c r="O430" s="1"/>
      <c r="P430" s="1"/>
      <c r="Q430" s="1"/>
      <c r="R430" s="1"/>
      <c r="S430" s="1"/>
      <c r="T430" s="1"/>
      <c r="U430" s="1"/>
      <c r="V430" s="1"/>
      <c r="W430" s="1"/>
      <c r="X430" s="1"/>
      <c r="Y430" s="1"/>
      <c r="Z430" s="3"/>
    </row>
    <row r="431" spans="1:26" ht="14.25" customHeight="1" x14ac:dyDescent="0.25">
      <c r="A431" s="1"/>
      <c r="B431" s="1"/>
      <c r="C431" s="1"/>
      <c r="D431" s="3"/>
      <c r="E431" s="1"/>
      <c r="F431" s="1"/>
      <c r="G431" s="1"/>
      <c r="H431" s="1"/>
      <c r="I431" s="1"/>
      <c r="J431" s="1"/>
      <c r="K431" s="1"/>
      <c r="L431" s="1"/>
      <c r="M431" s="1"/>
      <c r="N431" s="1"/>
      <c r="O431" s="1"/>
      <c r="P431" s="1"/>
      <c r="Q431" s="1"/>
      <c r="R431" s="1"/>
      <c r="S431" s="1"/>
      <c r="T431" s="1"/>
      <c r="U431" s="1"/>
      <c r="V431" s="1"/>
      <c r="W431" s="1"/>
      <c r="X431" s="1"/>
      <c r="Y431" s="1"/>
      <c r="Z431" s="3"/>
    </row>
    <row r="432" spans="1:26" ht="14.25" customHeight="1" x14ac:dyDescent="0.25">
      <c r="A432" s="1"/>
      <c r="B432" s="1"/>
      <c r="C432" s="1"/>
      <c r="D432" s="3"/>
      <c r="E432" s="1"/>
      <c r="F432" s="1"/>
      <c r="G432" s="1"/>
      <c r="H432" s="1"/>
      <c r="I432" s="1"/>
      <c r="J432" s="1"/>
      <c r="K432" s="1"/>
      <c r="L432" s="1"/>
      <c r="M432" s="1"/>
      <c r="N432" s="1"/>
      <c r="O432" s="1"/>
      <c r="P432" s="1"/>
      <c r="Q432" s="1"/>
      <c r="R432" s="1"/>
      <c r="S432" s="1"/>
      <c r="T432" s="1"/>
      <c r="U432" s="1"/>
      <c r="V432" s="1"/>
      <c r="W432" s="1"/>
      <c r="X432" s="1"/>
      <c r="Y432" s="1"/>
      <c r="Z432" s="3"/>
    </row>
    <row r="433" spans="1:26" ht="14.25" customHeight="1" x14ac:dyDescent="0.25">
      <c r="A433" s="1"/>
      <c r="B433" s="1"/>
      <c r="C433" s="1"/>
      <c r="D433" s="3"/>
      <c r="E433" s="1"/>
      <c r="F433" s="1"/>
      <c r="G433" s="1"/>
      <c r="H433" s="1"/>
      <c r="I433" s="1"/>
      <c r="J433" s="1"/>
      <c r="K433" s="1"/>
      <c r="L433" s="1"/>
      <c r="M433" s="1"/>
      <c r="N433" s="1"/>
      <c r="O433" s="1"/>
      <c r="P433" s="1"/>
      <c r="Q433" s="1"/>
      <c r="R433" s="1"/>
      <c r="S433" s="1"/>
      <c r="T433" s="1"/>
      <c r="U433" s="1"/>
      <c r="V433" s="1"/>
      <c r="W433" s="1"/>
      <c r="X433" s="1"/>
      <c r="Y433" s="1"/>
      <c r="Z433" s="3"/>
    </row>
    <row r="434" spans="1:26" ht="14.25" customHeight="1" x14ac:dyDescent="0.25">
      <c r="A434" s="1"/>
      <c r="B434" s="1"/>
      <c r="C434" s="1"/>
      <c r="D434" s="3"/>
      <c r="E434" s="1"/>
      <c r="F434" s="1"/>
      <c r="G434" s="1"/>
      <c r="H434" s="1"/>
      <c r="I434" s="1"/>
      <c r="J434" s="1"/>
      <c r="K434" s="1"/>
      <c r="L434" s="1"/>
      <c r="M434" s="1"/>
      <c r="N434" s="1"/>
      <c r="O434" s="1"/>
      <c r="P434" s="1"/>
      <c r="Q434" s="1"/>
      <c r="R434" s="1"/>
      <c r="S434" s="1"/>
      <c r="T434" s="1"/>
      <c r="U434" s="1"/>
      <c r="V434" s="1"/>
      <c r="W434" s="1"/>
      <c r="X434" s="1"/>
      <c r="Y434" s="1"/>
      <c r="Z434" s="3"/>
    </row>
    <row r="435" spans="1:26" ht="14.25" customHeight="1" x14ac:dyDescent="0.25">
      <c r="A435" s="1"/>
      <c r="B435" s="1"/>
      <c r="C435" s="1"/>
      <c r="D435" s="3"/>
      <c r="E435" s="1"/>
      <c r="F435" s="1"/>
      <c r="G435" s="1"/>
      <c r="H435" s="1"/>
      <c r="I435" s="1"/>
      <c r="J435" s="1"/>
      <c r="K435" s="1"/>
      <c r="L435" s="1"/>
      <c r="M435" s="1"/>
      <c r="N435" s="1"/>
      <c r="O435" s="1"/>
      <c r="P435" s="1"/>
      <c r="Q435" s="1"/>
      <c r="R435" s="1"/>
      <c r="S435" s="1"/>
      <c r="T435" s="1"/>
      <c r="U435" s="1"/>
      <c r="V435" s="1"/>
      <c r="W435" s="1"/>
      <c r="X435" s="1"/>
      <c r="Y435" s="1"/>
      <c r="Z435" s="3"/>
    </row>
    <row r="436" spans="1:26" ht="14.25" customHeight="1" x14ac:dyDescent="0.25">
      <c r="A436" s="1"/>
      <c r="B436" s="1"/>
      <c r="C436" s="1"/>
      <c r="D436" s="3"/>
      <c r="E436" s="1"/>
      <c r="F436" s="1"/>
      <c r="G436" s="1"/>
      <c r="H436" s="1"/>
      <c r="I436" s="1"/>
      <c r="J436" s="1"/>
      <c r="K436" s="1"/>
      <c r="L436" s="1"/>
      <c r="M436" s="1"/>
      <c r="N436" s="1"/>
      <c r="O436" s="1"/>
      <c r="P436" s="1"/>
      <c r="Q436" s="1"/>
      <c r="R436" s="1"/>
      <c r="S436" s="1"/>
      <c r="T436" s="1"/>
      <c r="U436" s="1"/>
      <c r="V436" s="1"/>
      <c r="W436" s="1"/>
      <c r="X436" s="1"/>
      <c r="Y436" s="1"/>
      <c r="Z436" s="3"/>
    </row>
    <row r="437" spans="1:26" ht="14.25" customHeight="1" x14ac:dyDescent="0.25">
      <c r="A437" s="1"/>
      <c r="B437" s="1"/>
      <c r="C437" s="1"/>
      <c r="D437" s="3"/>
      <c r="E437" s="1"/>
      <c r="F437" s="1"/>
      <c r="G437" s="1"/>
      <c r="H437" s="1"/>
      <c r="I437" s="1"/>
      <c r="J437" s="1"/>
      <c r="K437" s="1"/>
      <c r="L437" s="1"/>
      <c r="M437" s="1"/>
      <c r="N437" s="1"/>
      <c r="O437" s="1"/>
      <c r="P437" s="1"/>
      <c r="Q437" s="1"/>
      <c r="R437" s="1"/>
      <c r="S437" s="1"/>
      <c r="T437" s="1"/>
      <c r="U437" s="1"/>
      <c r="V437" s="1"/>
      <c r="W437" s="1"/>
      <c r="X437" s="1"/>
      <c r="Y437" s="1"/>
      <c r="Z437" s="3"/>
    </row>
    <row r="438" spans="1:26" ht="14.25" customHeight="1" x14ac:dyDescent="0.25">
      <c r="A438" s="1"/>
      <c r="B438" s="1"/>
      <c r="C438" s="1"/>
      <c r="D438" s="3"/>
      <c r="E438" s="1"/>
      <c r="F438" s="1"/>
      <c r="G438" s="1"/>
      <c r="H438" s="1"/>
      <c r="I438" s="1"/>
      <c r="J438" s="1"/>
      <c r="K438" s="1"/>
      <c r="L438" s="1"/>
      <c r="M438" s="1"/>
      <c r="N438" s="1"/>
      <c r="O438" s="1"/>
      <c r="P438" s="1"/>
      <c r="Q438" s="1"/>
      <c r="R438" s="1"/>
      <c r="S438" s="1"/>
      <c r="T438" s="1"/>
      <c r="U438" s="1"/>
      <c r="V438" s="1"/>
      <c r="W438" s="1"/>
      <c r="X438" s="1"/>
      <c r="Y438" s="1"/>
      <c r="Z438" s="3"/>
    </row>
    <row r="439" spans="1:26" ht="14.25" customHeight="1" x14ac:dyDescent="0.25">
      <c r="A439" s="1"/>
      <c r="B439" s="1"/>
      <c r="C439" s="1"/>
      <c r="D439" s="3"/>
      <c r="E439" s="1"/>
      <c r="F439" s="1"/>
      <c r="G439" s="1"/>
      <c r="H439" s="1"/>
      <c r="I439" s="1"/>
      <c r="J439" s="1"/>
      <c r="K439" s="1"/>
      <c r="L439" s="1"/>
      <c r="M439" s="1"/>
      <c r="N439" s="1"/>
      <c r="O439" s="1"/>
      <c r="P439" s="1"/>
      <c r="Q439" s="1"/>
      <c r="R439" s="1"/>
      <c r="S439" s="1"/>
      <c r="T439" s="1"/>
      <c r="U439" s="1"/>
      <c r="V439" s="1"/>
      <c r="W439" s="1"/>
      <c r="X439" s="1"/>
      <c r="Y439" s="1"/>
      <c r="Z439" s="3"/>
    </row>
    <row r="440" spans="1:26" ht="14.25" customHeight="1" x14ac:dyDescent="0.25">
      <c r="A440" s="1"/>
      <c r="B440" s="1"/>
      <c r="C440" s="1"/>
      <c r="D440" s="3"/>
      <c r="E440" s="1"/>
      <c r="F440" s="1"/>
      <c r="G440" s="1"/>
      <c r="H440" s="1"/>
      <c r="I440" s="1"/>
      <c r="J440" s="1"/>
      <c r="K440" s="1"/>
      <c r="L440" s="1"/>
      <c r="M440" s="1"/>
      <c r="N440" s="1"/>
      <c r="O440" s="1"/>
      <c r="P440" s="1"/>
      <c r="Q440" s="1"/>
      <c r="R440" s="1"/>
      <c r="S440" s="1"/>
      <c r="T440" s="1"/>
      <c r="U440" s="1"/>
      <c r="V440" s="1"/>
      <c r="W440" s="1"/>
      <c r="X440" s="1"/>
      <c r="Y440" s="1"/>
      <c r="Z440" s="3"/>
    </row>
    <row r="441" spans="1:26" ht="14.25" customHeight="1" x14ac:dyDescent="0.25">
      <c r="A441" s="1"/>
      <c r="B441" s="1"/>
      <c r="C441" s="1"/>
      <c r="D441" s="3"/>
      <c r="E441" s="1"/>
      <c r="F441" s="1"/>
      <c r="G441" s="1"/>
      <c r="H441" s="1"/>
      <c r="I441" s="1"/>
      <c r="J441" s="1"/>
      <c r="K441" s="1"/>
      <c r="L441" s="1"/>
      <c r="M441" s="1"/>
      <c r="N441" s="1"/>
      <c r="O441" s="1"/>
      <c r="P441" s="1"/>
      <c r="Q441" s="1"/>
      <c r="R441" s="1"/>
      <c r="S441" s="1"/>
      <c r="T441" s="1"/>
      <c r="U441" s="1"/>
      <c r="V441" s="1"/>
      <c r="W441" s="1"/>
      <c r="X441" s="1"/>
      <c r="Y441" s="1"/>
      <c r="Z441" s="3"/>
    </row>
    <row r="442" spans="1:26" ht="14.25" customHeight="1" x14ac:dyDescent="0.25">
      <c r="A442" s="1"/>
      <c r="B442" s="1"/>
      <c r="C442" s="1"/>
      <c r="D442" s="3"/>
      <c r="E442" s="1"/>
      <c r="F442" s="1"/>
      <c r="G442" s="1"/>
      <c r="H442" s="1"/>
      <c r="I442" s="1"/>
      <c r="J442" s="1"/>
      <c r="K442" s="1"/>
      <c r="L442" s="1"/>
      <c r="M442" s="1"/>
      <c r="N442" s="1"/>
      <c r="O442" s="1"/>
      <c r="P442" s="1"/>
      <c r="Q442" s="1"/>
      <c r="R442" s="1"/>
      <c r="S442" s="1"/>
      <c r="T442" s="1"/>
      <c r="U442" s="1"/>
      <c r="V442" s="1"/>
      <c r="W442" s="1"/>
      <c r="X442" s="1"/>
      <c r="Y442" s="1"/>
      <c r="Z442" s="3"/>
    </row>
    <row r="443" spans="1:26" ht="14.25" customHeight="1" x14ac:dyDescent="0.25">
      <c r="A443" s="1"/>
      <c r="B443" s="1"/>
      <c r="C443" s="1"/>
      <c r="D443" s="3"/>
      <c r="E443" s="1"/>
      <c r="F443" s="1"/>
      <c r="G443" s="1"/>
      <c r="H443" s="1"/>
      <c r="I443" s="1"/>
      <c r="J443" s="1"/>
      <c r="K443" s="1"/>
      <c r="L443" s="1"/>
      <c r="M443" s="1"/>
      <c r="N443" s="1"/>
      <c r="O443" s="1"/>
      <c r="P443" s="1"/>
      <c r="Q443" s="1"/>
      <c r="R443" s="1"/>
      <c r="S443" s="1"/>
      <c r="T443" s="1"/>
      <c r="U443" s="1"/>
      <c r="V443" s="1"/>
      <c r="W443" s="1"/>
      <c r="X443" s="1"/>
      <c r="Y443" s="1"/>
      <c r="Z443" s="3"/>
    </row>
    <row r="444" spans="1:26" ht="14.25" customHeight="1" x14ac:dyDescent="0.25">
      <c r="A444" s="1"/>
      <c r="B444" s="1"/>
      <c r="C444" s="1"/>
      <c r="D444" s="3"/>
      <c r="E444" s="1"/>
      <c r="F444" s="1"/>
      <c r="G444" s="1"/>
      <c r="H444" s="1"/>
      <c r="I444" s="1"/>
      <c r="J444" s="1"/>
      <c r="K444" s="1"/>
      <c r="L444" s="1"/>
      <c r="M444" s="1"/>
      <c r="N444" s="1"/>
      <c r="O444" s="1"/>
      <c r="P444" s="1"/>
      <c r="Q444" s="1"/>
      <c r="R444" s="1"/>
      <c r="S444" s="1"/>
      <c r="T444" s="1"/>
      <c r="U444" s="1"/>
      <c r="V444" s="1"/>
      <c r="W444" s="1"/>
      <c r="X444" s="1"/>
      <c r="Y444" s="1"/>
      <c r="Z444" s="3"/>
    </row>
    <row r="445" spans="1:26" ht="14.25" customHeight="1" x14ac:dyDescent="0.25">
      <c r="A445" s="1"/>
      <c r="B445" s="1"/>
      <c r="C445" s="1"/>
      <c r="D445" s="3"/>
      <c r="E445" s="1"/>
      <c r="F445" s="1"/>
      <c r="G445" s="1"/>
      <c r="H445" s="1"/>
      <c r="I445" s="1"/>
      <c r="J445" s="1"/>
      <c r="K445" s="1"/>
      <c r="L445" s="1"/>
      <c r="M445" s="1"/>
      <c r="N445" s="1"/>
      <c r="O445" s="1"/>
      <c r="P445" s="1"/>
      <c r="Q445" s="1"/>
      <c r="R445" s="1"/>
      <c r="S445" s="1"/>
      <c r="T445" s="1"/>
      <c r="U445" s="1"/>
      <c r="V445" s="1"/>
      <c r="W445" s="1"/>
      <c r="X445" s="1"/>
      <c r="Y445" s="1"/>
      <c r="Z445" s="3"/>
    </row>
    <row r="446" spans="1:26" ht="14.25" customHeight="1" x14ac:dyDescent="0.25">
      <c r="A446" s="1"/>
      <c r="B446" s="1"/>
      <c r="C446" s="1"/>
      <c r="D446" s="3"/>
      <c r="E446" s="1"/>
      <c r="F446" s="1"/>
      <c r="G446" s="1"/>
      <c r="H446" s="1"/>
      <c r="I446" s="1"/>
      <c r="J446" s="1"/>
      <c r="K446" s="1"/>
      <c r="L446" s="1"/>
      <c r="M446" s="1"/>
      <c r="N446" s="1"/>
      <c r="O446" s="1"/>
      <c r="P446" s="1"/>
      <c r="Q446" s="1"/>
      <c r="R446" s="1"/>
      <c r="S446" s="1"/>
      <c r="T446" s="1"/>
      <c r="U446" s="1"/>
      <c r="V446" s="1"/>
      <c r="W446" s="1"/>
      <c r="X446" s="1"/>
      <c r="Y446" s="1"/>
      <c r="Z446" s="3"/>
    </row>
    <row r="447" spans="1:26" ht="14.25" customHeight="1" x14ac:dyDescent="0.25">
      <c r="A447" s="1"/>
      <c r="B447" s="1"/>
      <c r="C447" s="1"/>
      <c r="D447" s="3"/>
      <c r="E447" s="1"/>
      <c r="F447" s="1"/>
      <c r="G447" s="1"/>
      <c r="H447" s="1"/>
      <c r="I447" s="1"/>
      <c r="J447" s="1"/>
      <c r="K447" s="1"/>
      <c r="L447" s="1"/>
      <c r="M447" s="1"/>
      <c r="N447" s="1"/>
      <c r="O447" s="1"/>
      <c r="P447" s="1"/>
      <c r="Q447" s="1"/>
      <c r="R447" s="1"/>
      <c r="S447" s="1"/>
      <c r="T447" s="1"/>
      <c r="U447" s="1"/>
      <c r="V447" s="1"/>
      <c r="W447" s="1"/>
      <c r="X447" s="1"/>
      <c r="Y447" s="1"/>
      <c r="Z447" s="3"/>
    </row>
    <row r="448" spans="1:26" ht="14.25" customHeight="1" x14ac:dyDescent="0.25">
      <c r="A448" s="1"/>
      <c r="B448" s="1"/>
      <c r="C448" s="1"/>
      <c r="D448" s="3"/>
      <c r="E448" s="1"/>
      <c r="F448" s="1"/>
      <c r="G448" s="1"/>
      <c r="H448" s="1"/>
      <c r="I448" s="1"/>
      <c r="J448" s="1"/>
      <c r="K448" s="1"/>
      <c r="L448" s="1"/>
      <c r="M448" s="1"/>
      <c r="N448" s="1"/>
      <c r="O448" s="1"/>
      <c r="P448" s="1"/>
      <c r="Q448" s="1"/>
      <c r="R448" s="1"/>
      <c r="S448" s="1"/>
      <c r="T448" s="1"/>
      <c r="U448" s="1"/>
      <c r="V448" s="1"/>
      <c r="W448" s="1"/>
      <c r="X448" s="1"/>
      <c r="Y448" s="1"/>
      <c r="Z448" s="3"/>
    </row>
    <row r="449" spans="1:26" ht="14.25" customHeight="1" x14ac:dyDescent="0.25">
      <c r="A449" s="1"/>
      <c r="B449" s="1"/>
      <c r="C449" s="1"/>
      <c r="D449" s="3"/>
      <c r="E449" s="1"/>
      <c r="F449" s="1"/>
      <c r="G449" s="1"/>
      <c r="H449" s="1"/>
      <c r="I449" s="1"/>
      <c r="J449" s="1"/>
      <c r="K449" s="1"/>
      <c r="L449" s="1"/>
      <c r="M449" s="1"/>
      <c r="N449" s="1"/>
      <c r="O449" s="1"/>
      <c r="P449" s="1"/>
      <c r="Q449" s="1"/>
      <c r="R449" s="1"/>
      <c r="S449" s="1"/>
      <c r="T449" s="1"/>
      <c r="U449" s="1"/>
      <c r="V449" s="1"/>
      <c r="W449" s="1"/>
      <c r="X449" s="1"/>
      <c r="Y449" s="1"/>
      <c r="Z449" s="3"/>
    </row>
    <row r="450" spans="1:26" ht="14.25" customHeight="1" x14ac:dyDescent="0.25">
      <c r="A450" s="1"/>
      <c r="B450" s="1"/>
      <c r="C450" s="1"/>
      <c r="D450" s="3"/>
      <c r="E450" s="1"/>
      <c r="F450" s="1"/>
      <c r="G450" s="1"/>
      <c r="H450" s="1"/>
      <c r="I450" s="1"/>
      <c r="J450" s="1"/>
      <c r="K450" s="1"/>
      <c r="L450" s="1"/>
      <c r="M450" s="1"/>
      <c r="N450" s="1"/>
      <c r="O450" s="1"/>
      <c r="P450" s="1"/>
      <c r="Q450" s="1"/>
      <c r="R450" s="1"/>
      <c r="S450" s="1"/>
      <c r="T450" s="1"/>
      <c r="U450" s="1"/>
      <c r="V450" s="1"/>
      <c r="W450" s="1"/>
      <c r="X450" s="1"/>
      <c r="Y450" s="1"/>
      <c r="Z450" s="3"/>
    </row>
    <row r="451" spans="1:26" ht="14.25" customHeight="1" x14ac:dyDescent="0.25">
      <c r="A451" s="1"/>
      <c r="B451" s="1"/>
      <c r="C451" s="1"/>
      <c r="D451" s="3"/>
      <c r="E451" s="1"/>
      <c r="F451" s="1"/>
      <c r="G451" s="1"/>
      <c r="H451" s="1"/>
      <c r="I451" s="1"/>
      <c r="J451" s="1"/>
      <c r="K451" s="1"/>
      <c r="L451" s="1"/>
      <c r="M451" s="1"/>
      <c r="N451" s="1"/>
      <c r="O451" s="1"/>
      <c r="P451" s="1"/>
      <c r="Q451" s="1"/>
      <c r="R451" s="1"/>
      <c r="S451" s="1"/>
      <c r="T451" s="1"/>
      <c r="U451" s="1"/>
      <c r="V451" s="1"/>
      <c r="W451" s="1"/>
      <c r="X451" s="1"/>
      <c r="Y451" s="1"/>
      <c r="Z451" s="3"/>
    </row>
    <row r="452" spans="1:26" ht="14.25" customHeight="1" x14ac:dyDescent="0.25">
      <c r="A452" s="1"/>
      <c r="B452" s="1"/>
      <c r="C452" s="1"/>
      <c r="D452" s="3"/>
      <c r="E452" s="1"/>
      <c r="F452" s="1"/>
      <c r="G452" s="1"/>
      <c r="H452" s="1"/>
      <c r="I452" s="1"/>
      <c r="J452" s="1"/>
      <c r="K452" s="1"/>
      <c r="L452" s="1"/>
      <c r="M452" s="1"/>
      <c r="N452" s="1"/>
      <c r="O452" s="1"/>
      <c r="P452" s="1"/>
      <c r="Q452" s="1"/>
      <c r="R452" s="1"/>
      <c r="S452" s="1"/>
      <c r="T452" s="1"/>
      <c r="U452" s="1"/>
      <c r="V452" s="1"/>
      <c r="W452" s="1"/>
      <c r="X452" s="1"/>
      <c r="Y452" s="1"/>
      <c r="Z452" s="3"/>
    </row>
    <row r="453" spans="1:26" ht="14.25" customHeight="1" x14ac:dyDescent="0.25">
      <c r="A453" s="1"/>
      <c r="B453" s="1"/>
      <c r="C453" s="1"/>
      <c r="D453" s="3"/>
      <c r="E453" s="1"/>
      <c r="F453" s="1"/>
      <c r="G453" s="1"/>
      <c r="H453" s="1"/>
      <c r="I453" s="1"/>
      <c r="J453" s="1"/>
      <c r="K453" s="1"/>
      <c r="L453" s="1"/>
      <c r="M453" s="1"/>
      <c r="N453" s="1"/>
      <c r="O453" s="1"/>
      <c r="P453" s="1"/>
      <c r="Q453" s="1"/>
      <c r="R453" s="1"/>
      <c r="S453" s="1"/>
      <c r="T453" s="1"/>
      <c r="U453" s="1"/>
      <c r="V453" s="1"/>
      <c r="W453" s="1"/>
      <c r="X453" s="1"/>
      <c r="Y453" s="1"/>
      <c r="Z453" s="3"/>
    </row>
    <row r="454" spans="1:26" ht="14.25" customHeight="1" x14ac:dyDescent="0.25">
      <c r="A454" s="1"/>
      <c r="B454" s="1"/>
      <c r="C454" s="1"/>
      <c r="D454" s="3"/>
      <c r="E454" s="1"/>
      <c r="F454" s="1"/>
      <c r="G454" s="1"/>
      <c r="H454" s="1"/>
      <c r="I454" s="1"/>
      <c r="J454" s="1"/>
      <c r="K454" s="1"/>
      <c r="L454" s="1"/>
      <c r="M454" s="1"/>
      <c r="N454" s="1"/>
      <c r="O454" s="1"/>
      <c r="P454" s="1"/>
      <c r="Q454" s="1"/>
      <c r="R454" s="1"/>
      <c r="S454" s="1"/>
      <c r="T454" s="1"/>
      <c r="U454" s="1"/>
      <c r="V454" s="1"/>
      <c r="W454" s="1"/>
      <c r="X454" s="1"/>
      <c r="Y454" s="1"/>
      <c r="Z454" s="3"/>
    </row>
    <row r="455" spans="1:26" ht="14.25" customHeight="1" x14ac:dyDescent="0.25">
      <c r="A455" s="1"/>
      <c r="B455" s="1"/>
      <c r="C455" s="1"/>
      <c r="D455" s="3"/>
      <c r="E455" s="1"/>
      <c r="F455" s="1"/>
      <c r="G455" s="1"/>
      <c r="H455" s="1"/>
      <c r="I455" s="1"/>
      <c r="J455" s="1"/>
      <c r="K455" s="1"/>
      <c r="L455" s="1"/>
      <c r="M455" s="1"/>
      <c r="N455" s="1"/>
      <c r="O455" s="1"/>
      <c r="P455" s="1"/>
      <c r="Q455" s="1"/>
      <c r="R455" s="1"/>
      <c r="S455" s="1"/>
      <c r="T455" s="1"/>
      <c r="U455" s="1"/>
      <c r="V455" s="1"/>
      <c r="W455" s="1"/>
      <c r="X455" s="1"/>
      <c r="Y455" s="1"/>
      <c r="Z455" s="3"/>
    </row>
    <row r="456" spans="1:26" ht="14.25" customHeight="1" x14ac:dyDescent="0.25">
      <c r="A456" s="1"/>
      <c r="B456" s="1"/>
      <c r="C456" s="1"/>
      <c r="D456" s="3"/>
      <c r="E456" s="1"/>
      <c r="F456" s="1"/>
      <c r="G456" s="1"/>
      <c r="H456" s="1"/>
      <c r="I456" s="1"/>
      <c r="J456" s="1"/>
      <c r="K456" s="1"/>
      <c r="L456" s="1"/>
      <c r="M456" s="1"/>
      <c r="N456" s="1"/>
      <c r="O456" s="1"/>
      <c r="P456" s="1"/>
      <c r="Q456" s="1"/>
      <c r="R456" s="1"/>
      <c r="S456" s="1"/>
      <c r="T456" s="1"/>
      <c r="U456" s="1"/>
      <c r="V456" s="1"/>
      <c r="W456" s="1"/>
      <c r="X456" s="1"/>
      <c r="Y456" s="1"/>
      <c r="Z456" s="3"/>
    </row>
    <row r="457" spans="1:26" ht="14.25" customHeight="1" x14ac:dyDescent="0.25">
      <c r="A457" s="1"/>
      <c r="B457" s="1"/>
      <c r="C457" s="1"/>
      <c r="D457" s="3"/>
      <c r="E457" s="1"/>
      <c r="F457" s="1"/>
      <c r="G457" s="1"/>
      <c r="H457" s="1"/>
      <c r="I457" s="1"/>
      <c r="J457" s="1"/>
      <c r="K457" s="1"/>
      <c r="L457" s="1"/>
      <c r="M457" s="1"/>
      <c r="N457" s="1"/>
      <c r="O457" s="1"/>
      <c r="P457" s="1"/>
      <c r="Q457" s="1"/>
      <c r="R457" s="1"/>
      <c r="S457" s="1"/>
      <c r="T457" s="1"/>
      <c r="U457" s="1"/>
      <c r="V457" s="1"/>
      <c r="W457" s="1"/>
      <c r="X457" s="1"/>
      <c r="Y457" s="1"/>
      <c r="Z457" s="3"/>
    </row>
    <row r="458" spans="1:26" ht="14.25" customHeight="1" x14ac:dyDescent="0.25">
      <c r="A458" s="1"/>
      <c r="B458" s="1"/>
      <c r="C458" s="1"/>
      <c r="D458" s="3"/>
      <c r="E458" s="1"/>
      <c r="F458" s="1"/>
      <c r="G458" s="1"/>
      <c r="H458" s="1"/>
      <c r="I458" s="1"/>
      <c r="J458" s="1"/>
      <c r="K458" s="1"/>
      <c r="L458" s="1"/>
      <c r="M458" s="1"/>
      <c r="N458" s="1"/>
      <c r="O458" s="1"/>
      <c r="P458" s="1"/>
      <c r="Q458" s="1"/>
      <c r="R458" s="1"/>
      <c r="S458" s="1"/>
      <c r="T458" s="1"/>
      <c r="U458" s="1"/>
      <c r="V458" s="1"/>
      <c r="W458" s="1"/>
      <c r="X458" s="1"/>
      <c r="Y458" s="1"/>
      <c r="Z458" s="3"/>
    </row>
    <row r="459" spans="1:26" ht="14.25" customHeight="1" x14ac:dyDescent="0.25">
      <c r="A459" s="1"/>
      <c r="B459" s="1"/>
      <c r="C459" s="1"/>
      <c r="D459" s="3"/>
      <c r="E459" s="1"/>
      <c r="F459" s="1"/>
      <c r="G459" s="1"/>
      <c r="H459" s="1"/>
      <c r="I459" s="1"/>
      <c r="J459" s="1"/>
      <c r="K459" s="1"/>
      <c r="L459" s="1"/>
      <c r="M459" s="1"/>
      <c r="N459" s="1"/>
      <c r="O459" s="1"/>
      <c r="P459" s="1"/>
      <c r="Q459" s="1"/>
      <c r="R459" s="1"/>
      <c r="S459" s="1"/>
      <c r="T459" s="1"/>
      <c r="U459" s="1"/>
      <c r="V459" s="1"/>
      <c r="W459" s="1"/>
      <c r="X459" s="1"/>
      <c r="Y459" s="1"/>
      <c r="Z459" s="3"/>
    </row>
    <row r="460" spans="1:26" ht="14.25" customHeight="1" x14ac:dyDescent="0.25">
      <c r="A460" s="1"/>
      <c r="B460" s="1"/>
      <c r="C460" s="1"/>
      <c r="D460" s="3"/>
      <c r="E460" s="1"/>
      <c r="F460" s="1"/>
      <c r="G460" s="1"/>
      <c r="H460" s="1"/>
      <c r="I460" s="1"/>
      <c r="J460" s="1"/>
      <c r="K460" s="1"/>
      <c r="L460" s="1"/>
      <c r="M460" s="1"/>
      <c r="N460" s="1"/>
      <c r="O460" s="1"/>
      <c r="P460" s="1"/>
      <c r="Q460" s="1"/>
      <c r="R460" s="1"/>
      <c r="S460" s="1"/>
      <c r="T460" s="1"/>
      <c r="U460" s="1"/>
      <c r="V460" s="1"/>
      <c r="W460" s="1"/>
      <c r="X460" s="1"/>
      <c r="Y460" s="1"/>
      <c r="Z460" s="3"/>
    </row>
    <row r="461" spans="1:26" ht="14.25" customHeight="1" x14ac:dyDescent="0.25">
      <c r="A461" s="1"/>
      <c r="B461" s="1"/>
      <c r="C461" s="1"/>
      <c r="D461" s="3"/>
      <c r="E461" s="1"/>
      <c r="F461" s="1"/>
      <c r="G461" s="1"/>
      <c r="H461" s="1"/>
      <c r="I461" s="1"/>
      <c r="J461" s="1"/>
      <c r="K461" s="1"/>
      <c r="L461" s="1"/>
      <c r="M461" s="1"/>
      <c r="N461" s="1"/>
      <c r="O461" s="1"/>
      <c r="P461" s="1"/>
      <c r="Q461" s="1"/>
      <c r="R461" s="1"/>
      <c r="S461" s="1"/>
      <c r="T461" s="1"/>
      <c r="U461" s="1"/>
      <c r="V461" s="1"/>
      <c r="W461" s="1"/>
      <c r="X461" s="1"/>
      <c r="Y461" s="1"/>
      <c r="Z461" s="3"/>
    </row>
    <row r="462" spans="1:26" ht="14.25" customHeight="1" x14ac:dyDescent="0.25">
      <c r="A462" s="1"/>
      <c r="B462" s="1"/>
      <c r="C462" s="1"/>
      <c r="D462" s="3"/>
      <c r="E462" s="1"/>
      <c r="F462" s="1"/>
      <c r="G462" s="1"/>
      <c r="H462" s="1"/>
      <c r="I462" s="1"/>
      <c r="J462" s="1"/>
      <c r="K462" s="1"/>
      <c r="L462" s="1"/>
      <c r="M462" s="1"/>
      <c r="N462" s="1"/>
      <c r="O462" s="1"/>
      <c r="P462" s="1"/>
      <c r="Q462" s="1"/>
      <c r="R462" s="1"/>
      <c r="S462" s="1"/>
      <c r="T462" s="1"/>
      <c r="U462" s="1"/>
      <c r="V462" s="1"/>
      <c r="W462" s="1"/>
      <c r="X462" s="1"/>
      <c r="Y462" s="1"/>
      <c r="Z462" s="3"/>
    </row>
    <row r="463" spans="1:26" ht="14.25" customHeight="1" x14ac:dyDescent="0.25">
      <c r="A463" s="1"/>
      <c r="B463" s="1"/>
      <c r="C463" s="1"/>
      <c r="D463" s="3"/>
      <c r="E463" s="1"/>
      <c r="F463" s="1"/>
      <c r="G463" s="1"/>
      <c r="H463" s="1"/>
      <c r="I463" s="1"/>
      <c r="J463" s="1"/>
      <c r="K463" s="1"/>
      <c r="L463" s="1"/>
      <c r="M463" s="1"/>
      <c r="N463" s="1"/>
      <c r="O463" s="1"/>
      <c r="P463" s="1"/>
      <c r="Q463" s="1"/>
      <c r="R463" s="1"/>
      <c r="S463" s="1"/>
      <c r="T463" s="1"/>
      <c r="U463" s="1"/>
      <c r="V463" s="1"/>
      <c r="W463" s="1"/>
      <c r="X463" s="1"/>
      <c r="Y463" s="1"/>
      <c r="Z463" s="3"/>
    </row>
    <row r="464" spans="1:26" ht="14.25" customHeight="1" x14ac:dyDescent="0.25">
      <c r="A464" s="1"/>
      <c r="B464" s="1"/>
      <c r="C464" s="1"/>
      <c r="D464" s="3"/>
      <c r="E464" s="1"/>
      <c r="F464" s="1"/>
      <c r="G464" s="1"/>
      <c r="H464" s="1"/>
      <c r="I464" s="1"/>
      <c r="J464" s="1"/>
      <c r="K464" s="1"/>
      <c r="L464" s="1"/>
      <c r="M464" s="1"/>
      <c r="N464" s="1"/>
      <c r="O464" s="1"/>
      <c r="P464" s="1"/>
      <c r="Q464" s="1"/>
      <c r="R464" s="1"/>
      <c r="S464" s="1"/>
      <c r="T464" s="1"/>
      <c r="U464" s="1"/>
      <c r="V464" s="1"/>
      <c r="W464" s="1"/>
      <c r="X464" s="1"/>
      <c r="Y464" s="1"/>
      <c r="Z464" s="3"/>
    </row>
    <row r="465" spans="1:26" ht="14.25" customHeight="1" x14ac:dyDescent="0.25">
      <c r="A465" s="1"/>
      <c r="B465" s="1"/>
      <c r="C465" s="1"/>
      <c r="D465" s="3"/>
      <c r="E465" s="1"/>
      <c r="F465" s="1"/>
      <c r="G465" s="1"/>
      <c r="H465" s="1"/>
      <c r="I465" s="1"/>
      <c r="J465" s="1"/>
      <c r="K465" s="1"/>
      <c r="L465" s="1"/>
      <c r="M465" s="1"/>
      <c r="N465" s="1"/>
      <c r="O465" s="1"/>
      <c r="P465" s="1"/>
      <c r="Q465" s="1"/>
      <c r="R465" s="1"/>
      <c r="S465" s="1"/>
      <c r="T465" s="1"/>
      <c r="U465" s="1"/>
      <c r="V465" s="1"/>
      <c r="W465" s="1"/>
      <c r="X465" s="1"/>
      <c r="Y465" s="1"/>
      <c r="Z465" s="3"/>
    </row>
    <row r="466" spans="1:26" ht="14.25" customHeight="1" x14ac:dyDescent="0.25">
      <c r="A466" s="1"/>
      <c r="B466" s="1"/>
      <c r="C466" s="1"/>
      <c r="D466" s="3"/>
      <c r="E466" s="1"/>
      <c r="F466" s="1"/>
      <c r="G466" s="1"/>
      <c r="H466" s="1"/>
      <c r="I466" s="1"/>
      <c r="J466" s="1"/>
      <c r="K466" s="1"/>
      <c r="L466" s="1"/>
      <c r="M466" s="1"/>
      <c r="N466" s="1"/>
      <c r="O466" s="1"/>
      <c r="P466" s="1"/>
      <c r="Q466" s="1"/>
      <c r="R466" s="1"/>
      <c r="S466" s="1"/>
      <c r="T466" s="1"/>
      <c r="U466" s="1"/>
      <c r="V466" s="1"/>
      <c r="W466" s="1"/>
      <c r="X466" s="1"/>
      <c r="Y466" s="1"/>
      <c r="Z466" s="3"/>
    </row>
    <row r="467" spans="1:26" ht="14.25" customHeight="1" x14ac:dyDescent="0.25">
      <c r="A467" s="1"/>
      <c r="B467" s="1"/>
      <c r="C467" s="1"/>
      <c r="D467" s="3"/>
      <c r="E467" s="1"/>
      <c r="F467" s="1"/>
      <c r="G467" s="1"/>
      <c r="H467" s="1"/>
      <c r="I467" s="1"/>
      <c r="J467" s="1"/>
      <c r="K467" s="1"/>
      <c r="L467" s="1"/>
      <c r="M467" s="1"/>
      <c r="N467" s="1"/>
      <c r="O467" s="1"/>
      <c r="P467" s="1"/>
      <c r="Q467" s="1"/>
      <c r="R467" s="1"/>
      <c r="S467" s="1"/>
      <c r="T467" s="1"/>
      <c r="U467" s="1"/>
      <c r="V467" s="1"/>
      <c r="W467" s="1"/>
      <c r="X467" s="1"/>
      <c r="Y467" s="1"/>
      <c r="Z467" s="3"/>
    </row>
    <row r="468" spans="1:26" ht="14.25" customHeight="1" x14ac:dyDescent="0.25">
      <c r="A468" s="1"/>
      <c r="B468" s="1"/>
      <c r="C468" s="1"/>
      <c r="D468" s="3"/>
      <c r="E468" s="1"/>
      <c r="F468" s="1"/>
      <c r="G468" s="1"/>
      <c r="H468" s="1"/>
      <c r="I468" s="1"/>
      <c r="J468" s="1"/>
      <c r="K468" s="1"/>
      <c r="L468" s="1"/>
      <c r="M468" s="1"/>
      <c r="N468" s="1"/>
      <c r="O468" s="1"/>
      <c r="P468" s="1"/>
      <c r="Q468" s="1"/>
      <c r="R468" s="1"/>
      <c r="S468" s="1"/>
      <c r="T468" s="1"/>
      <c r="U468" s="1"/>
      <c r="V468" s="1"/>
      <c r="W468" s="1"/>
      <c r="X468" s="1"/>
      <c r="Y468" s="1"/>
      <c r="Z468" s="3"/>
    </row>
    <row r="469" spans="1:26" ht="14.25" customHeight="1" x14ac:dyDescent="0.25">
      <c r="A469" s="1"/>
      <c r="B469" s="1"/>
      <c r="C469" s="1"/>
      <c r="D469" s="3"/>
      <c r="E469" s="1"/>
      <c r="F469" s="1"/>
      <c r="G469" s="1"/>
      <c r="H469" s="1"/>
      <c r="I469" s="1"/>
      <c r="J469" s="1"/>
      <c r="K469" s="1"/>
      <c r="L469" s="1"/>
      <c r="M469" s="1"/>
      <c r="N469" s="1"/>
      <c r="O469" s="1"/>
      <c r="P469" s="1"/>
      <c r="Q469" s="1"/>
      <c r="R469" s="1"/>
      <c r="S469" s="1"/>
      <c r="T469" s="1"/>
      <c r="U469" s="1"/>
      <c r="V469" s="1"/>
      <c r="W469" s="1"/>
      <c r="X469" s="1"/>
      <c r="Y469" s="1"/>
      <c r="Z469" s="3"/>
    </row>
    <row r="470" spans="1:26" ht="14.25" customHeight="1" x14ac:dyDescent="0.25">
      <c r="A470" s="1"/>
      <c r="B470" s="1"/>
      <c r="C470" s="1"/>
      <c r="D470" s="3"/>
      <c r="E470" s="1"/>
      <c r="F470" s="1"/>
      <c r="G470" s="1"/>
      <c r="H470" s="1"/>
      <c r="I470" s="1"/>
      <c r="J470" s="1"/>
      <c r="K470" s="1"/>
      <c r="L470" s="1"/>
      <c r="M470" s="1"/>
      <c r="N470" s="1"/>
      <c r="O470" s="1"/>
      <c r="P470" s="1"/>
      <c r="Q470" s="1"/>
      <c r="R470" s="1"/>
      <c r="S470" s="1"/>
      <c r="T470" s="1"/>
      <c r="U470" s="1"/>
      <c r="V470" s="1"/>
      <c r="W470" s="1"/>
      <c r="X470" s="1"/>
      <c r="Y470" s="1"/>
      <c r="Z470" s="3"/>
    </row>
    <row r="471" spans="1:26" ht="14.25" customHeight="1" x14ac:dyDescent="0.25">
      <c r="A471" s="1"/>
      <c r="B471" s="1"/>
      <c r="C471" s="1"/>
      <c r="D471" s="3"/>
      <c r="E471" s="1"/>
      <c r="F471" s="1"/>
      <c r="G471" s="1"/>
      <c r="H471" s="1"/>
      <c r="I471" s="1"/>
      <c r="J471" s="1"/>
      <c r="K471" s="1"/>
      <c r="L471" s="1"/>
      <c r="M471" s="1"/>
      <c r="N471" s="1"/>
      <c r="O471" s="1"/>
      <c r="P471" s="1"/>
      <c r="Q471" s="1"/>
      <c r="R471" s="1"/>
      <c r="S471" s="1"/>
      <c r="T471" s="1"/>
      <c r="U471" s="1"/>
      <c r="V471" s="1"/>
      <c r="W471" s="1"/>
      <c r="X471" s="1"/>
      <c r="Y471" s="1"/>
      <c r="Z471" s="3"/>
    </row>
    <row r="472" spans="1:26" ht="14.25" customHeight="1" x14ac:dyDescent="0.25">
      <c r="A472" s="1"/>
      <c r="B472" s="1"/>
      <c r="C472" s="1"/>
      <c r="D472" s="3"/>
      <c r="E472" s="1"/>
      <c r="F472" s="1"/>
      <c r="G472" s="1"/>
      <c r="H472" s="1"/>
      <c r="I472" s="1"/>
      <c r="J472" s="1"/>
      <c r="K472" s="1"/>
      <c r="L472" s="1"/>
      <c r="M472" s="1"/>
      <c r="N472" s="1"/>
      <c r="O472" s="1"/>
      <c r="P472" s="1"/>
      <c r="Q472" s="1"/>
      <c r="R472" s="1"/>
      <c r="S472" s="1"/>
      <c r="T472" s="1"/>
      <c r="U472" s="1"/>
      <c r="V472" s="1"/>
      <c r="W472" s="1"/>
      <c r="X472" s="1"/>
      <c r="Y472" s="1"/>
      <c r="Z472" s="3"/>
    </row>
    <row r="473" spans="1:26" ht="14.25" customHeight="1" x14ac:dyDescent="0.25">
      <c r="A473" s="1"/>
      <c r="B473" s="1"/>
      <c r="C473" s="1"/>
      <c r="D473" s="3"/>
      <c r="E473" s="1"/>
      <c r="F473" s="1"/>
      <c r="G473" s="1"/>
      <c r="H473" s="1"/>
      <c r="I473" s="1"/>
      <c r="J473" s="1"/>
      <c r="K473" s="1"/>
      <c r="L473" s="1"/>
      <c r="M473" s="1"/>
      <c r="N473" s="1"/>
      <c r="O473" s="1"/>
      <c r="P473" s="1"/>
      <c r="Q473" s="1"/>
      <c r="R473" s="1"/>
      <c r="S473" s="1"/>
      <c r="T473" s="1"/>
      <c r="U473" s="1"/>
      <c r="V473" s="1"/>
      <c r="W473" s="1"/>
      <c r="X473" s="1"/>
      <c r="Y473" s="1"/>
      <c r="Z473" s="3"/>
    </row>
    <row r="474" spans="1:26" ht="14.25" customHeight="1" x14ac:dyDescent="0.25">
      <c r="A474" s="1"/>
      <c r="B474" s="1"/>
      <c r="C474" s="1"/>
      <c r="D474" s="3"/>
      <c r="E474" s="1"/>
      <c r="F474" s="1"/>
      <c r="G474" s="1"/>
      <c r="H474" s="1"/>
      <c r="I474" s="1"/>
      <c r="J474" s="1"/>
      <c r="K474" s="1"/>
      <c r="L474" s="1"/>
      <c r="M474" s="1"/>
      <c r="N474" s="1"/>
      <c r="O474" s="1"/>
      <c r="P474" s="1"/>
      <c r="Q474" s="1"/>
      <c r="R474" s="1"/>
      <c r="S474" s="1"/>
      <c r="T474" s="1"/>
      <c r="U474" s="1"/>
      <c r="V474" s="1"/>
      <c r="W474" s="1"/>
      <c r="X474" s="1"/>
      <c r="Y474" s="1"/>
      <c r="Z474" s="3"/>
    </row>
    <row r="475" spans="1:26" ht="14.25" customHeight="1" x14ac:dyDescent="0.25">
      <c r="A475" s="1"/>
      <c r="B475" s="1"/>
      <c r="C475" s="1"/>
      <c r="D475" s="3"/>
      <c r="E475" s="1"/>
      <c r="F475" s="1"/>
      <c r="G475" s="1"/>
      <c r="H475" s="1"/>
      <c r="I475" s="1"/>
      <c r="J475" s="1"/>
      <c r="K475" s="1"/>
      <c r="L475" s="1"/>
      <c r="M475" s="1"/>
      <c r="N475" s="1"/>
      <c r="O475" s="1"/>
      <c r="P475" s="1"/>
      <c r="Q475" s="1"/>
      <c r="R475" s="1"/>
      <c r="S475" s="1"/>
      <c r="T475" s="1"/>
      <c r="U475" s="1"/>
      <c r="V475" s="1"/>
      <c r="W475" s="1"/>
      <c r="X475" s="1"/>
      <c r="Y475" s="1"/>
      <c r="Z475" s="3"/>
    </row>
    <row r="476" spans="1:26" ht="14.25" customHeight="1" x14ac:dyDescent="0.25">
      <c r="A476" s="1"/>
      <c r="B476" s="1"/>
      <c r="C476" s="1"/>
      <c r="D476" s="3"/>
      <c r="E476" s="1"/>
      <c r="F476" s="1"/>
      <c r="G476" s="1"/>
      <c r="H476" s="1"/>
      <c r="I476" s="1"/>
      <c r="J476" s="1"/>
      <c r="K476" s="1"/>
      <c r="L476" s="1"/>
      <c r="M476" s="1"/>
      <c r="N476" s="1"/>
      <c r="O476" s="1"/>
      <c r="P476" s="1"/>
      <c r="Q476" s="1"/>
      <c r="R476" s="1"/>
      <c r="S476" s="1"/>
      <c r="T476" s="1"/>
      <c r="U476" s="1"/>
      <c r="V476" s="1"/>
      <c r="W476" s="1"/>
      <c r="X476" s="1"/>
      <c r="Y476" s="1"/>
      <c r="Z476" s="3"/>
    </row>
    <row r="477" spans="1:26" ht="14.25" customHeight="1" x14ac:dyDescent="0.25">
      <c r="A477" s="1"/>
      <c r="B477" s="1"/>
      <c r="C477" s="1"/>
      <c r="D477" s="3"/>
      <c r="E477" s="1"/>
      <c r="F477" s="1"/>
      <c r="G477" s="1"/>
      <c r="H477" s="1"/>
      <c r="I477" s="1"/>
      <c r="J477" s="1"/>
      <c r="K477" s="1"/>
      <c r="L477" s="1"/>
      <c r="M477" s="1"/>
      <c r="N477" s="1"/>
      <c r="O477" s="1"/>
      <c r="P477" s="1"/>
      <c r="Q477" s="1"/>
      <c r="R477" s="1"/>
      <c r="S477" s="1"/>
      <c r="T477" s="1"/>
      <c r="U477" s="1"/>
      <c r="V477" s="1"/>
      <c r="W477" s="1"/>
      <c r="X477" s="1"/>
      <c r="Y477" s="1"/>
      <c r="Z477" s="3"/>
    </row>
    <row r="478" spans="1:26" ht="14.25" customHeight="1" x14ac:dyDescent="0.25">
      <c r="A478" s="1"/>
      <c r="B478" s="1"/>
      <c r="C478" s="1"/>
      <c r="D478" s="3"/>
      <c r="E478" s="1"/>
      <c r="F478" s="1"/>
      <c r="G478" s="1"/>
      <c r="H478" s="1"/>
      <c r="I478" s="1"/>
      <c r="J478" s="1"/>
      <c r="K478" s="1"/>
      <c r="L478" s="1"/>
      <c r="M478" s="1"/>
      <c r="N478" s="1"/>
      <c r="O478" s="1"/>
      <c r="P478" s="1"/>
      <c r="Q478" s="1"/>
      <c r="R478" s="1"/>
      <c r="S478" s="1"/>
      <c r="T478" s="1"/>
      <c r="U478" s="1"/>
      <c r="V478" s="1"/>
      <c r="W478" s="1"/>
      <c r="X478" s="1"/>
      <c r="Y478" s="1"/>
      <c r="Z478" s="3"/>
    </row>
    <row r="479" spans="1:26" ht="14.25" customHeight="1" x14ac:dyDescent="0.25">
      <c r="A479" s="1"/>
      <c r="B479" s="1"/>
      <c r="C479" s="1"/>
      <c r="D479" s="3"/>
      <c r="E479" s="1"/>
      <c r="F479" s="1"/>
      <c r="G479" s="1"/>
      <c r="H479" s="1"/>
      <c r="I479" s="1"/>
      <c r="J479" s="1"/>
      <c r="K479" s="1"/>
      <c r="L479" s="1"/>
      <c r="M479" s="1"/>
      <c r="N479" s="1"/>
      <c r="O479" s="1"/>
      <c r="P479" s="1"/>
      <c r="Q479" s="1"/>
      <c r="R479" s="1"/>
      <c r="S479" s="1"/>
      <c r="T479" s="1"/>
      <c r="U479" s="1"/>
      <c r="V479" s="1"/>
      <c r="W479" s="1"/>
      <c r="X479" s="1"/>
      <c r="Y479" s="1"/>
      <c r="Z479" s="3"/>
    </row>
    <row r="480" spans="1:26" ht="14.25" customHeight="1" x14ac:dyDescent="0.25">
      <c r="A480" s="1"/>
      <c r="B480" s="1"/>
      <c r="C480" s="1"/>
      <c r="D480" s="3"/>
      <c r="E480" s="1"/>
      <c r="F480" s="1"/>
      <c r="G480" s="1"/>
      <c r="H480" s="1"/>
      <c r="I480" s="1"/>
      <c r="J480" s="1"/>
      <c r="K480" s="1"/>
      <c r="L480" s="1"/>
      <c r="M480" s="1"/>
      <c r="N480" s="1"/>
      <c r="O480" s="1"/>
      <c r="P480" s="1"/>
      <c r="Q480" s="1"/>
      <c r="R480" s="1"/>
      <c r="S480" s="1"/>
      <c r="T480" s="1"/>
      <c r="U480" s="1"/>
      <c r="V480" s="1"/>
      <c r="W480" s="1"/>
      <c r="X480" s="1"/>
      <c r="Y480" s="1"/>
      <c r="Z480" s="3"/>
    </row>
    <row r="481" spans="1:26" ht="14.25" customHeight="1" x14ac:dyDescent="0.25">
      <c r="A481" s="1"/>
      <c r="B481" s="1"/>
      <c r="C481" s="1"/>
      <c r="D481" s="3"/>
      <c r="E481" s="1"/>
      <c r="F481" s="1"/>
      <c r="G481" s="1"/>
      <c r="H481" s="1"/>
      <c r="I481" s="1"/>
      <c r="J481" s="1"/>
      <c r="K481" s="1"/>
      <c r="L481" s="1"/>
      <c r="M481" s="1"/>
      <c r="N481" s="1"/>
      <c r="O481" s="1"/>
      <c r="P481" s="1"/>
      <c r="Q481" s="1"/>
      <c r="R481" s="1"/>
      <c r="S481" s="1"/>
      <c r="T481" s="1"/>
      <c r="U481" s="1"/>
      <c r="V481" s="1"/>
      <c r="W481" s="1"/>
      <c r="X481" s="1"/>
      <c r="Y481" s="1"/>
      <c r="Z481" s="3"/>
    </row>
    <row r="482" spans="1:26" ht="14.25" customHeight="1" x14ac:dyDescent="0.25">
      <c r="A482" s="1"/>
      <c r="B482" s="1"/>
      <c r="C482" s="1"/>
      <c r="D482" s="3"/>
      <c r="E482" s="1"/>
      <c r="F482" s="1"/>
      <c r="G482" s="1"/>
      <c r="H482" s="1"/>
      <c r="I482" s="1"/>
      <c r="J482" s="1"/>
      <c r="K482" s="1"/>
      <c r="L482" s="1"/>
      <c r="M482" s="1"/>
      <c r="N482" s="1"/>
      <c r="O482" s="1"/>
      <c r="P482" s="1"/>
      <c r="Q482" s="1"/>
      <c r="R482" s="1"/>
      <c r="S482" s="1"/>
      <c r="T482" s="1"/>
      <c r="U482" s="1"/>
      <c r="V482" s="1"/>
      <c r="W482" s="1"/>
      <c r="X482" s="1"/>
      <c r="Y482" s="1"/>
      <c r="Z482" s="3"/>
    </row>
    <row r="483" spans="1:26" ht="14.25" customHeight="1" x14ac:dyDescent="0.25">
      <c r="A483" s="1"/>
      <c r="B483" s="1"/>
      <c r="C483" s="1"/>
      <c r="D483" s="3"/>
      <c r="E483" s="1"/>
      <c r="F483" s="1"/>
      <c r="G483" s="1"/>
      <c r="H483" s="1"/>
      <c r="I483" s="1"/>
      <c r="J483" s="1"/>
      <c r="K483" s="1"/>
      <c r="L483" s="1"/>
      <c r="M483" s="1"/>
      <c r="N483" s="1"/>
      <c r="O483" s="1"/>
      <c r="P483" s="1"/>
      <c r="Q483" s="1"/>
      <c r="R483" s="1"/>
      <c r="S483" s="1"/>
      <c r="T483" s="1"/>
      <c r="U483" s="1"/>
      <c r="V483" s="1"/>
      <c r="W483" s="1"/>
      <c r="X483" s="1"/>
      <c r="Y483" s="1"/>
      <c r="Z483" s="3"/>
    </row>
    <row r="484" spans="1:26" ht="14.25" customHeight="1" x14ac:dyDescent="0.25">
      <c r="A484" s="1"/>
      <c r="B484" s="1"/>
      <c r="C484" s="1"/>
      <c r="D484" s="3"/>
      <c r="E484" s="1"/>
      <c r="F484" s="1"/>
      <c r="G484" s="1"/>
      <c r="H484" s="1"/>
      <c r="I484" s="1"/>
      <c r="J484" s="1"/>
      <c r="K484" s="1"/>
      <c r="L484" s="1"/>
      <c r="M484" s="1"/>
      <c r="N484" s="1"/>
      <c r="O484" s="1"/>
      <c r="P484" s="1"/>
      <c r="Q484" s="1"/>
      <c r="R484" s="1"/>
      <c r="S484" s="1"/>
      <c r="T484" s="1"/>
      <c r="U484" s="1"/>
      <c r="V484" s="1"/>
      <c r="W484" s="1"/>
      <c r="X484" s="1"/>
      <c r="Y484" s="1"/>
      <c r="Z484" s="3"/>
    </row>
    <row r="485" spans="1:26" ht="14.25" customHeight="1" x14ac:dyDescent="0.25">
      <c r="A485" s="1"/>
      <c r="B485" s="1"/>
      <c r="C485" s="1"/>
      <c r="D485" s="3"/>
      <c r="E485" s="1"/>
      <c r="F485" s="1"/>
      <c r="G485" s="1"/>
      <c r="H485" s="1"/>
      <c r="I485" s="1"/>
      <c r="J485" s="1"/>
      <c r="K485" s="1"/>
      <c r="L485" s="1"/>
      <c r="M485" s="1"/>
      <c r="N485" s="1"/>
      <c r="O485" s="1"/>
      <c r="P485" s="1"/>
      <c r="Q485" s="1"/>
      <c r="R485" s="1"/>
      <c r="S485" s="1"/>
      <c r="T485" s="1"/>
      <c r="U485" s="1"/>
      <c r="V485" s="1"/>
      <c r="W485" s="1"/>
      <c r="X485" s="1"/>
      <c r="Y485" s="1"/>
      <c r="Z485" s="3"/>
    </row>
    <row r="486" spans="1:26" ht="14.25" customHeight="1" x14ac:dyDescent="0.25">
      <c r="A486" s="1"/>
      <c r="B486" s="1"/>
      <c r="C486" s="1"/>
      <c r="D486" s="3"/>
      <c r="E486" s="1"/>
      <c r="F486" s="1"/>
      <c r="G486" s="1"/>
      <c r="H486" s="1"/>
      <c r="I486" s="1"/>
      <c r="J486" s="1"/>
      <c r="K486" s="1"/>
      <c r="L486" s="1"/>
      <c r="M486" s="1"/>
      <c r="N486" s="1"/>
      <c r="O486" s="1"/>
      <c r="P486" s="1"/>
      <c r="Q486" s="1"/>
      <c r="R486" s="1"/>
      <c r="S486" s="1"/>
      <c r="T486" s="1"/>
      <c r="U486" s="1"/>
      <c r="V486" s="1"/>
      <c r="W486" s="1"/>
      <c r="X486" s="1"/>
      <c r="Y486" s="1"/>
      <c r="Z486" s="3"/>
    </row>
    <row r="487" spans="1:26" ht="14.25" customHeight="1" x14ac:dyDescent="0.25">
      <c r="A487" s="1"/>
      <c r="B487" s="1"/>
      <c r="C487" s="1"/>
      <c r="D487" s="3"/>
      <c r="E487" s="1"/>
      <c r="F487" s="1"/>
      <c r="G487" s="1"/>
      <c r="H487" s="1"/>
      <c r="I487" s="1"/>
      <c r="J487" s="1"/>
      <c r="K487" s="1"/>
      <c r="L487" s="1"/>
      <c r="M487" s="1"/>
      <c r="N487" s="1"/>
      <c r="O487" s="1"/>
      <c r="P487" s="1"/>
      <c r="Q487" s="1"/>
      <c r="R487" s="1"/>
      <c r="S487" s="1"/>
      <c r="T487" s="1"/>
      <c r="U487" s="1"/>
      <c r="V487" s="1"/>
      <c r="W487" s="1"/>
      <c r="X487" s="1"/>
      <c r="Y487" s="1"/>
      <c r="Z487" s="3"/>
    </row>
    <row r="488" spans="1:26" ht="14.25" customHeight="1" x14ac:dyDescent="0.25">
      <c r="A488" s="1"/>
      <c r="B488" s="1"/>
      <c r="C488" s="1"/>
      <c r="D488" s="3"/>
      <c r="E488" s="1"/>
      <c r="F488" s="1"/>
      <c r="G488" s="1"/>
      <c r="H488" s="1"/>
      <c r="I488" s="1"/>
      <c r="J488" s="1"/>
      <c r="K488" s="1"/>
      <c r="L488" s="1"/>
      <c r="M488" s="1"/>
      <c r="N488" s="1"/>
      <c r="O488" s="1"/>
      <c r="P488" s="1"/>
      <c r="Q488" s="1"/>
      <c r="R488" s="1"/>
      <c r="S488" s="1"/>
      <c r="T488" s="1"/>
      <c r="U488" s="1"/>
      <c r="V488" s="1"/>
      <c r="W488" s="1"/>
      <c r="X488" s="1"/>
      <c r="Y488" s="1"/>
      <c r="Z488" s="3"/>
    </row>
    <row r="489" spans="1:26" ht="14.25" customHeight="1" x14ac:dyDescent="0.25">
      <c r="A489" s="1"/>
      <c r="B489" s="1"/>
      <c r="C489" s="1"/>
      <c r="D489" s="3"/>
      <c r="E489" s="1"/>
      <c r="F489" s="1"/>
      <c r="G489" s="1"/>
      <c r="H489" s="1"/>
      <c r="I489" s="1"/>
      <c r="J489" s="1"/>
      <c r="K489" s="1"/>
      <c r="L489" s="1"/>
      <c r="M489" s="1"/>
      <c r="N489" s="1"/>
      <c r="O489" s="1"/>
      <c r="P489" s="1"/>
      <c r="Q489" s="1"/>
      <c r="R489" s="1"/>
      <c r="S489" s="1"/>
      <c r="T489" s="1"/>
      <c r="U489" s="1"/>
      <c r="V489" s="1"/>
      <c r="W489" s="1"/>
      <c r="X489" s="1"/>
      <c r="Y489" s="1"/>
      <c r="Z489" s="3"/>
    </row>
    <row r="490" spans="1:26" ht="14.25" customHeight="1" x14ac:dyDescent="0.25">
      <c r="A490" s="1"/>
      <c r="B490" s="1"/>
      <c r="C490" s="1"/>
      <c r="D490" s="3"/>
      <c r="E490" s="1"/>
      <c r="F490" s="1"/>
      <c r="G490" s="1"/>
      <c r="H490" s="1"/>
      <c r="I490" s="1"/>
      <c r="J490" s="1"/>
      <c r="K490" s="1"/>
      <c r="L490" s="1"/>
      <c r="M490" s="1"/>
      <c r="N490" s="1"/>
      <c r="O490" s="1"/>
      <c r="P490" s="1"/>
      <c r="Q490" s="1"/>
      <c r="R490" s="1"/>
      <c r="S490" s="1"/>
      <c r="T490" s="1"/>
      <c r="U490" s="1"/>
      <c r="V490" s="1"/>
      <c r="W490" s="1"/>
      <c r="X490" s="1"/>
      <c r="Y490" s="1"/>
      <c r="Z490" s="3"/>
    </row>
    <row r="491" spans="1:26" ht="14.25" customHeight="1" x14ac:dyDescent="0.25">
      <c r="A491" s="1"/>
      <c r="B491" s="1"/>
      <c r="C491" s="1"/>
      <c r="D491" s="3"/>
      <c r="E491" s="1"/>
      <c r="F491" s="1"/>
      <c r="G491" s="1"/>
      <c r="H491" s="1"/>
      <c r="I491" s="1"/>
      <c r="J491" s="1"/>
      <c r="K491" s="1"/>
      <c r="L491" s="1"/>
      <c r="M491" s="1"/>
      <c r="N491" s="1"/>
      <c r="O491" s="1"/>
      <c r="P491" s="1"/>
      <c r="Q491" s="1"/>
      <c r="R491" s="1"/>
      <c r="S491" s="1"/>
      <c r="T491" s="1"/>
      <c r="U491" s="1"/>
      <c r="V491" s="1"/>
      <c r="W491" s="1"/>
      <c r="X491" s="1"/>
      <c r="Y491" s="1"/>
      <c r="Z491" s="3"/>
    </row>
    <row r="492" spans="1:26" ht="14.25" customHeight="1" x14ac:dyDescent="0.25">
      <c r="A492" s="1"/>
      <c r="B492" s="1"/>
      <c r="C492" s="1"/>
      <c r="D492" s="3"/>
      <c r="E492" s="1"/>
      <c r="F492" s="1"/>
      <c r="G492" s="1"/>
      <c r="H492" s="1"/>
      <c r="I492" s="1"/>
      <c r="J492" s="1"/>
      <c r="K492" s="1"/>
      <c r="L492" s="1"/>
      <c r="M492" s="1"/>
      <c r="N492" s="1"/>
      <c r="O492" s="1"/>
      <c r="P492" s="1"/>
      <c r="Q492" s="1"/>
      <c r="R492" s="1"/>
      <c r="S492" s="1"/>
      <c r="T492" s="1"/>
      <c r="U492" s="1"/>
      <c r="V492" s="1"/>
      <c r="W492" s="1"/>
      <c r="X492" s="1"/>
      <c r="Y492" s="1"/>
      <c r="Z492" s="3"/>
    </row>
    <row r="493" spans="1:26" ht="14.25" customHeight="1" x14ac:dyDescent="0.25">
      <c r="A493" s="1"/>
      <c r="B493" s="1"/>
      <c r="C493" s="1"/>
      <c r="D493" s="3"/>
      <c r="E493" s="1"/>
      <c r="F493" s="1"/>
      <c r="G493" s="1"/>
      <c r="H493" s="1"/>
      <c r="I493" s="1"/>
      <c r="J493" s="1"/>
      <c r="K493" s="1"/>
      <c r="L493" s="1"/>
      <c r="M493" s="1"/>
      <c r="N493" s="1"/>
      <c r="O493" s="1"/>
      <c r="P493" s="1"/>
      <c r="Q493" s="1"/>
      <c r="R493" s="1"/>
      <c r="S493" s="1"/>
      <c r="T493" s="1"/>
      <c r="U493" s="1"/>
      <c r="V493" s="1"/>
      <c r="W493" s="1"/>
      <c r="X493" s="1"/>
      <c r="Y493" s="1"/>
      <c r="Z493" s="3"/>
    </row>
    <row r="494" spans="1:26" ht="14.25" customHeight="1" x14ac:dyDescent="0.25">
      <c r="A494" s="1"/>
      <c r="B494" s="1"/>
      <c r="C494" s="1"/>
      <c r="D494" s="3"/>
      <c r="E494" s="1"/>
      <c r="F494" s="1"/>
      <c r="G494" s="1"/>
      <c r="H494" s="1"/>
      <c r="I494" s="1"/>
      <c r="J494" s="1"/>
      <c r="K494" s="1"/>
      <c r="L494" s="1"/>
      <c r="M494" s="1"/>
      <c r="N494" s="1"/>
      <c r="O494" s="1"/>
      <c r="P494" s="1"/>
      <c r="Q494" s="1"/>
      <c r="R494" s="1"/>
      <c r="S494" s="1"/>
      <c r="T494" s="1"/>
      <c r="U494" s="1"/>
      <c r="V494" s="1"/>
      <c r="W494" s="1"/>
      <c r="X494" s="1"/>
      <c r="Y494" s="1"/>
      <c r="Z494" s="3"/>
    </row>
    <row r="495" spans="1:26" ht="14.25" customHeight="1" x14ac:dyDescent="0.25">
      <c r="A495" s="1"/>
      <c r="B495" s="1"/>
      <c r="C495" s="1"/>
      <c r="D495" s="3"/>
      <c r="E495" s="1"/>
      <c r="F495" s="1"/>
      <c r="G495" s="1"/>
      <c r="H495" s="1"/>
      <c r="I495" s="1"/>
      <c r="J495" s="1"/>
      <c r="K495" s="1"/>
      <c r="L495" s="1"/>
      <c r="M495" s="1"/>
      <c r="N495" s="1"/>
      <c r="O495" s="1"/>
      <c r="P495" s="1"/>
      <c r="Q495" s="1"/>
      <c r="R495" s="1"/>
      <c r="S495" s="1"/>
      <c r="T495" s="1"/>
      <c r="U495" s="1"/>
      <c r="V495" s="1"/>
      <c r="W495" s="1"/>
      <c r="X495" s="1"/>
      <c r="Y495" s="1"/>
      <c r="Z495" s="3"/>
    </row>
    <row r="496" spans="1:26" ht="14.25" customHeight="1" x14ac:dyDescent="0.25">
      <c r="A496" s="1"/>
      <c r="B496" s="1"/>
      <c r="C496" s="1"/>
      <c r="D496" s="3"/>
      <c r="E496" s="1"/>
      <c r="F496" s="1"/>
      <c r="G496" s="1"/>
      <c r="H496" s="1"/>
      <c r="I496" s="1"/>
      <c r="J496" s="1"/>
      <c r="K496" s="1"/>
      <c r="L496" s="1"/>
      <c r="M496" s="1"/>
      <c r="N496" s="1"/>
      <c r="O496" s="1"/>
      <c r="P496" s="1"/>
      <c r="Q496" s="1"/>
      <c r="R496" s="1"/>
      <c r="S496" s="1"/>
      <c r="T496" s="1"/>
      <c r="U496" s="1"/>
      <c r="V496" s="1"/>
      <c r="W496" s="1"/>
      <c r="X496" s="1"/>
      <c r="Y496" s="1"/>
      <c r="Z496" s="3"/>
    </row>
    <row r="497" spans="1:26" ht="14.25" customHeight="1" x14ac:dyDescent="0.25">
      <c r="A497" s="1"/>
      <c r="B497" s="1"/>
      <c r="C497" s="1"/>
      <c r="D497" s="3"/>
      <c r="E497" s="1"/>
      <c r="F497" s="1"/>
      <c r="G497" s="1"/>
      <c r="H497" s="1"/>
      <c r="I497" s="1"/>
      <c r="J497" s="1"/>
      <c r="K497" s="1"/>
      <c r="L497" s="1"/>
      <c r="M497" s="1"/>
      <c r="N497" s="1"/>
      <c r="O497" s="1"/>
      <c r="P497" s="1"/>
      <c r="Q497" s="1"/>
      <c r="R497" s="1"/>
      <c r="S497" s="1"/>
      <c r="T497" s="1"/>
      <c r="U497" s="1"/>
      <c r="V497" s="1"/>
      <c r="W497" s="1"/>
      <c r="X497" s="1"/>
      <c r="Y497" s="1"/>
      <c r="Z497" s="3"/>
    </row>
    <row r="498" spans="1:26" ht="14.25" customHeight="1" x14ac:dyDescent="0.25">
      <c r="A498" s="1"/>
      <c r="B498" s="1"/>
      <c r="C498" s="1"/>
      <c r="D498" s="3"/>
      <c r="E498" s="1"/>
      <c r="F498" s="1"/>
      <c r="G498" s="1"/>
      <c r="H498" s="1"/>
      <c r="I498" s="1"/>
      <c r="J498" s="1"/>
      <c r="K498" s="1"/>
      <c r="L498" s="1"/>
      <c r="M498" s="1"/>
      <c r="N498" s="1"/>
      <c r="O498" s="1"/>
      <c r="P498" s="1"/>
      <c r="Q498" s="1"/>
      <c r="R498" s="1"/>
      <c r="S498" s="1"/>
      <c r="T498" s="1"/>
      <c r="U498" s="1"/>
      <c r="V498" s="1"/>
      <c r="W498" s="1"/>
      <c r="X498" s="1"/>
      <c r="Y498" s="1"/>
      <c r="Z498" s="3"/>
    </row>
    <row r="499" spans="1:26" ht="14.25" customHeight="1" x14ac:dyDescent="0.25">
      <c r="A499" s="1"/>
      <c r="B499" s="1"/>
      <c r="C499" s="1"/>
      <c r="D499" s="3"/>
      <c r="E499" s="1"/>
      <c r="F499" s="1"/>
      <c r="G499" s="1"/>
      <c r="H499" s="1"/>
      <c r="I499" s="1"/>
      <c r="J499" s="1"/>
      <c r="K499" s="1"/>
      <c r="L499" s="1"/>
      <c r="M499" s="1"/>
      <c r="N499" s="1"/>
      <c r="O499" s="1"/>
      <c r="P499" s="1"/>
      <c r="Q499" s="1"/>
      <c r="R499" s="1"/>
      <c r="S499" s="1"/>
      <c r="T499" s="1"/>
      <c r="U499" s="1"/>
      <c r="V499" s="1"/>
      <c r="W499" s="1"/>
      <c r="X499" s="1"/>
      <c r="Y499" s="1"/>
      <c r="Z499" s="3"/>
    </row>
    <row r="500" spans="1:26" ht="14.25" customHeight="1" x14ac:dyDescent="0.25">
      <c r="A500" s="1"/>
      <c r="B500" s="1"/>
      <c r="C500" s="1"/>
      <c r="D500" s="3"/>
      <c r="E500" s="1"/>
      <c r="F500" s="1"/>
      <c r="G500" s="1"/>
      <c r="H500" s="1"/>
      <c r="I500" s="1"/>
      <c r="J500" s="1"/>
      <c r="K500" s="1"/>
      <c r="L500" s="1"/>
      <c r="M500" s="1"/>
      <c r="N500" s="1"/>
      <c r="O500" s="1"/>
      <c r="P500" s="1"/>
      <c r="Q500" s="1"/>
      <c r="R500" s="1"/>
      <c r="S500" s="1"/>
      <c r="T500" s="1"/>
      <c r="U500" s="1"/>
      <c r="V500" s="1"/>
      <c r="W500" s="1"/>
      <c r="X500" s="1"/>
      <c r="Y500" s="1"/>
      <c r="Z500" s="3"/>
    </row>
    <row r="501" spans="1:26" ht="14.25" customHeight="1" x14ac:dyDescent="0.25">
      <c r="A501" s="1"/>
      <c r="B501" s="1"/>
      <c r="C501" s="1"/>
      <c r="D501" s="3"/>
      <c r="E501" s="1"/>
      <c r="F501" s="1"/>
      <c r="G501" s="1"/>
      <c r="H501" s="1"/>
      <c r="I501" s="1"/>
      <c r="J501" s="1"/>
      <c r="K501" s="1"/>
      <c r="L501" s="1"/>
      <c r="M501" s="1"/>
      <c r="N501" s="1"/>
      <c r="O501" s="1"/>
      <c r="P501" s="1"/>
      <c r="Q501" s="1"/>
      <c r="R501" s="1"/>
      <c r="S501" s="1"/>
      <c r="T501" s="1"/>
      <c r="U501" s="1"/>
      <c r="V501" s="1"/>
      <c r="W501" s="1"/>
      <c r="X501" s="1"/>
      <c r="Y501" s="1"/>
      <c r="Z501" s="3"/>
    </row>
    <row r="502" spans="1:26" ht="14.25" customHeight="1" x14ac:dyDescent="0.25">
      <c r="A502" s="1"/>
      <c r="B502" s="1"/>
      <c r="C502" s="1"/>
      <c r="D502" s="3"/>
      <c r="E502" s="1"/>
      <c r="F502" s="1"/>
      <c r="G502" s="1"/>
      <c r="H502" s="1"/>
      <c r="I502" s="1"/>
      <c r="J502" s="1"/>
      <c r="K502" s="1"/>
      <c r="L502" s="1"/>
      <c r="M502" s="1"/>
      <c r="N502" s="1"/>
      <c r="O502" s="1"/>
      <c r="P502" s="1"/>
      <c r="Q502" s="1"/>
      <c r="R502" s="1"/>
      <c r="S502" s="1"/>
      <c r="T502" s="1"/>
      <c r="U502" s="1"/>
      <c r="V502" s="1"/>
      <c r="W502" s="1"/>
      <c r="X502" s="1"/>
      <c r="Y502" s="1"/>
      <c r="Z502" s="3"/>
    </row>
    <row r="503" spans="1:26" ht="14.25" customHeight="1" x14ac:dyDescent="0.25">
      <c r="A503" s="1"/>
      <c r="B503" s="1"/>
      <c r="C503" s="1"/>
      <c r="D503" s="3"/>
      <c r="E503" s="1"/>
      <c r="F503" s="1"/>
      <c r="G503" s="1"/>
      <c r="H503" s="1"/>
      <c r="I503" s="1"/>
      <c r="J503" s="1"/>
      <c r="K503" s="1"/>
      <c r="L503" s="1"/>
      <c r="M503" s="1"/>
      <c r="N503" s="1"/>
      <c r="O503" s="1"/>
      <c r="P503" s="1"/>
      <c r="Q503" s="1"/>
      <c r="R503" s="1"/>
      <c r="S503" s="1"/>
      <c r="T503" s="1"/>
      <c r="U503" s="1"/>
      <c r="V503" s="1"/>
      <c r="W503" s="1"/>
      <c r="X503" s="1"/>
      <c r="Y503" s="1"/>
      <c r="Z503" s="3"/>
    </row>
    <row r="504" spans="1:26" ht="14.25" customHeight="1" x14ac:dyDescent="0.25">
      <c r="A504" s="1"/>
      <c r="B504" s="1"/>
      <c r="C504" s="1"/>
      <c r="D504" s="3"/>
      <c r="E504" s="1"/>
      <c r="F504" s="1"/>
      <c r="G504" s="1"/>
      <c r="H504" s="1"/>
      <c r="I504" s="1"/>
      <c r="J504" s="1"/>
      <c r="K504" s="1"/>
      <c r="L504" s="1"/>
      <c r="M504" s="1"/>
      <c r="N504" s="1"/>
      <c r="O504" s="1"/>
      <c r="P504" s="1"/>
      <c r="Q504" s="1"/>
      <c r="R504" s="1"/>
      <c r="S504" s="1"/>
      <c r="T504" s="1"/>
      <c r="U504" s="1"/>
      <c r="V504" s="1"/>
      <c r="W504" s="1"/>
      <c r="X504" s="1"/>
      <c r="Y504" s="1"/>
      <c r="Z504" s="3"/>
    </row>
    <row r="505" spans="1:26" ht="14.25" customHeight="1" x14ac:dyDescent="0.25">
      <c r="A505" s="1"/>
      <c r="B505" s="1"/>
      <c r="C505" s="1"/>
      <c r="D505" s="3"/>
      <c r="E505" s="1"/>
      <c r="F505" s="1"/>
      <c r="G505" s="1"/>
      <c r="H505" s="1"/>
      <c r="I505" s="1"/>
      <c r="J505" s="1"/>
      <c r="K505" s="1"/>
      <c r="L505" s="1"/>
      <c r="M505" s="1"/>
      <c r="N505" s="1"/>
      <c r="O505" s="1"/>
      <c r="P505" s="1"/>
      <c r="Q505" s="1"/>
      <c r="R505" s="1"/>
      <c r="S505" s="1"/>
      <c r="T505" s="1"/>
      <c r="U505" s="1"/>
      <c r="V505" s="1"/>
      <c r="W505" s="1"/>
      <c r="X505" s="1"/>
      <c r="Y505" s="1"/>
      <c r="Z505" s="3"/>
    </row>
    <row r="506" spans="1:26" ht="14.25" customHeight="1" x14ac:dyDescent="0.25">
      <c r="A506" s="1"/>
      <c r="B506" s="1"/>
      <c r="C506" s="1"/>
      <c r="D506" s="3"/>
      <c r="E506" s="1"/>
      <c r="F506" s="1"/>
      <c r="G506" s="1"/>
      <c r="H506" s="1"/>
      <c r="I506" s="1"/>
      <c r="J506" s="1"/>
      <c r="K506" s="1"/>
      <c r="L506" s="1"/>
      <c r="M506" s="1"/>
      <c r="N506" s="1"/>
      <c r="O506" s="1"/>
      <c r="P506" s="1"/>
      <c r="Q506" s="1"/>
      <c r="R506" s="1"/>
      <c r="S506" s="1"/>
      <c r="T506" s="1"/>
      <c r="U506" s="1"/>
      <c r="V506" s="1"/>
      <c r="W506" s="1"/>
      <c r="X506" s="1"/>
      <c r="Y506" s="1"/>
      <c r="Z506" s="3"/>
    </row>
    <row r="507" spans="1:26" ht="14.25" customHeight="1" x14ac:dyDescent="0.25">
      <c r="A507" s="1"/>
      <c r="B507" s="1"/>
      <c r="C507" s="1"/>
      <c r="D507" s="3"/>
      <c r="E507" s="1"/>
      <c r="F507" s="1"/>
      <c r="G507" s="1"/>
      <c r="H507" s="1"/>
      <c r="I507" s="1"/>
      <c r="J507" s="1"/>
      <c r="K507" s="1"/>
      <c r="L507" s="1"/>
      <c r="M507" s="1"/>
      <c r="N507" s="1"/>
      <c r="O507" s="1"/>
      <c r="P507" s="1"/>
      <c r="Q507" s="1"/>
      <c r="R507" s="1"/>
      <c r="S507" s="1"/>
      <c r="T507" s="1"/>
      <c r="U507" s="1"/>
      <c r="V507" s="1"/>
      <c r="W507" s="1"/>
      <c r="X507" s="1"/>
      <c r="Y507" s="1"/>
      <c r="Z507" s="3"/>
    </row>
    <row r="508" spans="1:26" ht="14.25" customHeight="1" x14ac:dyDescent="0.25">
      <c r="A508" s="1"/>
      <c r="B508" s="1"/>
      <c r="C508" s="1"/>
      <c r="D508" s="3"/>
      <c r="E508" s="1"/>
      <c r="F508" s="1"/>
      <c r="G508" s="1"/>
      <c r="H508" s="1"/>
      <c r="I508" s="1"/>
      <c r="J508" s="1"/>
      <c r="K508" s="1"/>
      <c r="L508" s="1"/>
      <c r="M508" s="1"/>
      <c r="N508" s="1"/>
      <c r="O508" s="1"/>
      <c r="P508" s="1"/>
      <c r="Q508" s="1"/>
      <c r="R508" s="1"/>
      <c r="S508" s="1"/>
      <c r="T508" s="1"/>
      <c r="U508" s="1"/>
      <c r="V508" s="1"/>
      <c r="W508" s="1"/>
      <c r="X508" s="1"/>
      <c r="Y508" s="1"/>
      <c r="Z508" s="3"/>
    </row>
    <row r="509" spans="1:26" ht="14.25" customHeight="1" x14ac:dyDescent="0.25">
      <c r="A509" s="1"/>
      <c r="B509" s="1"/>
      <c r="C509" s="1"/>
      <c r="D509" s="3"/>
      <c r="E509" s="1"/>
      <c r="F509" s="1"/>
      <c r="G509" s="1"/>
      <c r="H509" s="1"/>
      <c r="I509" s="1"/>
      <c r="J509" s="1"/>
      <c r="K509" s="1"/>
      <c r="L509" s="1"/>
      <c r="M509" s="1"/>
      <c r="N509" s="1"/>
      <c r="O509" s="1"/>
      <c r="P509" s="1"/>
      <c r="Q509" s="1"/>
      <c r="R509" s="1"/>
      <c r="S509" s="1"/>
      <c r="T509" s="1"/>
      <c r="U509" s="1"/>
      <c r="V509" s="1"/>
      <c r="W509" s="1"/>
      <c r="X509" s="1"/>
      <c r="Y509" s="1"/>
      <c r="Z509" s="3"/>
    </row>
    <row r="510" spans="1:26" ht="14.25" customHeight="1" x14ac:dyDescent="0.25">
      <c r="A510" s="1"/>
      <c r="B510" s="1"/>
      <c r="C510" s="1"/>
      <c r="D510" s="3"/>
      <c r="E510" s="1"/>
      <c r="F510" s="1"/>
      <c r="G510" s="1"/>
      <c r="H510" s="1"/>
      <c r="I510" s="1"/>
      <c r="J510" s="1"/>
      <c r="K510" s="1"/>
      <c r="L510" s="1"/>
      <c r="M510" s="1"/>
      <c r="N510" s="1"/>
      <c r="O510" s="1"/>
      <c r="P510" s="1"/>
      <c r="Q510" s="1"/>
      <c r="R510" s="1"/>
      <c r="S510" s="1"/>
      <c r="T510" s="1"/>
      <c r="U510" s="1"/>
      <c r="V510" s="1"/>
      <c r="W510" s="1"/>
      <c r="X510" s="1"/>
      <c r="Y510" s="1"/>
      <c r="Z510" s="3"/>
    </row>
    <row r="511" spans="1:26" ht="14.25" customHeight="1" x14ac:dyDescent="0.25">
      <c r="A511" s="1"/>
      <c r="B511" s="1"/>
      <c r="C511" s="1"/>
      <c r="D511" s="3"/>
      <c r="E511" s="1"/>
      <c r="F511" s="1"/>
      <c r="G511" s="1"/>
      <c r="H511" s="1"/>
      <c r="I511" s="1"/>
      <c r="J511" s="1"/>
      <c r="K511" s="1"/>
      <c r="L511" s="1"/>
      <c r="M511" s="1"/>
      <c r="N511" s="1"/>
      <c r="O511" s="1"/>
      <c r="P511" s="1"/>
      <c r="Q511" s="1"/>
      <c r="R511" s="1"/>
      <c r="S511" s="1"/>
      <c r="T511" s="1"/>
      <c r="U511" s="1"/>
      <c r="V511" s="1"/>
      <c r="W511" s="1"/>
      <c r="X511" s="1"/>
      <c r="Y511" s="1"/>
      <c r="Z511" s="3"/>
    </row>
    <row r="512" spans="1:26" ht="14.25" customHeight="1" x14ac:dyDescent="0.25">
      <c r="A512" s="1"/>
      <c r="B512" s="1"/>
      <c r="C512" s="1"/>
      <c r="D512" s="3"/>
      <c r="E512" s="1"/>
      <c r="F512" s="1"/>
      <c r="G512" s="1"/>
      <c r="H512" s="1"/>
      <c r="I512" s="1"/>
      <c r="J512" s="1"/>
      <c r="K512" s="1"/>
      <c r="L512" s="1"/>
      <c r="M512" s="1"/>
      <c r="N512" s="1"/>
      <c r="O512" s="1"/>
      <c r="P512" s="1"/>
      <c r="Q512" s="1"/>
      <c r="R512" s="1"/>
      <c r="S512" s="1"/>
      <c r="T512" s="1"/>
      <c r="U512" s="1"/>
      <c r="V512" s="1"/>
      <c r="W512" s="1"/>
      <c r="X512" s="1"/>
      <c r="Y512" s="1"/>
      <c r="Z512" s="3"/>
    </row>
    <row r="513" spans="1:26" ht="14.25" customHeight="1" x14ac:dyDescent="0.25">
      <c r="A513" s="1"/>
      <c r="B513" s="1"/>
      <c r="C513" s="1"/>
      <c r="D513" s="3"/>
      <c r="E513" s="1"/>
      <c r="F513" s="1"/>
      <c r="G513" s="1"/>
      <c r="H513" s="1"/>
      <c r="I513" s="1"/>
      <c r="J513" s="1"/>
      <c r="K513" s="1"/>
      <c r="L513" s="1"/>
      <c r="M513" s="1"/>
      <c r="N513" s="1"/>
      <c r="O513" s="1"/>
      <c r="P513" s="1"/>
      <c r="Q513" s="1"/>
      <c r="R513" s="1"/>
      <c r="S513" s="1"/>
      <c r="T513" s="1"/>
      <c r="U513" s="1"/>
      <c r="V513" s="1"/>
      <c r="W513" s="1"/>
      <c r="X513" s="1"/>
      <c r="Y513" s="1"/>
      <c r="Z513" s="3"/>
    </row>
    <row r="514" spans="1:26" ht="14.25" customHeight="1" x14ac:dyDescent="0.25">
      <c r="A514" s="1"/>
      <c r="B514" s="1"/>
      <c r="C514" s="1"/>
      <c r="D514" s="3"/>
      <c r="E514" s="1"/>
      <c r="F514" s="1"/>
      <c r="G514" s="1"/>
      <c r="H514" s="1"/>
      <c r="I514" s="1"/>
      <c r="J514" s="1"/>
      <c r="K514" s="1"/>
      <c r="L514" s="1"/>
      <c r="M514" s="1"/>
      <c r="N514" s="1"/>
      <c r="O514" s="1"/>
      <c r="P514" s="1"/>
      <c r="Q514" s="1"/>
      <c r="R514" s="1"/>
      <c r="S514" s="1"/>
      <c r="T514" s="1"/>
      <c r="U514" s="1"/>
      <c r="V514" s="1"/>
      <c r="W514" s="1"/>
      <c r="X514" s="1"/>
      <c r="Y514" s="1"/>
      <c r="Z514" s="3"/>
    </row>
    <row r="515" spans="1:26" ht="14.25" customHeight="1" x14ac:dyDescent="0.25">
      <c r="A515" s="1"/>
      <c r="B515" s="1"/>
      <c r="C515" s="1"/>
      <c r="D515" s="3"/>
      <c r="E515" s="1"/>
      <c r="F515" s="1"/>
      <c r="G515" s="1"/>
      <c r="H515" s="1"/>
      <c r="I515" s="1"/>
      <c r="J515" s="1"/>
      <c r="K515" s="1"/>
      <c r="L515" s="1"/>
      <c r="M515" s="1"/>
      <c r="N515" s="1"/>
      <c r="O515" s="1"/>
      <c r="P515" s="1"/>
      <c r="Q515" s="1"/>
      <c r="R515" s="1"/>
      <c r="S515" s="1"/>
      <c r="T515" s="1"/>
      <c r="U515" s="1"/>
      <c r="V515" s="1"/>
      <c r="W515" s="1"/>
      <c r="X515" s="1"/>
      <c r="Y515" s="1"/>
      <c r="Z515" s="3"/>
    </row>
    <row r="516" spans="1:26" ht="14.25" customHeight="1" x14ac:dyDescent="0.25">
      <c r="A516" s="1"/>
      <c r="B516" s="1"/>
      <c r="C516" s="1"/>
      <c r="D516" s="3"/>
      <c r="E516" s="1"/>
      <c r="F516" s="1"/>
      <c r="G516" s="1"/>
      <c r="H516" s="1"/>
      <c r="I516" s="1"/>
      <c r="J516" s="1"/>
      <c r="K516" s="1"/>
      <c r="L516" s="1"/>
      <c r="M516" s="1"/>
      <c r="N516" s="1"/>
      <c r="O516" s="1"/>
      <c r="P516" s="1"/>
      <c r="Q516" s="1"/>
      <c r="R516" s="1"/>
      <c r="S516" s="1"/>
      <c r="T516" s="1"/>
      <c r="U516" s="1"/>
      <c r="V516" s="1"/>
      <c r="W516" s="1"/>
      <c r="X516" s="1"/>
      <c r="Y516" s="1"/>
      <c r="Z516" s="3"/>
    </row>
    <row r="517" spans="1:26" ht="14.25" customHeight="1" x14ac:dyDescent="0.25">
      <c r="A517" s="1"/>
      <c r="B517" s="1"/>
      <c r="C517" s="1"/>
      <c r="D517" s="3"/>
      <c r="E517" s="1"/>
      <c r="F517" s="1"/>
      <c r="G517" s="1"/>
      <c r="H517" s="1"/>
      <c r="I517" s="1"/>
      <c r="J517" s="1"/>
      <c r="K517" s="1"/>
      <c r="L517" s="1"/>
      <c r="M517" s="1"/>
      <c r="N517" s="1"/>
      <c r="O517" s="1"/>
      <c r="P517" s="1"/>
      <c r="Q517" s="1"/>
      <c r="R517" s="1"/>
      <c r="S517" s="1"/>
      <c r="T517" s="1"/>
      <c r="U517" s="1"/>
      <c r="V517" s="1"/>
      <c r="W517" s="1"/>
      <c r="X517" s="1"/>
      <c r="Y517" s="1"/>
      <c r="Z517" s="3"/>
    </row>
    <row r="518" spans="1:26" ht="14.25" customHeight="1" x14ac:dyDescent="0.25">
      <c r="A518" s="1"/>
      <c r="B518" s="1"/>
      <c r="C518" s="1"/>
      <c r="D518" s="3"/>
      <c r="E518" s="1"/>
      <c r="F518" s="1"/>
      <c r="G518" s="1"/>
      <c r="H518" s="1"/>
      <c r="I518" s="1"/>
      <c r="J518" s="1"/>
      <c r="K518" s="1"/>
      <c r="L518" s="1"/>
      <c r="M518" s="1"/>
      <c r="N518" s="1"/>
      <c r="O518" s="1"/>
      <c r="P518" s="1"/>
      <c r="Q518" s="1"/>
      <c r="R518" s="1"/>
      <c r="S518" s="1"/>
      <c r="T518" s="1"/>
      <c r="U518" s="1"/>
      <c r="V518" s="1"/>
      <c r="W518" s="1"/>
      <c r="X518" s="1"/>
      <c r="Y518" s="1"/>
      <c r="Z518" s="3"/>
    </row>
    <row r="519" spans="1:26" ht="14.25" customHeight="1" x14ac:dyDescent="0.25">
      <c r="A519" s="1"/>
      <c r="B519" s="1"/>
      <c r="C519" s="1"/>
      <c r="D519" s="3"/>
      <c r="E519" s="1"/>
      <c r="F519" s="1"/>
      <c r="G519" s="1"/>
      <c r="H519" s="1"/>
      <c r="I519" s="1"/>
      <c r="J519" s="1"/>
      <c r="K519" s="1"/>
      <c r="L519" s="1"/>
      <c r="M519" s="1"/>
      <c r="N519" s="1"/>
      <c r="O519" s="1"/>
      <c r="P519" s="1"/>
      <c r="Q519" s="1"/>
      <c r="R519" s="1"/>
      <c r="S519" s="1"/>
      <c r="T519" s="1"/>
      <c r="U519" s="1"/>
      <c r="V519" s="1"/>
      <c r="W519" s="1"/>
      <c r="X519" s="1"/>
      <c r="Y519" s="1"/>
      <c r="Z519" s="3"/>
    </row>
    <row r="520" spans="1:26" ht="14.25" customHeight="1" x14ac:dyDescent="0.25">
      <c r="A520" s="1"/>
      <c r="B520" s="1"/>
      <c r="C520" s="1"/>
      <c r="D520" s="3"/>
      <c r="E520" s="1"/>
      <c r="F520" s="1"/>
      <c r="G520" s="1"/>
      <c r="H520" s="1"/>
      <c r="I520" s="1"/>
      <c r="J520" s="1"/>
      <c r="K520" s="1"/>
      <c r="L520" s="1"/>
      <c r="M520" s="1"/>
      <c r="N520" s="1"/>
      <c r="O520" s="1"/>
      <c r="P520" s="1"/>
      <c r="Q520" s="1"/>
      <c r="R520" s="1"/>
      <c r="S520" s="1"/>
      <c r="T520" s="1"/>
      <c r="U520" s="1"/>
      <c r="V520" s="1"/>
      <c r="W520" s="1"/>
      <c r="X520" s="1"/>
      <c r="Y520" s="1"/>
      <c r="Z520" s="3"/>
    </row>
    <row r="521" spans="1:26" ht="14.25" customHeight="1" x14ac:dyDescent="0.25">
      <c r="A521" s="1"/>
      <c r="B521" s="1"/>
      <c r="C521" s="1"/>
      <c r="D521" s="3"/>
      <c r="E521" s="1"/>
      <c r="F521" s="1"/>
      <c r="G521" s="1"/>
      <c r="H521" s="1"/>
      <c r="I521" s="1"/>
      <c r="J521" s="1"/>
      <c r="K521" s="1"/>
      <c r="L521" s="1"/>
      <c r="M521" s="1"/>
      <c r="N521" s="1"/>
      <c r="O521" s="1"/>
      <c r="P521" s="1"/>
      <c r="Q521" s="1"/>
      <c r="R521" s="1"/>
      <c r="S521" s="1"/>
      <c r="T521" s="1"/>
      <c r="U521" s="1"/>
      <c r="V521" s="1"/>
      <c r="W521" s="1"/>
      <c r="X521" s="1"/>
      <c r="Y521" s="1"/>
      <c r="Z521" s="3"/>
    </row>
    <row r="522" spans="1:26" ht="14.25" customHeight="1" x14ac:dyDescent="0.25">
      <c r="A522" s="1"/>
      <c r="B522" s="1"/>
      <c r="C522" s="1"/>
      <c r="D522" s="3"/>
      <c r="E522" s="1"/>
      <c r="F522" s="1"/>
      <c r="G522" s="1"/>
      <c r="H522" s="1"/>
      <c r="I522" s="1"/>
      <c r="J522" s="1"/>
      <c r="K522" s="1"/>
      <c r="L522" s="1"/>
      <c r="M522" s="1"/>
      <c r="N522" s="1"/>
      <c r="O522" s="1"/>
      <c r="P522" s="1"/>
      <c r="Q522" s="1"/>
      <c r="R522" s="1"/>
      <c r="S522" s="1"/>
      <c r="T522" s="1"/>
      <c r="U522" s="1"/>
      <c r="V522" s="1"/>
      <c r="W522" s="1"/>
      <c r="X522" s="1"/>
      <c r="Y522" s="1"/>
      <c r="Z522" s="3"/>
    </row>
    <row r="523" spans="1:26" ht="14.25" customHeight="1" x14ac:dyDescent="0.25">
      <c r="A523" s="1"/>
      <c r="B523" s="1"/>
      <c r="C523" s="1"/>
      <c r="D523" s="3"/>
      <c r="E523" s="1"/>
      <c r="F523" s="1"/>
      <c r="G523" s="1"/>
      <c r="H523" s="1"/>
      <c r="I523" s="1"/>
      <c r="J523" s="1"/>
      <c r="K523" s="1"/>
      <c r="L523" s="1"/>
      <c r="M523" s="1"/>
      <c r="N523" s="1"/>
      <c r="O523" s="1"/>
      <c r="P523" s="1"/>
      <c r="Q523" s="1"/>
      <c r="R523" s="1"/>
      <c r="S523" s="1"/>
      <c r="T523" s="1"/>
      <c r="U523" s="1"/>
      <c r="V523" s="1"/>
      <c r="W523" s="1"/>
      <c r="X523" s="1"/>
      <c r="Y523" s="1"/>
      <c r="Z523" s="3"/>
    </row>
    <row r="524" spans="1:26" ht="14.25" customHeight="1" x14ac:dyDescent="0.25">
      <c r="A524" s="1"/>
      <c r="B524" s="1"/>
      <c r="C524" s="1"/>
      <c r="D524" s="3"/>
      <c r="E524" s="1"/>
      <c r="F524" s="1"/>
      <c r="G524" s="1"/>
      <c r="H524" s="1"/>
      <c r="I524" s="1"/>
      <c r="J524" s="1"/>
      <c r="K524" s="1"/>
      <c r="L524" s="1"/>
      <c r="M524" s="1"/>
      <c r="N524" s="1"/>
      <c r="O524" s="1"/>
      <c r="P524" s="1"/>
      <c r="Q524" s="1"/>
      <c r="R524" s="1"/>
      <c r="S524" s="1"/>
      <c r="T524" s="1"/>
      <c r="U524" s="1"/>
      <c r="V524" s="1"/>
      <c r="W524" s="1"/>
      <c r="X524" s="1"/>
      <c r="Y524" s="1"/>
      <c r="Z524" s="3"/>
    </row>
    <row r="525" spans="1:26" ht="14.25" customHeight="1" x14ac:dyDescent="0.25">
      <c r="A525" s="1"/>
      <c r="B525" s="1"/>
      <c r="C525" s="1"/>
      <c r="D525" s="3"/>
      <c r="E525" s="1"/>
      <c r="F525" s="1"/>
      <c r="G525" s="1"/>
      <c r="H525" s="1"/>
      <c r="I525" s="1"/>
      <c r="J525" s="1"/>
      <c r="K525" s="1"/>
      <c r="L525" s="1"/>
      <c r="M525" s="1"/>
      <c r="N525" s="1"/>
      <c r="O525" s="1"/>
      <c r="P525" s="1"/>
      <c r="Q525" s="1"/>
      <c r="R525" s="1"/>
      <c r="S525" s="1"/>
      <c r="T525" s="1"/>
      <c r="U525" s="1"/>
      <c r="V525" s="1"/>
      <c r="W525" s="1"/>
      <c r="X525" s="1"/>
      <c r="Y525" s="1"/>
      <c r="Z525" s="3"/>
    </row>
    <row r="526" spans="1:26" ht="14.25" customHeight="1" x14ac:dyDescent="0.25">
      <c r="A526" s="1"/>
      <c r="B526" s="1"/>
      <c r="C526" s="1"/>
      <c r="D526" s="3"/>
      <c r="E526" s="1"/>
      <c r="F526" s="1"/>
      <c r="G526" s="1"/>
      <c r="H526" s="1"/>
      <c r="I526" s="1"/>
      <c r="J526" s="1"/>
      <c r="K526" s="1"/>
      <c r="L526" s="1"/>
      <c r="M526" s="1"/>
      <c r="N526" s="1"/>
      <c r="O526" s="1"/>
      <c r="P526" s="1"/>
      <c r="Q526" s="1"/>
      <c r="R526" s="1"/>
      <c r="S526" s="1"/>
      <c r="T526" s="1"/>
      <c r="U526" s="1"/>
      <c r="V526" s="1"/>
      <c r="W526" s="1"/>
      <c r="X526" s="1"/>
      <c r="Y526" s="1"/>
      <c r="Z526" s="3"/>
    </row>
    <row r="527" spans="1:26" ht="14.25" customHeight="1" x14ac:dyDescent="0.25">
      <c r="A527" s="1"/>
      <c r="B527" s="1"/>
      <c r="C527" s="1"/>
      <c r="D527" s="3"/>
      <c r="E527" s="1"/>
      <c r="F527" s="1"/>
      <c r="G527" s="1"/>
      <c r="H527" s="1"/>
      <c r="I527" s="1"/>
      <c r="J527" s="1"/>
      <c r="K527" s="1"/>
      <c r="L527" s="1"/>
      <c r="M527" s="1"/>
      <c r="N527" s="1"/>
      <c r="O527" s="1"/>
      <c r="P527" s="1"/>
      <c r="Q527" s="1"/>
      <c r="R527" s="1"/>
      <c r="S527" s="1"/>
      <c r="T527" s="1"/>
      <c r="U527" s="1"/>
      <c r="V527" s="1"/>
      <c r="W527" s="1"/>
      <c r="X527" s="1"/>
      <c r="Y527" s="1"/>
      <c r="Z527" s="3"/>
    </row>
    <row r="528" spans="1:26" ht="14.25" customHeight="1" x14ac:dyDescent="0.25">
      <c r="A528" s="1"/>
      <c r="B528" s="1"/>
      <c r="C528" s="1"/>
      <c r="D528" s="3"/>
      <c r="E528" s="1"/>
      <c r="F528" s="1"/>
      <c r="G528" s="1"/>
      <c r="H528" s="1"/>
      <c r="I528" s="1"/>
      <c r="J528" s="1"/>
      <c r="K528" s="1"/>
      <c r="L528" s="1"/>
      <c r="M528" s="1"/>
      <c r="N528" s="1"/>
      <c r="O528" s="1"/>
      <c r="P528" s="1"/>
      <c r="Q528" s="1"/>
      <c r="R528" s="1"/>
      <c r="S528" s="1"/>
      <c r="T528" s="1"/>
      <c r="U528" s="1"/>
      <c r="V528" s="1"/>
      <c r="W528" s="1"/>
      <c r="X528" s="1"/>
      <c r="Y528" s="1"/>
      <c r="Z528" s="3"/>
    </row>
    <row r="529" spans="1:26" ht="14.25" customHeight="1" x14ac:dyDescent="0.25">
      <c r="A529" s="1"/>
      <c r="B529" s="1"/>
      <c r="C529" s="1"/>
      <c r="D529" s="3"/>
      <c r="E529" s="1"/>
      <c r="F529" s="1"/>
      <c r="G529" s="1"/>
      <c r="H529" s="1"/>
      <c r="I529" s="1"/>
      <c r="J529" s="1"/>
      <c r="K529" s="1"/>
      <c r="L529" s="1"/>
      <c r="M529" s="1"/>
      <c r="N529" s="1"/>
      <c r="O529" s="1"/>
      <c r="P529" s="1"/>
      <c r="Q529" s="1"/>
      <c r="R529" s="1"/>
      <c r="S529" s="1"/>
      <c r="T529" s="1"/>
      <c r="U529" s="1"/>
      <c r="V529" s="1"/>
      <c r="W529" s="1"/>
      <c r="X529" s="1"/>
      <c r="Y529" s="1"/>
      <c r="Z529" s="3"/>
    </row>
    <row r="530" spans="1:26" ht="14.25" customHeight="1" x14ac:dyDescent="0.25">
      <c r="A530" s="1"/>
      <c r="B530" s="1"/>
      <c r="C530" s="1"/>
      <c r="D530" s="3"/>
      <c r="E530" s="1"/>
      <c r="F530" s="1"/>
      <c r="G530" s="1"/>
      <c r="H530" s="1"/>
      <c r="I530" s="1"/>
      <c r="J530" s="1"/>
      <c r="K530" s="1"/>
      <c r="L530" s="1"/>
      <c r="M530" s="1"/>
      <c r="N530" s="1"/>
      <c r="O530" s="1"/>
      <c r="P530" s="1"/>
      <c r="Q530" s="1"/>
      <c r="R530" s="1"/>
      <c r="S530" s="1"/>
      <c r="T530" s="1"/>
      <c r="U530" s="1"/>
      <c r="V530" s="1"/>
      <c r="W530" s="1"/>
      <c r="X530" s="1"/>
      <c r="Y530" s="1"/>
      <c r="Z530" s="3"/>
    </row>
    <row r="531" spans="1:26" ht="14.25" customHeight="1" x14ac:dyDescent="0.25">
      <c r="A531" s="1"/>
      <c r="B531" s="1"/>
      <c r="C531" s="1"/>
      <c r="D531" s="3"/>
      <c r="E531" s="1"/>
      <c r="F531" s="1"/>
      <c r="G531" s="1"/>
      <c r="H531" s="1"/>
      <c r="I531" s="1"/>
      <c r="J531" s="1"/>
      <c r="K531" s="1"/>
      <c r="L531" s="1"/>
      <c r="M531" s="1"/>
      <c r="N531" s="1"/>
      <c r="O531" s="1"/>
      <c r="P531" s="1"/>
      <c r="Q531" s="1"/>
      <c r="R531" s="1"/>
      <c r="S531" s="1"/>
      <c r="T531" s="1"/>
      <c r="U531" s="1"/>
      <c r="V531" s="1"/>
      <c r="W531" s="1"/>
      <c r="X531" s="1"/>
      <c r="Y531" s="1"/>
      <c r="Z531" s="3"/>
    </row>
    <row r="532" spans="1:26" ht="14.25" customHeight="1" x14ac:dyDescent="0.25">
      <c r="A532" s="1"/>
      <c r="B532" s="1"/>
      <c r="C532" s="1"/>
      <c r="D532" s="3"/>
      <c r="E532" s="1"/>
      <c r="F532" s="1"/>
      <c r="G532" s="1"/>
      <c r="H532" s="1"/>
      <c r="I532" s="1"/>
      <c r="J532" s="1"/>
      <c r="K532" s="1"/>
      <c r="L532" s="1"/>
      <c r="M532" s="1"/>
      <c r="N532" s="1"/>
      <c r="O532" s="1"/>
      <c r="P532" s="1"/>
      <c r="Q532" s="1"/>
      <c r="R532" s="1"/>
      <c r="S532" s="1"/>
      <c r="T532" s="1"/>
      <c r="U532" s="1"/>
      <c r="V532" s="1"/>
      <c r="W532" s="1"/>
      <c r="X532" s="1"/>
      <c r="Y532" s="1"/>
      <c r="Z532" s="3"/>
    </row>
    <row r="533" spans="1:26" ht="14.25" customHeight="1" x14ac:dyDescent="0.25">
      <c r="A533" s="1"/>
      <c r="B533" s="1"/>
      <c r="C533" s="1"/>
      <c r="D533" s="3"/>
      <c r="E533" s="1"/>
      <c r="F533" s="1"/>
      <c r="G533" s="1"/>
      <c r="H533" s="1"/>
      <c r="I533" s="1"/>
      <c r="J533" s="1"/>
      <c r="K533" s="1"/>
      <c r="L533" s="1"/>
      <c r="M533" s="1"/>
      <c r="N533" s="1"/>
      <c r="O533" s="1"/>
      <c r="P533" s="1"/>
      <c r="Q533" s="1"/>
      <c r="R533" s="1"/>
      <c r="S533" s="1"/>
      <c r="T533" s="1"/>
      <c r="U533" s="1"/>
      <c r="V533" s="1"/>
      <c r="W533" s="1"/>
      <c r="X533" s="1"/>
      <c r="Y533" s="1"/>
      <c r="Z533" s="3"/>
    </row>
    <row r="534" spans="1:26" ht="14.25" customHeight="1" x14ac:dyDescent="0.25">
      <c r="A534" s="1"/>
      <c r="B534" s="1"/>
      <c r="C534" s="1"/>
      <c r="D534" s="3"/>
      <c r="E534" s="1"/>
      <c r="F534" s="1"/>
      <c r="G534" s="1"/>
      <c r="H534" s="1"/>
      <c r="I534" s="1"/>
      <c r="J534" s="1"/>
      <c r="K534" s="1"/>
      <c r="L534" s="1"/>
      <c r="M534" s="1"/>
      <c r="N534" s="1"/>
      <c r="O534" s="1"/>
      <c r="P534" s="1"/>
      <c r="Q534" s="1"/>
      <c r="R534" s="1"/>
      <c r="S534" s="1"/>
      <c r="T534" s="1"/>
      <c r="U534" s="1"/>
      <c r="V534" s="1"/>
      <c r="W534" s="1"/>
      <c r="X534" s="1"/>
      <c r="Y534" s="1"/>
      <c r="Z534" s="3"/>
    </row>
    <row r="535" spans="1:26" ht="14.25" customHeight="1" x14ac:dyDescent="0.25">
      <c r="A535" s="1"/>
      <c r="B535" s="1"/>
      <c r="C535" s="1"/>
      <c r="D535" s="3"/>
      <c r="E535" s="1"/>
      <c r="F535" s="1"/>
      <c r="G535" s="1"/>
      <c r="H535" s="1"/>
      <c r="I535" s="1"/>
      <c r="J535" s="1"/>
      <c r="K535" s="1"/>
      <c r="L535" s="1"/>
      <c r="M535" s="1"/>
      <c r="N535" s="1"/>
      <c r="O535" s="1"/>
      <c r="P535" s="1"/>
      <c r="Q535" s="1"/>
      <c r="R535" s="1"/>
      <c r="S535" s="1"/>
      <c r="T535" s="1"/>
      <c r="U535" s="1"/>
      <c r="V535" s="1"/>
      <c r="W535" s="1"/>
      <c r="X535" s="1"/>
      <c r="Y535" s="1"/>
      <c r="Z535" s="3"/>
    </row>
    <row r="536" spans="1:26" ht="14.25" customHeight="1" x14ac:dyDescent="0.25">
      <c r="A536" s="1"/>
      <c r="B536" s="1"/>
      <c r="C536" s="1"/>
      <c r="D536" s="3"/>
      <c r="E536" s="1"/>
      <c r="F536" s="1"/>
      <c r="G536" s="1"/>
      <c r="H536" s="1"/>
      <c r="I536" s="1"/>
      <c r="J536" s="1"/>
      <c r="K536" s="1"/>
      <c r="L536" s="1"/>
      <c r="M536" s="1"/>
      <c r="N536" s="1"/>
      <c r="O536" s="1"/>
      <c r="P536" s="1"/>
      <c r="Q536" s="1"/>
      <c r="R536" s="1"/>
      <c r="S536" s="1"/>
      <c r="T536" s="1"/>
      <c r="U536" s="1"/>
      <c r="V536" s="1"/>
      <c r="W536" s="1"/>
      <c r="X536" s="1"/>
      <c r="Y536" s="1"/>
      <c r="Z536" s="3"/>
    </row>
    <row r="537" spans="1:26" ht="14.25" customHeight="1" x14ac:dyDescent="0.25">
      <c r="A537" s="1"/>
      <c r="B537" s="1"/>
      <c r="C537" s="1"/>
      <c r="D537" s="3"/>
      <c r="E537" s="1"/>
      <c r="F537" s="1"/>
      <c r="G537" s="1"/>
      <c r="H537" s="1"/>
      <c r="I537" s="1"/>
      <c r="J537" s="1"/>
      <c r="K537" s="1"/>
      <c r="L537" s="1"/>
      <c r="M537" s="1"/>
      <c r="N537" s="1"/>
      <c r="O537" s="1"/>
      <c r="P537" s="1"/>
      <c r="Q537" s="1"/>
      <c r="R537" s="1"/>
      <c r="S537" s="1"/>
      <c r="T537" s="1"/>
      <c r="U537" s="1"/>
      <c r="V537" s="1"/>
      <c r="W537" s="1"/>
      <c r="X537" s="1"/>
      <c r="Y537" s="1"/>
      <c r="Z537" s="3"/>
    </row>
    <row r="538" spans="1:26" ht="14.25" customHeight="1" x14ac:dyDescent="0.25">
      <c r="A538" s="1"/>
      <c r="B538" s="1"/>
      <c r="C538" s="1"/>
      <c r="D538" s="3"/>
      <c r="E538" s="1"/>
      <c r="F538" s="1"/>
      <c r="G538" s="1"/>
      <c r="H538" s="1"/>
      <c r="I538" s="1"/>
      <c r="J538" s="1"/>
      <c r="K538" s="1"/>
      <c r="L538" s="1"/>
      <c r="M538" s="1"/>
      <c r="N538" s="1"/>
      <c r="O538" s="1"/>
      <c r="P538" s="1"/>
      <c r="Q538" s="1"/>
      <c r="R538" s="1"/>
      <c r="S538" s="1"/>
      <c r="T538" s="1"/>
      <c r="U538" s="1"/>
      <c r="V538" s="1"/>
      <c r="W538" s="1"/>
      <c r="X538" s="1"/>
      <c r="Y538" s="1"/>
      <c r="Z538" s="3"/>
    </row>
    <row r="539" spans="1:26" ht="14.25" customHeight="1" x14ac:dyDescent="0.25">
      <c r="A539" s="1"/>
      <c r="B539" s="1"/>
      <c r="C539" s="1"/>
      <c r="D539" s="3"/>
      <c r="E539" s="1"/>
      <c r="F539" s="1"/>
      <c r="G539" s="1"/>
      <c r="H539" s="1"/>
      <c r="I539" s="1"/>
      <c r="J539" s="1"/>
      <c r="K539" s="1"/>
      <c r="L539" s="1"/>
      <c r="M539" s="1"/>
      <c r="N539" s="1"/>
      <c r="O539" s="1"/>
      <c r="P539" s="1"/>
      <c r="Q539" s="1"/>
      <c r="R539" s="1"/>
      <c r="S539" s="1"/>
      <c r="T539" s="1"/>
      <c r="U539" s="1"/>
      <c r="V539" s="1"/>
      <c r="W539" s="1"/>
      <c r="X539" s="1"/>
      <c r="Y539" s="1"/>
      <c r="Z539" s="3"/>
    </row>
    <row r="540" spans="1:26" ht="14.25" customHeight="1" x14ac:dyDescent="0.25">
      <c r="A540" s="1"/>
      <c r="B540" s="1"/>
      <c r="C540" s="1"/>
      <c r="D540" s="3"/>
      <c r="E540" s="1"/>
      <c r="F540" s="1"/>
      <c r="G540" s="1"/>
      <c r="H540" s="1"/>
      <c r="I540" s="1"/>
      <c r="J540" s="1"/>
      <c r="K540" s="1"/>
      <c r="L540" s="1"/>
      <c r="M540" s="1"/>
      <c r="N540" s="1"/>
      <c r="O540" s="1"/>
      <c r="P540" s="1"/>
      <c r="Q540" s="1"/>
      <c r="R540" s="1"/>
      <c r="S540" s="1"/>
      <c r="T540" s="1"/>
      <c r="U540" s="1"/>
      <c r="V540" s="1"/>
      <c r="W540" s="1"/>
      <c r="X540" s="1"/>
      <c r="Y540" s="1"/>
      <c r="Z540" s="3"/>
    </row>
    <row r="541" spans="1:26" ht="14.25" customHeight="1" x14ac:dyDescent="0.25">
      <c r="A541" s="1"/>
      <c r="B541" s="1"/>
      <c r="C541" s="1"/>
      <c r="D541" s="3"/>
      <c r="E541" s="1"/>
      <c r="F541" s="1"/>
      <c r="G541" s="1"/>
      <c r="H541" s="1"/>
      <c r="I541" s="1"/>
      <c r="J541" s="1"/>
      <c r="K541" s="1"/>
      <c r="L541" s="1"/>
      <c r="M541" s="1"/>
      <c r="N541" s="1"/>
      <c r="O541" s="1"/>
      <c r="P541" s="1"/>
      <c r="Q541" s="1"/>
      <c r="R541" s="1"/>
      <c r="S541" s="1"/>
      <c r="T541" s="1"/>
      <c r="U541" s="1"/>
      <c r="V541" s="1"/>
      <c r="W541" s="1"/>
      <c r="X541" s="1"/>
      <c r="Y541" s="1"/>
      <c r="Z541" s="3"/>
    </row>
    <row r="542" spans="1:26" ht="14.25" customHeight="1" x14ac:dyDescent="0.25">
      <c r="A542" s="1"/>
      <c r="B542" s="1"/>
      <c r="C542" s="1"/>
      <c r="D542" s="3"/>
      <c r="E542" s="1"/>
      <c r="F542" s="1"/>
      <c r="G542" s="1"/>
      <c r="H542" s="1"/>
      <c r="I542" s="1"/>
      <c r="J542" s="1"/>
      <c r="K542" s="1"/>
      <c r="L542" s="1"/>
      <c r="M542" s="1"/>
      <c r="N542" s="1"/>
      <c r="O542" s="1"/>
      <c r="P542" s="1"/>
      <c r="Q542" s="1"/>
      <c r="R542" s="1"/>
      <c r="S542" s="1"/>
      <c r="T542" s="1"/>
      <c r="U542" s="1"/>
      <c r="V542" s="1"/>
      <c r="W542" s="1"/>
      <c r="X542" s="1"/>
      <c r="Y542" s="1"/>
      <c r="Z542" s="3"/>
    </row>
    <row r="543" spans="1:26" ht="14.25" customHeight="1" x14ac:dyDescent="0.25">
      <c r="A543" s="1"/>
      <c r="B543" s="1"/>
      <c r="C543" s="1"/>
      <c r="D543" s="3"/>
      <c r="E543" s="1"/>
      <c r="F543" s="1"/>
      <c r="G543" s="1"/>
      <c r="H543" s="1"/>
      <c r="I543" s="1"/>
      <c r="J543" s="1"/>
      <c r="K543" s="1"/>
      <c r="L543" s="1"/>
      <c r="M543" s="1"/>
      <c r="N543" s="1"/>
      <c r="O543" s="1"/>
      <c r="P543" s="1"/>
      <c r="Q543" s="1"/>
      <c r="R543" s="1"/>
      <c r="S543" s="1"/>
      <c r="T543" s="1"/>
      <c r="U543" s="1"/>
      <c r="V543" s="1"/>
      <c r="W543" s="1"/>
      <c r="X543" s="1"/>
      <c r="Y543" s="1"/>
      <c r="Z543" s="3"/>
    </row>
    <row r="544" spans="1:26" ht="14.25" customHeight="1" x14ac:dyDescent="0.25">
      <c r="A544" s="1"/>
      <c r="B544" s="1"/>
      <c r="C544" s="1"/>
      <c r="D544" s="3"/>
      <c r="E544" s="1"/>
      <c r="F544" s="1"/>
      <c r="G544" s="1"/>
      <c r="H544" s="1"/>
      <c r="I544" s="1"/>
      <c r="J544" s="1"/>
      <c r="K544" s="1"/>
      <c r="L544" s="1"/>
      <c r="M544" s="1"/>
      <c r="N544" s="1"/>
      <c r="O544" s="1"/>
      <c r="P544" s="1"/>
      <c r="Q544" s="1"/>
      <c r="R544" s="1"/>
      <c r="S544" s="1"/>
      <c r="T544" s="1"/>
      <c r="U544" s="1"/>
      <c r="V544" s="1"/>
      <c r="W544" s="1"/>
      <c r="X544" s="1"/>
      <c r="Y544" s="1"/>
      <c r="Z544" s="3"/>
    </row>
    <row r="545" spans="1:26" ht="14.25" customHeight="1" x14ac:dyDescent="0.25">
      <c r="A545" s="1"/>
      <c r="B545" s="1"/>
      <c r="C545" s="1"/>
      <c r="D545" s="3"/>
      <c r="E545" s="1"/>
      <c r="F545" s="1"/>
      <c r="G545" s="1"/>
      <c r="H545" s="1"/>
      <c r="I545" s="1"/>
      <c r="J545" s="1"/>
      <c r="K545" s="1"/>
      <c r="L545" s="1"/>
      <c r="M545" s="1"/>
      <c r="N545" s="1"/>
      <c r="O545" s="1"/>
      <c r="P545" s="1"/>
      <c r="Q545" s="1"/>
      <c r="R545" s="1"/>
      <c r="S545" s="1"/>
      <c r="T545" s="1"/>
      <c r="U545" s="1"/>
      <c r="V545" s="1"/>
      <c r="W545" s="1"/>
      <c r="X545" s="1"/>
      <c r="Y545" s="1"/>
      <c r="Z545" s="3"/>
    </row>
    <row r="546" spans="1:26" ht="14.25" customHeight="1" x14ac:dyDescent="0.25">
      <c r="A546" s="1"/>
      <c r="B546" s="1"/>
      <c r="C546" s="1"/>
      <c r="D546" s="3"/>
      <c r="E546" s="1"/>
      <c r="F546" s="1"/>
      <c r="G546" s="1"/>
      <c r="H546" s="1"/>
      <c r="I546" s="1"/>
      <c r="J546" s="1"/>
      <c r="K546" s="1"/>
      <c r="L546" s="1"/>
      <c r="M546" s="1"/>
      <c r="N546" s="1"/>
      <c r="O546" s="1"/>
      <c r="P546" s="1"/>
      <c r="Q546" s="1"/>
      <c r="R546" s="1"/>
      <c r="S546" s="1"/>
      <c r="T546" s="1"/>
      <c r="U546" s="1"/>
      <c r="V546" s="1"/>
      <c r="W546" s="1"/>
      <c r="X546" s="1"/>
      <c r="Y546" s="1"/>
      <c r="Z546" s="3"/>
    </row>
    <row r="547" spans="1:26" ht="14.25" customHeight="1" x14ac:dyDescent="0.25">
      <c r="A547" s="1"/>
      <c r="B547" s="1"/>
      <c r="C547" s="1"/>
      <c r="D547" s="3"/>
      <c r="E547" s="1"/>
      <c r="F547" s="1"/>
      <c r="G547" s="1"/>
      <c r="H547" s="1"/>
      <c r="I547" s="1"/>
      <c r="J547" s="1"/>
      <c r="K547" s="1"/>
      <c r="L547" s="1"/>
      <c r="M547" s="1"/>
      <c r="N547" s="1"/>
      <c r="O547" s="1"/>
      <c r="P547" s="1"/>
      <c r="Q547" s="1"/>
      <c r="R547" s="1"/>
      <c r="S547" s="1"/>
      <c r="T547" s="1"/>
      <c r="U547" s="1"/>
      <c r="V547" s="1"/>
      <c r="W547" s="1"/>
      <c r="X547" s="1"/>
      <c r="Y547" s="1"/>
      <c r="Z547" s="3"/>
    </row>
    <row r="548" spans="1:26" ht="14.25" customHeight="1" x14ac:dyDescent="0.25">
      <c r="A548" s="1"/>
      <c r="B548" s="1"/>
      <c r="C548" s="1"/>
      <c r="D548" s="3"/>
      <c r="E548" s="1"/>
      <c r="F548" s="1"/>
      <c r="G548" s="1"/>
      <c r="H548" s="1"/>
      <c r="I548" s="1"/>
      <c r="J548" s="1"/>
      <c r="K548" s="1"/>
      <c r="L548" s="1"/>
      <c r="M548" s="1"/>
      <c r="N548" s="1"/>
      <c r="O548" s="1"/>
      <c r="P548" s="1"/>
      <c r="Q548" s="1"/>
      <c r="R548" s="1"/>
      <c r="S548" s="1"/>
      <c r="T548" s="1"/>
      <c r="U548" s="1"/>
      <c r="V548" s="1"/>
      <c r="W548" s="1"/>
      <c r="X548" s="1"/>
      <c r="Y548" s="1"/>
      <c r="Z548" s="3"/>
    </row>
    <row r="549" spans="1:26" ht="14.25" customHeight="1" x14ac:dyDescent="0.25">
      <c r="A549" s="1"/>
      <c r="B549" s="1"/>
      <c r="C549" s="1"/>
      <c r="D549" s="3"/>
      <c r="E549" s="1"/>
      <c r="F549" s="1"/>
      <c r="G549" s="1"/>
      <c r="H549" s="1"/>
      <c r="I549" s="1"/>
      <c r="J549" s="1"/>
      <c r="K549" s="1"/>
      <c r="L549" s="1"/>
      <c r="M549" s="1"/>
      <c r="N549" s="1"/>
      <c r="O549" s="1"/>
      <c r="P549" s="1"/>
      <c r="Q549" s="1"/>
      <c r="R549" s="1"/>
      <c r="S549" s="1"/>
      <c r="T549" s="1"/>
      <c r="U549" s="1"/>
      <c r="V549" s="1"/>
      <c r="W549" s="1"/>
      <c r="X549" s="1"/>
      <c r="Y549" s="1"/>
      <c r="Z549" s="3"/>
    </row>
    <row r="550" spans="1:26" ht="14.25" customHeight="1" x14ac:dyDescent="0.25">
      <c r="A550" s="1"/>
      <c r="B550" s="1"/>
      <c r="C550" s="1"/>
      <c r="D550" s="3"/>
      <c r="E550" s="1"/>
      <c r="F550" s="1"/>
      <c r="G550" s="1"/>
      <c r="H550" s="1"/>
      <c r="I550" s="1"/>
      <c r="J550" s="1"/>
      <c r="K550" s="1"/>
      <c r="L550" s="1"/>
      <c r="M550" s="1"/>
      <c r="N550" s="1"/>
      <c r="O550" s="1"/>
      <c r="P550" s="1"/>
      <c r="Q550" s="1"/>
      <c r="R550" s="1"/>
      <c r="S550" s="1"/>
      <c r="T550" s="1"/>
      <c r="U550" s="1"/>
      <c r="V550" s="1"/>
      <c r="W550" s="1"/>
      <c r="X550" s="1"/>
      <c r="Y550" s="1"/>
      <c r="Z550" s="3"/>
    </row>
    <row r="551" spans="1:26" ht="14.25" customHeight="1" x14ac:dyDescent="0.25">
      <c r="A551" s="1"/>
      <c r="B551" s="1"/>
      <c r="C551" s="1"/>
      <c r="D551" s="3"/>
      <c r="E551" s="1"/>
      <c r="F551" s="1"/>
      <c r="G551" s="1"/>
      <c r="H551" s="1"/>
      <c r="I551" s="1"/>
      <c r="J551" s="1"/>
      <c r="K551" s="1"/>
      <c r="L551" s="1"/>
      <c r="M551" s="1"/>
      <c r="N551" s="1"/>
      <c r="O551" s="1"/>
      <c r="P551" s="1"/>
      <c r="Q551" s="1"/>
      <c r="R551" s="1"/>
      <c r="S551" s="1"/>
      <c r="T551" s="1"/>
      <c r="U551" s="1"/>
      <c r="V551" s="1"/>
      <c r="W551" s="1"/>
      <c r="X551" s="1"/>
      <c r="Y551" s="1"/>
      <c r="Z551" s="3"/>
    </row>
    <row r="552" spans="1:26" ht="14.25" customHeight="1" x14ac:dyDescent="0.25">
      <c r="A552" s="1"/>
      <c r="B552" s="1"/>
      <c r="C552" s="1"/>
      <c r="D552" s="3"/>
      <c r="E552" s="1"/>
      <c r="F552" s="1"/>
      <c r="G552" s="1"/>
      <c r="H552" s="1"/>
      <c r="I552" s="1"/>
      <c r="J552" s="1"/>
      <c r="K552" s="1"/>
      <c r="L552" s="1"/>
      <c r="M552" s="1"/>
      <c r="N552" s="1"/>
      <c r="O552" s="1"/>
      <c r="P552" s="1"/>
      <c r="Q552" s="1"/>
      <c r="R552" s="1"/>
      <c r="S552" s="1"/>
      <c r="T552" s="1"/>
      <c r="U552" s="1"/>
      <c r="V552" s="1"/>
      <c r="W552" s="1"/>
      <c r="X552" s="1"/>
      <c r="Y552" s="1"/>
      <c r="Z552" s="3"/>
    </row>
    <row r="553" spans="1:26" ht="14.25" customHeight="1" x14ac:dyDescent="0.25">
      <c r="A553" s="1"/>
      <c r="B553" s="1"/>
      <c r="C553" s="1"/>
      <c r="D553" s="3"/>
      <c r="E553" s="1"/>
      <c r="F553" s="1"/>
      <c r="G553" s="1"/>
      <c r="H553" s="1"/>
      <c r="I553" s="1"/>
      <c r="J553" s="1"/>
      <c r="K553" s="1"/>
      <c r="L553" s="1"/>
      <c r="M553" s="1"/>
      <c r="N553" s="1"/>
      <c r="O553" s="1"/>
      <c r="P553" s="1"/>
      <c r="Q553" s="1"/>
      <c r="R553" s="1"/>
      <c r="S553" s="1"/>
      <c r="T553" s="1"/>
      <c r="U553" s="1"/>
      <c r="V553" s="1"/>
      <c r="W553" s="1"/>
      <c r="X553" s="1"/>
      <c r="Y553" s="1"/>
      <c r="Z553" s="3"/>
    </row>
    <row r="554" spans="1:26" ht="14.25" customHeight="1" x14ac:dyDescent="0.25">
      <c r="A554" s="1"/>
      <c r="B554" s="1"/>
      <c r="C554" s="1"/>
      <c r="D554" s="3"/>
      <c r="E554" s="1"/>
      <c r="F554" s="1"/>
      <c r="G554" s="1"/>
      <c r="H554" s="1"/>
      <c r="I554" s="1"/>
      <c r="J554" s="1"/>
      <c r="K554" s="1"/>
      <c r="L554" s="1"/>
      <c r="M554" s="1"/>
      <c r="N554" s="1"/>
      <c r="O554" s="1"/>
      <c r="P554" s="1"/>
      <c r="Q554" s="1"/>
      <c r="R554" s="1"/>
      <c r="S554" s="1"/>
      <c r="T554" s="1"/>
      <c r="U554" s="1"/>
      <c r="V554" s="1"/>
      <c r="W554" s="1"/>
      <c r="X554" s="1"/>
      <c r="Y554" s="1"/>
      <c r="Z554" s="3"/>
    </row>
    <row r="555" spans="1:26" ht="14.25" customHeight="1" x14ac:dyDescent="0.25">
      <c r="A555" s="1"/>
      <c r="B555" s="1"/>
      <c r="C555" s="1"/>
      <c r="D555" s="3"/>
      <c r="E555" s="1"/>
      <c r="F555" s="1"/>
      <c r="G555" s="1"/>
      <c r="H555" s="1"/>
      <c r="I555" s="1"/>
      <c r="J555" s="1"/>
      <c r="K555" s="1"/>
      <c r="L555" s="1"/>
      <c r="M555" s="1"/>
      <c r="N555" s="1"/>
      <c r="O555" s="1"/>
      <c r="P555" s="1"/>
      <c r="Q555" s="1"/>
      <c r="R555" s="1"/>
      <c r="S555" s="1"/>
      <c r="T555" s="1"/>
      <c r="U555" s="1"/>
      <c r="V555" s="1"/>
      <c r="W555" s="1"/>
      <c r="X555" s="1"/>
      <c r="Y555" s="1"/>
      <c r="Z555" s="3"/>
    </row>
    <row r="556" spans="1:26" ht="14.25" customHeight="1" x14ac:dyDescent="0.25">
      <c r="A556" s="1"/>
      <c r="B556" s="1"/>
      <c r="C556" s="1"/>
      <c r="D556" s="3"/>
      <c r="E556" s="1"/>
      <c r="F556" s="1"/>
      <c r="G556" s="1"/>
      <c r="H556" s="1"/>
      <c r="I556" s="1"/>
      <c r="J556" s="1"/>
      <c r="K556" s="1"/>
      <c r="L556" s="1"/>
      <c r="M556" s="1"/>
      <c r="N556" s="1"/>
      <c r="O556" s="1"/>
      <c r="P556" s="1"/>
      <c r="Q556" s="1"/>
      <c r="R556" s="1"/>
      <c r="S556" s="1"/>
      <c r="T556" s="1"/>
      <c r="U556" s="1"/>
      <c r="V556" s="1"/>
      <c r="W556" s="1"/>
      <c r="X556" s="1"/>
      <c r="Y556" s="1"/>
      <c r="Z556" s="3"/>
    </row>
    <row r="557" spans="1:26" ht="14.25" customHeight="1" x14ac:dyDescent="0.25">
      <c r="A557" s="1"/>
      <c r="B557" s="1"/>
      <c r="C557" s="1"/>
      <c r="D557" s="3"/>
      <c r="E557" s="1"/>
      <c r="F557" s="1"/>
      <c r="G557" s="1"/>
      <c r="H557" s="1"/>
      <c r="I557" s="1"/>
      <c r="J557" s="1"/>
      <c r="K557" s="1"/>
      <c r="L557" s="1"/>
      <c r="M557" s="1"/>
      <c r="N557" s="1"/>
      <c r="O557" s="1"/>
      <c r="P557" s="1"/>
      <c r="Q557" s="1"/>
      <c r="R557" s="1"/>
      <c r="S557" s="1"/>
      <c r="T557" s="1"/>
      <c r="U557" s="1"/>
      <c r="V557" s="1"/>
      <c r="W557" s="1"/>
      <c r="X557" s="1"/>
      <c r="Y557" s="1"/>
      <c r="Z557" s="3"/>
    </row>
    <row r="558" spans="1:26" ht="14.25" customHeight="1" x14ac:dyDescent="0.25">
      <c r="A558" s="1"/>
      <c r="B558" s="1"/>
      <c r="C558" s="1"/>
      <c r="D558" s="3"/>
      <c r="E558" s="1"/>
      <c r="F558" s="1"/>
      <c r="G558" s="1"/>
      <c r="H558" s="1"/>
      <c r="I558" s="1"/>
      <c r="J558" s="1"/>
      <c r="K558" s="1"/>
      <c r="L558" s="1"/>
      <c r="M558" s="1"/>
      <c r="N558" s="1"/>
      <c r="O558" s="1"/>
      <c r="P558" s="1"/>
      <c r="Q558" s="1"/>
      <c r="R558" s="1"/>
      <c r="S558" s="1"/>
      <c r="T558" s="1"/>
      <c r="U558" s="1"/>
      <c r="V558" s="1"/>
      <c r="W558" s="1"/>
      <c r="X558" s="1"/>
      <c r="Y558" s="1"/>
      <c r="Z558" s="3"/>
    </row>
    <row r="559" spans="1:26" ht="14.25" customHeight="1" x14ac:dyDescent="0.25">
      <c r="A559" s="1"/>
      <c r="B559" s="1"/>
      <c r="C559" s="1"/>
      <c r="D559" s="3"/>
      <c r="E559" s="1"/>
      <c r="F559" s="1"/>
      <c r="G559" s="1"/>
      <c r="H559" s="1"/>
      <c r="I559" s="1"/>
      <c r="J559" s="1"/>
      <c r="K559" s="1"/>
      <c r="L559" s="1"/>
      <c r="M559" s="1"/>
      <c r="N559" s="1"/>
      <c r="O559" s="1"/>
      <c r="P559" s="1"/>
      <c r="Q559" s="1"/>
      <c r="R559" s="1"/>
      <c r="S559" s="1"/>
      <c r="T559" s="1"/>
      <c r="U559" s="1"/>
      <c r="V559" s="1"/>
      <c r="W559" s="1"/>
      <c r="X559" s="1"/>
      <c r="Y559" s="1"/>
      <c r="Z559" s="3"/>
    </row>
    <row r="560" spans="1:26" ht="14.25" customHeight="1" x14ac:dyDescent="0.25">
      <c r="A560" s="1"/>
      <c r="B560" s="1"/>
      <c r="C560" s="1"/>
      <c r="D560" s="3"/>
      <c r="E560" s="1"/>
      <c r="F560" s="1"/>
      <c r="G560" s="1"/>
      <c r="H560" s="1"/>
      <c r="I560" s="1"/>
      <c r="J560" s="1"/>
      <c r="K560" s="1"/>
      <c r="L560" s="1"/>
      <c r="M560" s="1"/>
      <c r="N560" s="1"/>
      <c r="O560" s="1"/>
      <c r="P560" s="1"/>
      <c r="Q560" s="1"/>
      <c r="R560" s="1"/>
      <c r="S560" s="1"/>
      <c r="T560" s="1"/>
      <c r="U560" s="1"/>
      <c r="V560" s="1"/>
      <c r="W560" s="1"/>
      <c r="X560" s="1"/>
      <c r="Y560" s="1"/>
      <c r="Z560" s="3"/>
    </row>
    <row r="561" spans="1:26" ht="14.25" customHeight="1" x14ac:dyDescent="0.25">
      <c r="A561" s="1"/>
      <c r="B561" s="1"/>
      <c r="C561" s="1"/>
      <c r="D561" s="3"/>
      <c r="E561" s="1"/>
      <c r="F561" s="1"/>
      <c r="G561" s="1"/>
      <c r="H561" s="1"/>
      <c r="I561" s="1"/>
      <c r="J561" s="1"/>
      <c r="K561" s="1"/>
      <c r="L561" s="1"/>
      <c r="M561" s="1"/>
      <c r="N561" s="1"/>
      <c r="O561" s="1"/>
      <c r="P561" s="1"/>
      <c r="Q561" s="1"/>
      <c r="R561" s="1"/>
      <c r="S561" s="1"/>
      <c r="T561" s="1"/>
      <c r="U561" s="1"/>
      <c r="V561" s="1"/>
      <c r="W561" s="1"/>
      <c r="X561" s="1"/>
      <c r="Y561" s="1"/>
      <c r="Z561" s="3"/>
    </row>
    <row r="562" spans="1:26" ht="14.25" customHeight="1" x14ac:dyDescent="0.25">
      <c r="A562" s="1"/>
      <c r="B562" s="1"/>
      <c r="C562" s="1"/>
      <c r="D562" s="3"/>
      <c r="E562" s="1"/>
      <c r="F562" s="1"/>
      <c r="G562" s="1"/>
      <c r="H562" s="1"/>
      <c r="I562" s="1"/>
      <c r="J562" s="1"/>
      <c r="K562" s="1"/>
      <c r="L562" s="1"/>
      <c r="M562" s="1"/>
      <c r="N562" s="1"/>
      <c r="O562" s="1"/>
      <c r="P562" s="1"/>
      <c r="Q562" s="1"/>
      <c r="R562" s="1"/>
      <c r="S562" s="1"/>
      <c r="T562" s="1"/>
      <c r="U562" s="1"/>
      <c r="V562" s="1"/>
      <c r="W562" s="1"/>
      <c r="X562" s="1"/>
      <c r="Y562" s="1"/>
      <c r="Z562" s="3"/>
    </row>
    <row r="563" spans="1:26" ht="14.25" customHeight="1" x14ac:dyDescent="0.25">
      <c r="A563" s="1"/>
      <c r="B563" s="1"/>
      <c r="C563" s="1"/>
      <c r="D563" s="3"/>
      <c r="E563" s="1"/>
      <c r="F563" s="1"/>
      <c r="G563" s="1"/>
      <c r="H563" s="1"/>
      <c r="I563" s="1"/>
      <c r="J563" s="1"/>
      <c r="K563" s="1"/>
      <c r="L563" s="1"/>
      <c r="M563" s="1"/>
      <c r="N563" s="1"/>
      <c r="O563" s="1"/>
      <c r="P563" s="1"/>
      <c r="Q563" s="1"/>
      <c r="R563" s="1"/>
      <c r="S563" s="1"/>
      <c r="T563" s="1"/>
      <c r="U563" s="1"/>
      <c r="V563" s="1"/>
      <c r="W563" s="1"/>
      <c r="X563" s="1"/>
      <c r="Y563" s="1"/>
      <c r="Z563" s="3"/>
    </row>
    <row r="564" spans="1:26" ht="14.25" customHeight="1" x14ac:dyDescent="0.25">
      <c r="A564" s="1"/>
      <c r="B564" s="1"/>
      <c r="C564" s="1"/>
      <c r="D564" s="3"/>
      <c r="E564" s="1"/>
      <c r="F564" s="1"/>
      <c r="G564" s="1"/>
      <c r="H564" s="1"/>
      <c r="I564" s="1"/>
      <c r="J564" s="1"/>
      <c r="K564" s="1"/>
      <c r="L564" s="1"/>
      <c r="M564" s="1"/>
      <c r="N564" s="1"/>
      <c r="O564" s="1"/>
      <c r="P564" s="1"/>
      <c r="Q564" s="1"/>
      <c r="R564" s="1"/>
      <c r="S564" s="1"/>
      <c r="T564" s="1"/>
      <c r="U564" s="1"/>
      <c r="V564" s="1"/>
      <c r="W564" s="1"/>
      <c r="X564" s="1"/>
      <c r="Y564" s="1"/>
      <c r="Z564" s="3"/>
    </row>
    <row r="565" spans="1:26" ht="14.25" customHeight="1" x14ac:dyDescent="0.25">
      <c r="A565" s="1"/>
      <c r="B565" s="1"/>
      <c r="C565" s="1"/>
      <c r="D565" s="3"/>
      <c r="E565" s="1"/>
      <c r="F565" s="1"/>
      <c r="G565" s="1"/>
      <c r="H565" s="1"/>
      <c r="I565" s="1"/>
      <c r="J565" s="1"/>
      <c r="K565" s="1"/>
      <c r="L565" s="1"/>
      <c r="M565" s="1"/>
      <c r="N565" s="1"/>
      <c r="O565" s="1"/>
      <c r="P565" s="1"/>
      <c r="Q565" s="1"/>
      <c r="R565" s="1"/>
      <c r="S565" s="1"/>
      <c r="T565" s="1"/>
      <c r="U565" s="1"/>
      <c r="V565" s="1"/>
      <c r="W565" s="1"/>
      <c r="X565" s="1"/>
      <c r="Y565" s="1"/>
      <c r="Z565" s="3"/>
    </row>
    <row r="566" spans="1:26" ht="14.25" customHeight="1" x14ac:dyDescent="0.25">
      <c r="A566" s="1"/>
      <c r="B566" s="1"/>
      <c r="C566" s="1"/>
      <c r="D566" s="3"/>
      <c r="E566" s="1"/>
      <c r="F566" s="1"/>
      <c r="G566" s="1"/>
      <c r="H566" s="1"/>
      <c r="I566" s="1"/>
      <c r="J566" s="1"/>
      <c r="K566" s="1"/>
      <c r="L566" s="1"/>
      <c r="M566" s="1"/>
      <c r="N566" s="1"/>
      <c r="O566" s="1"/>
      <c r="P566" s="1"/>
      <c r="Q566" s="1"/>
      <c r="R566" s="1"/>
      <c r="S566" s="1"/>
      <c r="T566" s="1"/>
      <c r="U566" s="1"/>
      <c r="V566" s="1"/>
      <c r="W566" s="1"/>
      <c r="X566" s="1"/>
      <c r="Y566" s="1"/>
      <c r="Z566" s="3"/>
    </row>
    <row r="567" spans="1:26" ht="14.25" customHeight="1" x14ac:dyDescent="0.25">
      <c r="A567" s="1"/>
      <c r="B567" s="1"/>
      <c r="C567" s="1"/>
      <c r="D567" s="3"/>
      <c r="E567" s="1"/>
      <c r="F567" s="1"/>
      <c r="G567" s="1"/>
      <c r="H567" s="1"/>
      <c r="I567" s="1"/>
      <c r="J567" s="1"/>
      <c r="K567" s="1"/>
      <c r="L567" s="1"/>
      <c r="M567" s="1"/>
      <c r="N567" s="1"/>
      <c r="O567" s="1"/>
      <c r="P567" s="1"/>
      <c r="Q567" s="1"/>
      <c r="R567" s="1"/>
      <c r="S567" s="1"/>
      <c r="T567" s="1"/>
      <c r="U567" s="1"/>
      <c r="V567" s="1"/>
      <c r="W567" s="1"/>
      <c r="X567" s="1"/>
      <c r="Y567" s="1"/>
      <c r="Z567" s="3"/>
    </row>
    <row r="568" spans="1:26" ht="14.25" customHeight="1" x14ac:dyDescent="0.25">
      <c r="A568" s="1"/>
      <c r="B568" s="1"/>
      <c r="C568" s="1"/>
      <c r="D568" s="3"/>
      <c r="E568" s="1"/>
      <c r="F568" s="1"/>
      <c r="G568" s="1"/>
      <c r="H568" s="1"/>
      <c r="I568" s="1"/>
      <c r="J568" s="1"/>
      <c r="K568" s="1"/>
      <c r="L568" s="1"/>
      <c r="M568" s="1"/>
      <c r="N568" s="1"/>
      <c r="O568" s="1"/>
      <c r="P568" s="1"/>
      <c r="Q568" s="1"/>
      <c r="R568" s="1"/>
      <c r="S568" s="1"/>
      <c r="T568" s="1"/>
      <c r="U568" s="1"/>
      <c r="V568" s="1"/>
      <c r="W568" s="1"/>
      <c r="X568" s="1"/>
      <c r="Y568" s="1"/>
      <c r="Z568" s="3"/>
    </row>
    <row r="569" spans="1:26" ht="14.25" customHeight="1" x14ac:dyDescent="0.25">
      <c r="A569" s="1"/>
      <c r="B569" s="1"/>
      <c r="C569" s="1"/>
      <c r="D569" s="3"/>
      <c r="E569" s="1"/>
      <c r="F569" s="1"/>
      <c r="G569" s="1"/>
      <c r="H569" s="1"/>
      <c r="I569" s="1"/>
      <c r="J569" s="1"/>
      <c r="K569" s="1"/>
      <c r="L569" s="1"/>
      <c r="M569" s="1"/>
      <c r="N569" s="1"/>
      <c r="O569" s="1"/>
      <c r="P569" s="1"/>
      <c r="Q569" s="1"/>
      <c r="R569" s="1"/>
      <c r="S569" s="1"/>
      <c r="T569" s="1"/>
      <c r="U569" s="1"/>
      <c r="V569" s="1"/>
      <c r="W569" s="1"/>
      <c r="X569" s="1"/>
      <c r="Y569" s="1"/>
      <c r="Z569" s="3"/>
    </row>
    <row r="570" spans="1:26" ht="14.25" customHeight="1" x14ac:dyDescent="0.25">
      <c r="A570" s="1"/>
      <c r="B570" s="1"/>
      <c r="C570" s="1"/>
      <c r="D570" s="3"/>
      <c r="E570" s="1"/>
      <c r="F570" s="1"/>
      <c r="G570" s="1"/>
      <c r="H570" s="1"/>
      <c r="I570" s="1"/>
      <c r="J570" s="1"/>
      <c r="K570" s="1"/>
      <c r="L570" s="1"/>
      <c r="M570" s="1"/>
      <c r="N570" s="1"/>
      <c r="O570" s="1"/>
      <c r="P570" s="1"/>
      <c r="Q570" s="1"/>
      <c r="R570" s="1"/>
      <c r="S570" s="1"/>
      <c r="T570" s="1"/>
      <c r="U570" s="1"/>
      <c r="V570" s="1"/>
      <c r="W570" s="1"/>
      <c r="X570" s="1"/>
      <c r="Y570" s="1"/>
      <c r="Z570" s="3"/>
    </row>
    <row r="571" spans="1:26" ht="14.25" customHeight="1" x14ac:dyDescent="0.25">
      <c r="A571" s="1"/>
      <c r="B571" s="1"/>
      <c r="C571" s="1"/>
      <c r="D571" s="3"/>
      <c r="E571" s="1"/>
      <c r="F571" s="1"/>
      <c r="G571" s="1"/>
      <c r="H571" s="1"/>
      <c r="I571" s="1"/>
      <c r="J571" s="1"/>
      <c r="K571" s="1"/>
      <c r="L571" s="1"/>
      <c r="M571" s="1"/>
      <c r="N571" s="1"/>
      <c r="O571" s="1"/>
      <c r="P571" s="1"/>
      <c r="Q571" s="1"/>
      <c r="R571" s="1"/>
      <c r="S571" s="1"/>
      <c r="T571" s="1"/>
      <c r="U571" s="1"/>
      <c r="V571" s="1"/>
      <c r="W571" s="1"/>
      <c r="X571" s="1"/>
      <c r="Y571" s="1"/>
      <c r="Z571" s="3"/>
    </row>
    <row r="572" spans="1:26" ht="14.25" customHeight="1" x14ac:dyDescent="0.25">
      <c r="A572" s="1"/>
      <c r="B572" s="1"/>
      <c r="C572" s="1"/>
      <c r="D572" s="3"/>
      <c r="E572" s="1"/>
      <c r="F572" s="1"/>
      <c r="G572" s="1"/>
      <c r="H572" s="1"/>
      <c r="I572" s="1"/>
      <c r="J572" s="1"/>
      <c r="K572" s="1"/>
      <c r="L572" s="1"/>
      <c r="M572" s="1"/>
      <c r="N572" s="1"/>
      <c r="O572" s="1"/>
      <c r="P572" s="1"/>
      <c r="Q572" s="1"/>
      <c r="R572" s="1"/>
      <c r="S572" s="1"/>
      <c r="T572" s="1"/>
      <c r="U572" s="1"/>
      <c r="V572" s="1"/>
      <c r="W572" s="1"/>
      <c r="X572" s="1"/>
      <c r="Y572" s="1"/>
      <c r="Z572" s="3"/>
    </row>
    <row r="573" spans="1:26" ht="14.25" customHeight="1" x14ac:dyDescent="0.25">
      <c r="A573" s="1"/>
      <c r="B573" s="1"/>
      <c r="C573" s="1"/>
      <c r="D573" s="3"/>
      <c r="E573" s="1"/>
      <c r="F573" s="1"/>
      <c r="G573" s="1"/>
      <c r="H573" s="1"/>
      <c r="I573" s="1"/>
      <c r="J573" s="1"/>
      <c r="K573" s="1"/>
      <c r="L573" s="1"/>
      <c r="M573" s="1"/>
      <c r="N573" s="1"/>
      <c r="O573" s="1"/>
      <c r="P573" s="1"/>
      <c r="Q573" s="1"/>
      <c r="R573" s="1"/>
      <c r="S573" s="1"/>
      <c r="T573" s="1"/>
      <c r="U573" s="1"/>
      <c r="V573" s="1"/>
      <c r="W573" s="1"/>
      <c r="X573" s="1"/>
      <c r="Y573" s="1"/>
      <c r="Z573" s="3"/>
    </row>
    <row r="574" spans="1:26" ht="14.25" customHeight="1" x14ac:dyDescent="0.25">
      <c r="A574" s="1"/>
      <c r="B574" s="1"/>
      <c r="C574" s="1"/>
      <c r="D574" s="3"/>
      <c r="E574" s="1"/>
      <c r="F574" s="1"/>
      <c r="G574" s="1"/>
      <c r="H574" s="1"/>
      <c r="I574" s="1"/>
      <c r="J574" s="1"/>
      <c r="K574" s="1"/>
      <c r="L574" s="1"/>
      <c r="M574" s="1"/>
      <c r="N574" s="1"/>
      <c r="O574" s="1"/>
      <c r="P574" s="1"/>
      <c r="Q574" s="1"/>
      <c r="R574" s="1"/>
      <c r="S574" s="1"/>
      <c r="T574" s="1"/>
      <c r="U574" s="1"/>
      <c r="V574" s="1"/>
      <c r="W574" s="1"/>
      <c r="X574" s="1"/>
      <c r="Y574" s="1"/>
      <c r="Z574" s="3"/>
    </row>
    <row r="575" spans="1:26" ht="14.25" customHeight="1" x14ac:dyDescent="0.25">
      <c r="A575" s="1"/>
      <c r="B575" s="1"/>
      <c r="C575" s="1"/>
      <c r="D575" s="3"/>
      <c r="E575" s="1"/>
      <c r="F575" s="1"/>
      <c r="G575" s="1"/>
      <c r="H575" s="1"/>
      <c r="I575" s="1"/>
      <c r="J575" s="1"/>
      <c r="K575" s="1"/>
      <c r="L575" s="1"/>
      <c r="M575" s="1"/>
      <c r="N575" s="1"/>
      <c r="O575" s="1"/>
      <c r="P575" s="1"/>
      <c r="Q575" s="1"/>
      <c r="R575" s="1"/>
      <c r="S575" s="1"/>
      <c r="T575" s="1"/>
      <c r="U575" s="1"/>
      <c r="V575" s="1"/>
      <c r="W575" s="1"/>
      <c r="X575" s="1"/>
      <c r="Y575" s="1"/>
      <c r="Z575" s="3"/>
    </row>
    <row r="576" spans="1:26" ht="14.25" customHeight="1" x14ac:dyDescent="0.25">
      <c r="A576" s="1"/>
      <c r="B576" s="1"/>
      <c r="C576" s="1"/>
      <c r="D576" s="3"/>
      <c r="E576" s="1"/>
      <c r="F576" s="1"/>
      <c r="G576" s="1"/>
      <c r="H576" s="1"/>
      <c r="I576" s="1"/>
      <c r="J576" s="1"/>
      <c r="K576" s="1"/>
      <c r="L576" s="1"/>
      <c r="M576" s="1"/>
      <c r="N576" s="1"/>
      <c r="O576" s="1"/>
      <c r="P576" s="1"/>
      <c r="Q576" s="1"/>
      <c r="R576" s="1"/>
      <c r="S576" s="1"/>
      <c r="T576" s="1"/>
      <c r="U576" s="1"/>
      <c r="V576" s="1"/>
      <c r="W576" s="1"/>
      <c r="X576" s="1"/>
      <c r="Y576" s="1"/>
      <c r="Z576" s="3"/>
    </row>
    <row r="577" spans="1:26" ht="14.25" customHeight="1" x14ac:dyDescent="0.25">
      <c r="A577" s="1"/>
      <c r="B577" s="1"/>
      <c r="C577" s="1"/>
      <c r="D577" s="3"/>
      <c r="E577" s="1"/>
      <c r="F577" s="1"/>
      <c r="G577" s="1"/>
      <c r="H577" s="1"/>
      <c r="I577" s="1"/>
      <c r="J577" s="1"/>
      <c r="K577" s="1"/>
      <c r="L577" s="1"/>
      <c r="M577" s="1"/>
      <c r="N577" s="1"/>
      <c r="O577" s="1"/>
      <c r="P577" s="1"/>
      <c r="Q577" s="1"/>
      <c r="R577" s="1"/>
      <c r="S577" s="1"/>
      <c r="T577" s="1"/>
      <c r="U577" s="1"/>
      <c r="V577" s="1"/>
      <c r="W577" s="1"/>
      <c r="X577" s="1"/>
      <c r="Y577" s="1"/>
      <c r="Z577" s="3"/>
    </row>
    <row r="578" spans="1:26" ht="14.25" customHeight="1" x14ac:dyDescent="0.25">
      <c r="A578" s="1"/>
      <c r="B578" s="1"/>
      <c r="C578" s="1"/>
      <c r="D578" s="3"/>
      <c r="E578" s="1"/>
      <c r="F578" s="1"/>
      <c r="G578" s="1"/>
      <c r="H578" s="1"/>
      <c r="I578" s="1"/>
      <c r="J578" s="1"/>
      <c r="K578" s="1"/>
      <c r="L578" s="1"/>
      <c r="M578" s="1"/>
      <c r="N578" s="1"/>
      <c r="O578" s="1"/>
      <c r="P578" s="1"/>
      <c r="Q578" s="1"/>
      <c r="R578" s="1"/>
      <c r="S578" s="1"/>
      <c r="T578" s="1"/>
      <c r="U578" s="1"/>
      <c r="V578" s="1"/>
      <c r="W578" s="1"/>
      <c r="X578" s="1"/>
      <c r="Y578" s="1"/>
      <c r="Z578" s="3"/>
    </row>
    <row r="579" spans="1:26" ht="14.25" customHeight="1" x14ac:dyDescent="0.25">
      <c r="A579" s="1"/>
      <c r="B579" s="1"/>
      <c r="C579" s="1"/>
      <c r="D579" s="3"/>
      <c r="E579" s="1"/>
      <c r="F579" s="1"/>
      <c r="G579" s="1"/>
      <c r="H579" s="1"/>
      <c r="I579" s="1"/>
      <c r="J579" s="1"/>
      <c r="K579" s="1"/>
      <c r="L579" s="1"/>
      <c r="M579" s="1"/>
      <c r="N579" s="1"/>
      <c r="O579" s="1"/>
      <c r="P579" s="1"/>
      <c r="Q579" s="1"/>
      <c r="R579" s="1"/>
      <c r="S579" s="1"/>
      <c r="T579" s="1"/>
      <c r="U579" s="1"/>
      <c r="V579" s="1"/>
      <c r="W579" s="1"/>
      <c r="X579" s="1"/>
      <c r="Y579" s="1"/>
      <c r="Z579" s="3"/>
    </row>
    <row r="580" spans="1:26" ht="14.25" customHeight="1" x14ac:dyDescent="0.25">
      <c r="A580" s="1"/>
      <c r="B580" s="1"/>
      <c r="C580" s="1"/>
      <c r="D580" s="3"/>
      <c r="E580" s="1"/>
      <c r="F580" s="1"/>
      <c r="G580" s="1"/>
      <c r="H580" s="1"/>
      <c r="I580" s="1"/>
      <c r="J580" s="1"/>
      <c r="K580" s="1"/>
      <c r="L580" s="1"/>
      <c r="M580" s="1"/>
      <c r="N580" s="1"/>
      <c r="O580" s="1"/>
      <c r="P580" s="1"/>
      <c r="Q580" s="1"/>
      <c r="R580" s="1"/>
      <c r="S580" s="1"/>
      <c r="T580" s="1"/>
      <c r="U580" s="1"/>
      <c r="V580" s="1"/>
      <c r="W580" s="1"/>
      <c r="X580" s="1"/>
      <c r="Y580" s="1"/>
      <c r="Z580" s="3"/>
    </row>
    <row r="581" spans="1:26" ht="14.25" customHeight="1" x14ac:dyDescent="0.25">
      <c r="A581" s="1"/>
      <c r="B581" s="1"/>
      <c r="C581" s="1"/>
      <c r="D581" s="3"/>
      <c r="E581" s="1"/>
      <c r="F581" s="1"/>
      <c r="G581" s="1"/>
      <c r="H581" s="1"/>
      <c r="I581" s="1"/>
      <c r="J581" s="1"/>
      <c r="K581" s="1"/>
      <c r="L581" s="1"/>
      <c r="M581" s="1"/>
      <c r="N581" s="1"/>
      <c r="O581" s="1"/>
      <c r="P581" s="1"/>
      <c r="Q581" s="1"/>
      <c r="R581" s="1"/>
      <c r="S581" s="1"/>
      <c r="T581" s="1"/>
      <c r="U581" s="1"/>
      <c r="V581" s="1"/>
      <c r="W581" s="1"/>
      <c r="X581" s="1"/>
      <c r="Y581" s="1"/>
      <c r="Z581" s="3"/>
    </row>
    <row r="582" spans="1:26" ht="14.25" customHeight="1" x14ac:dyDescent="0.25">
      <c r="A582" s="1"/>
      <c r="B582" s="1"/>
      <c r="C582" s="1"/>
      <c r="D582" s="3"/>
      <c r="E582" s="1"/>
      <c r="F582" s="1"/>
      <c r="G582" s="1"/>
      <c r="H582" s="1"/>
      <c r="I582" s="1"/>
      <c r="J582" s="1"/>
      <c r="K582" s="1"/>
      <c r="L582" s="1"/>
      <c r="M582" s="1"/>
      <c r="N582" s="1"/>
      <c r="O582" s="1"/>
      <c r="P582" s="1"/>
      <c r="Q582" s="1"/>
      <c r="R582" s="1"/>
      <c r="S582" s="1"/>
      <c r="T582" s="1"/>
      <c r="U582" s="1"/>
      <c r="V582" s="1"/>
      <c r="W582" s="1"/>
      <c r="X582" s="1"/>
      <c r="Y582" s="1"/>
      <c r="Z582" s="3"/>
    </row>
    <row r="583" spans="1:26" ht="14.25" customHeight="1" x14ac:dyDescent="0.25">
      <c r="A583" s="1"/>
      <c r="B583" s="1"/>
      <c r="C583" s="1"/>
      <c r="D583" s="3"/>
      <c r="E583" s="1"/>
      <c r="F583" s="1"/>
      <c r="G583" s="1"/>
      <c r="H583" s="1"/>
      <c r="I583" s="1"/>
      <c r="J583" s="1"/>
      <c r="K583" s="1"/>
      <c r="L583" s="1"/>
      <c r="M583" s="1"/>
      <c r="N583" s="1"/>
      <c r="O583" s="1"/>
      <c r="P583" s="1"/>
      <c r="Q583" s="1"/>
      <c r="R583" s="1"/>
      <c r="S583" s="1"/>
      <c r="T583" s="1"/>
      <c r="U583" s="1"/>
      <c r="V583" s="1"/>
      <c r="W583" s="1"/>
      <c r="X583" s="1"/>
      <c r="Y583" s="1"/>
      <c r="Z583" s="3"/>
    </row>
    <row r="584" spans="1:26" ht="14.25" customHeight="1" x14ac:dyDescent="0.25">
      <c r="A584" s="1"/>
      <c r="B584" s="1"/>
      <c r="C584" s="1"/>
      <c r="D584" s="3"/>
      <c r="E584" s="1"/>
      <c r="F584" s="1"/>
      <c r="G584" s="1"/>
      <c r="H584" s="1"/>
      <c r="I584" s="1"/>
      <c r="J584" s="1"/>
      <c r="K584" s="1"/>
      <c r="L584" s="1"/>
      <c r="M584" s="1"/>
      <c r="N584" s="1"/>
      <c r="O584" s="1"/>
      <c r="P584" s="1"/>
      <c r="Q584" s="1"/>
      <c r="R584" s="1"/>
      <c r="S584" s="1"/>
      <c r="T584" s="1"/>
      <c r="U584" s="1"/>
      <c r="V584" s="1"/>
      <c r="W584" s="1"/>
      <c r="X584" s="1"/>
      <c r="Y584" s="1"/>
      <c r="Z584" s="3"/>
    </row>
    <row r="585" spans="1:26" ht="14.25" customHeight="1" x14ac:dyDescent="0.25">
      <c r="A585" s="1"/>
      <c r="B585" s="1"/>
      <c r="C585" s="1"/>
      <c r="D585" s="3"/>
      <c r="E585" s="1"/>
      <c r="F585" s="1"/>
      <c r="G585" s="1"/>
      <c r="H585" s="1"/>
      <c r="I585" s="1"/>
      <c r="J585" s="1"/>
      <c r="K585" s="1"/>
      <c r="L585" s="1"/>
      <c r="M585" s="1"/>
      <c r="N585" s="1"/>
      <c r="O585" s="1"/>
      <c r="P585" s="1"/>
      <c r="Q585" s="1"/>
      <c r="R585" s="1"/>
      <c r="S585" s="1"/>
      <c r="T585" s="1"/>
      <c r="U585" s="1"/>
      <c r="V585" s="1"/>
      <c r="W585" s="1"/>
      <c r="X585" s="1"/>
      <c r="Y585" s="1"/>
      <c r="Z585" s="3"/>
    </row>
    <row r="586" spans="1:26" ht="14.25" customHeight="1" x14ac:dyDescent="0.25">
      <c r="A586" s="1"/>
      <c r="B586" s="1"/>
      <c r="C586" s="1"/>
      <c r="D586" s="3"/>
      <c r="E586" s="1"/>
      <c r="F586" s="1"/>
      <c r="G586" s="1"/>
      <c r="H586" s="1"/>
      <c r="I586" s="1"/>
      <c r="J586" s="1"/>
      <c r="K586" s="1"/>
      <c r="L586" s="1"/>
      <c r="M586" s="1"/>
      <c r="N586" s="1"/>
      <c r="O586" s="1"/>
      <c r="P586" s="1"/>
      <c r="Q586" s="1"/>
      <c r="R586" s="1"/>
      <c r="S586" s="1"/>
      <c r="T586" s="1"/>
      <c r="U586" s="1"/>
      <c r="V586" s="1"/>
      <c r="W586" s="1"/>
      <c r="X586" s="1"/>
      <c r="Y586" s="1"/>
      <c r="Z586" s="3"/>
    </row>
    <row r="587" spans="1:26" ht="14.25" customHeight="1" x14ac:dyDescent="0.25">
      <c r="A587" s="1"/>
      <c r="B587" s="1"/>
      <c r="C587" s="1"/>
      <c r="D587" s="3"/>
      <c r="E587" s="1"/>
      <c r="F587" s="1"/>
      <c r="G587" s="1"/>
      <c r="H587" s="1"/>
      <c r="I587" s="1"/>
      <c r="J587" s="1"/>
      <c r="K587" s="1"/>
      <c r="L587" s="1"/>
      <c r="M587" s="1"/>
      <c r="N587" s="1"/>
      <c r="O587" s="1"/>
      <c r="P587" s="1"/>
      <c r="Q587" s="1"/>
      <c r="R587" s="1"/>
      <c r="S587" s="1"/>
      <c r="T587" s="1"/>
      <c r="U587" s="1"/>
      <c r="V587" s="1"/>
      <c r="W587" s="1"/>
      <c r="X587" s="1"/>
      <c r="Y587" s="1"/>
      <c r="Z587" s="3"/>
    </row>
    <row r="588" spans="1:26" ht="14.25" customHeight="1" x14ac:dyDescent="0.25">
      <c r="A588" s="1"/>
      <c r="B588" s="1"/>
      <c r="C588" s="1"/>
      <c r="D588" s="3"/>
      <c r="E588" s="1"/>
      <c r="F588" s="1"/>
      <c r="G588" s="1"/>
      <c r="H588" s="1"/>
      <c r="I588" s="1"/>
      <c r="J588" s="1"/>
      <c r="K588" s="1"/>
      <c r="L588" s="1"/>
      <c r="M588" s="1"/>
      <c r="N588" s="1"/>
      <c r="O588" s="1"/>
      <c r="P588" s="1"/>
      <c r="Q588" s="1"/>
      <c r="R588" s="1"/>
      <c r="S588" s="1"/>
      <c r="T588" s="1"/>
      <c r="U588" s="1"/>
      <c r="V588" s="1"/>
      <c r="W588" s="1"/>
      <c r="X588" s="1"/>
      <c r="Y588" s="1"/>
      <c r="Z588" s="3"/>
    </row>
    <row r="589" spans="1:26" ht="14.25" customHeight="1" x14ac:dyDescent="0.25">
      <c r="A589" s="1"/>
      <c r="B589" s="1"/>
      <c r="C589" s="1"/>
      <c r="D589" s="3"/>
      <c r="E589" s="1"/>
      <c r="F589" s="1"/>
      <c r="G589" s="1"/>
      <c r="H589" s="1"/>
      <c r="I589" s="1"/>
      <c r="J589" s="1"/>
      <c r="K589" s="1"/>
      <c r="L589" s="1"/>
      <c r="M589" s="1"/>
      <c r="N589" s="1"/>
      <c r="O589" s="1"/>
      <c r="P589" s="1"/>
      <c r="Q589" s="1"/>
      <c r="R589" s="1"/>
      <c r="S589" s="1"/>
      <c r="T589" s="1"/>
      <c r="U589" s="1"/>
      <c r="V589" s="1"/>
      <c r="W589" s="1"/>
      <c r="X589" s="1"/>
      <c r="Y589" s="1"/>
      <c r="Z589" s="3"/>
    </row>
    <row r="590" spans="1:26" ht="14.25" customHeight="1" x14ac:dyDescent="0.25">
      <c r="A590" s="1"/>
      <c r="B590" s="1"/>
      <c r="C590" s="1"/>
      <c r="D590" s="3"/>
      <c r="E590" s="1"/>
      <c r="F590" s="1"/>
      <c r="G590" s="1"/>
      <c r="H590" s="1"/>
      <c r="I590" s="1"/>
      <c r="J590" s="1"/>
      <c r="K590" s="1"/>
      <c r="L590" s="1"/>
      <c r="M590" s="1"/>
      <c r="N590" s="1"/>
      <c r="O590" s="1"/>
      <c r="P590" s="1"/>
      <c r="Q590" s="1"/>
      <c r="R590" s="1"/>
      <c r="S590" s="1"/>
      <c r="T590" s="1"/>
      <c r="U590" s="1"/>
      <c r="V590" s="1"/>
      <c r="W590" s="1"/>
      <c r="X590" s="1"/>
      <c r="Y590" s="1"/>
      <c r="Z590" s="3"/>
    </row>
    <row r="591" spans="1:26" ht="14.25" customHeight="1" x14ac:dyDescent="0.25">
      <c r="A591" s="1"/>
      <c r="B591" s="1"/>
      <c r="C591" s="1"/>
      <c r="D591" s="3"/>
      <c r="E591" s="1"/>
      <c r="F591" s="1"/>
      <c r="G591" s="1"/>
      <c r="H591" s="1"/>
      <c r="I591" s="1"/>
      <c r="J591" s="1"/>
      <c r="K591" s="1"/>
      <c r="L591" s="1"/>
      <c r="M591" s="1"/>
      <c r="N591" s="1"/>
      <c r="O591" s="1"/>
      <c r="P591" s="1"/>
      <c r="Q591" s="1"/>
      <c r="R591" s="1"/>
      <c r="S591" s="1"/>
      <c r="T591" s="1"/>
      <c r="U591" s="1"/>
      <c r="V591" s="1"/>
      <c r="W591" s="1"/>
      <c r="X591" s="1"/>
      <c r="Y591" s="1"/>
      <c r="Z591" s="3"/>
    </row>
    <row r="592" spans="1:26" ht="14.25" customHeight="1" x14ac:dyDescent="0.25">
      <c r="A592" s="1"/>
      <c r="B592" s="1"/>
      <c r="C592" s="1"/>
      <c r="D592" s="3"/>
      <c r="E592" s="1"/>
      <c r="F592" s="1"/>
      <c r="G592" s="1"/>
      <c r="H592" s="1"/>
      <c r="I592" s="1"/>
      <c r="J592" s="1"/>
      <c r="K592" s="1"/>
      <c r="L592" s="1"/>
      <c r="M592" s="1"/>
      <c r="N592" s="1"/>
      <c r="O592" s="1"/>
      <c r="P592" s="1"/>
      <c r="Q592" s="1"/>
      <c r="R592" s="1"/>
      <c r="S592" s="1"/>
      <c r="T592" s="1"/>
      <c r="U592" s="1"/>
      <c r="V592" s="1"/>
      <c r="W592" s="1"/>
      <c r="X592" s="1"/>
      <c r="Y592" s="1"/>
      <c r="Z592" s="3"/>
    </row>
    <row r="593" spans="1:26" ht="14.25" customHeight="1" x14ac:dyDescent="0.25">
      <c r="A593" s="1"/>
      <c r="B593" s="1"/>
      <c r="C593" s="1"/>
      <c r="D593" s="3"/>
      <c r="E593" s="1"/>
      <c r="F593" s="1"/>
      <c r="G593" s="1"/>
      <c r="H593" s="1"/>
      <c r="I593" s="1"/>
      <c r="J593" s="1"/>
      <c r="K593" s="1"/>
      <c r="L593" s="1"/>
      <c r="M593" s="1"/>
      <c r="N593" s="1"/>
      <c r="O593" s="1"/>
      <c r="P593" s="1"/>
      <c r="Q593" s="1"/>
      <c r="R593" s="1"/>
      <c r="S593" s="1"/>
      <c r="T593" s="1"/>
      <c r="U593" s="1"/>
      <c r="V593" s="1"/>
      <c r="W593" s="1"/>
      <c r="X593" s="1"/>
      <c r="Y593" s="1"/>
      <c r="Z593" s="3"/>
    </row>
    <row r="594" spans="1:26" ht="14.25" customHeight="1" x14ac:dyDescent="0.25">
      <c r="A594" s="1"/>
      <c r="B594" s="1"/>
      <c r="C594" s="1"/>
      <c r="D594" s="3"/>
      <c r="E594" s="1"/>
      <c r="F594" s="1"/>
      <c r="G594" s="1"/>
      <c r="H594" s="1"/>
      <c r="I594" s="1"/>
      <c r="J594" s="1"/>
      <c r="K594" s="1"/>
      <c r="L594" s="1"/>
      <c r="M594" s="1"/>
      <c r="N594" s="1"/>
      <c r="O594" s="1"/>
      <c r="P594" s="1"/>
      <c r="Q594" s="1"/>
      <c r="R594" s="1"/>
      <c r="S594" s="1"/>
      <c r="T594" s="1"/>
      <c r="U594" s="1"/>
      <c r="V594" s="1"/>
      <c r="W594" s="1"/>
      <c r="X594" s="1"/>
      <c r="Y594" s="1"/>
      <c r="Z594" s="3"/>
    </row>
    <row r="595" spans="1:26" ht="14.25" customHeight="1" x14ac:dyDescent="0.25">
      <c r="A595" s="1"/>
      <c r="B595" s="1"/>
      <c r="C595" s="1"/>
      <c r="D595" s="3"/>
      <c r="E595" s="1"/>
      <c r="F595" s="1"/>
      <c r="G595" s="1"/>
      <c r="H595" s="1"/>
      <c r="I595" s="1"/>
      <c r="J595" s="1"/>
      <c r="K595" s="1"/>
      <c r="L595" s="1"/>
      <c r="M595" s="1"/>
      <c r="N595" s="1"/>
      <c r="O595" s="1"/>
      <c r="P595" s="1"/>
      <c r="Q595" s="1"/>
      <c r="R595" s="1"/>
      <c r="S595" s="1"/>
      <c r="T595" s="1"/>
      <c r="U595" s="1"/>
      <c r="V595" s="1"/>
      <c r="W595" s="1"/>
      <c r="X595" s="1"/>
      <c r="Y595" s="1"/>
      <c r="Z595" s="3"/>
    </row>
    <row r="596" spans="1:26" ht="14.25" customHeight="1" x14ac:dyDescent="0.25">
      <c r="A596" s="1"/>
      <c r="B596" s="1"/>
      <c r="C596" s="1"/>
      <c r="D596" s="3"/>
      <c r="E596" s="1"/>
      <c r="F596" s="1"/>
      <c r="G596" s="1"/>
      <c r="H596" s="1"/>
      <c r="I596" s="1"/>
      <c r="J596" s="1"/>
      <c r="K596" s="1"/>
      <c r="L596" s="1"/>
      <c r="M596" s="1"/>
      <c r="N596" s="1"/>
      <c r="O596" s="1"/>
      <c r="P596" s="1"/>
      <c r="Q596" s="1"/>
      <c r="R596" s="1"/>
      <c r="S596" s="1"/>
      <c r="T596" s="1"/>
      <c r="U596" s="1"/>
      <c r="V596" s="1"/>
      <c r="W596" s="1"/>
      <c r="X596" s="1"/>
      <c r="Y596" s="1"/>
      <c r="Z596" s="3"/>
    </row>
    <row r="597" spans="1:26" ht="14.25" customHeight="1" x14ac:dyDescent="0.25">
      <c r="A597" s="1"/>
      <c r="B597" s="1"/>
      <c r="C597" s="1"/>
      <c r="D597" s="3"/>
      <c r="E597" s="1"/>
      <c r="F597" s="1"/>
      <c r="G597" s="1"/>
      <c r="H597" s="1"/>
      <c r="I597" s="1"/>
      <c r="J597" s="1"/>
      <c r="K597" s="1"/>
      <c r="L597" s="1"/>
      <c r="M597" s="1"/>
      <c r="N597" s="1"/>
      <c r="O597" s="1"/>
      <c r="P597" s="1"/>
      <c r="Q597" s="1"/>
      <c r="R597" s="1"/>
      <c r="S597" s="1"/>
      <c r="T597" s="1"/>
      <c r="U597" s="1"/>
      <c r="V597" s="1"/>
      <c r="W597" s="1"/>
      <c r="X597" s="1"/>
      <c r="Y597" s="1"/>
      <c r="Z597" s="3"/>
    </row>
    <row r="598" spans="1:26" ht="14.25" customHeight="1" x14ac:dyDescent="0.25">
      <c r="A598" s="1"/>
      <c r="B598" s="1"/>
      <c r="C598" s="1"/>
      <c r="D598" s="3"/>
      <c r="E598" s="1"/>
      <c r="F598" s="1"/>
      <c r="G598" s="1"/>
      <c r="H598" s="1"/>
      <c r="I598" s="1"/>
      <c r="J598" s="1"/>
      <c r="K598" s="1"/>
      <c r="L598" s="1"/>
      <c r="M598" s="1"/>
      <c r="N598" s="1"/>
      <c r="O598" s="1"/>
      <c r="P598" s="1"/>
      <c r="Q598" s="1"/>
      <c r="R598" s="1"/>
      <c r="S598" s="1"/>
      <c r="T598" s="1"/>
      <c r="U598" s="1"/>
      <c r="V598" s="1"/>
      <c r="W598" s="1"/>
      <c r="X598" s="1"/>
      <c r="Y598" s="1"/>
      <c r="Z598" s="3"/>
    </row>
    <row r="599" spans="1:26" ht="14.25" customHeight="1" x14ac:dyDescent="0.25">
      <c r="A599" s="1"/>
      <c r="B599" s="1"/>
      <c r="C599" s="1"/>
      <c r="D599" s="3"/>
      <c r="E599" s="1"/>
      <c r="F599" s="1"/>
      <c r="G599" s="1"/>
      <c r="H599" s="1"/>
      <c r="I599" s="1"/>
      <c r="J599" s="1"/>
      <c r="K599" s="1"/>
      <c r="L599" s="1"/>
      <c r="M599" s="1"/>
      <c r="N599" s="1"/>
      <c r="O599" s="1"/>
      <c r="P599" s="1"/>
      <c r="Q599" s="1"/>
      <c r="R599" s="1"/>
      <c r="S599" s="1"/>
      <c r="T599" s="1"/>
      <c r="U599" s="1"/>
      <c r="V599" s="1"/>
      <c r="W599" s="1"/>
      <c r="X599" s="1"/>
      <c r="Y599" s="1"/>
      <c r="Z599" s="3"/>
    </row>
    <row r="600" spans="1:26" ht="14.25" customHeight="1" x14ac:dyDescent="0.25">
      <c r="A600" s="1"/>
      <c r="B600" s="1"/>
      <c r="C600" s="1"/>
      <c r="D600" s="3"/>
      <c r="E600" s="1"/>
      <c r="F600" s="1"/>
      <c r="G600" s="1"/>
      <c r="H600" s="1"/>
      <c r="I600" s="1"/>
      <c r="J600" s="1"/>
      <c r="K600" s="1"/>
      <c r="L600" s="1"/>
      <c r="M600" s="1"/>
      <c r="N600" s="1"/>
      <c r="O600" s="1"/>
      <c r="P600" s="1"/>
      <c r="Q600" s="1"/>
      <c r="R600" s="1"/>
      <c r="S600" s="1"/>
      <c r="T600" s="1"/>
      <c r="U600" s="1"/>
      <c r="V600" s="1"/>
      <c r="W600" s="1"/>
      <c r="X600" s="1"/>
      <c r="Y600" s="1"/>
      <c r="Z600" s="3"/>
    </row>
    <row r="601" spans="1:26" ht="14.25" customHeight="1" x14ac:dyDescent="0.25">
      <c r="A601" s="1"/>
      <c r="B601" s="1"/>
      <c r="C601" s="1"/>
      <c r="D601" s="3"/>
      <c r="E601" s="1"/>
      <c r="F601" s="1"/>
      <c r="G601" s="1"/>
      <c r="H601" s="1"/>
      <c r="I601" s="1"/>
      <c r="J601" s="1"/>
      <c r="K601" s="1"/>
      <c r="L601" s="1"/>
      <c r="M601" s="1"/>
      <c r="N601" s="1"/>
      <c r="O601" s="1"/>
      <c r="P601" s="1"/>
      <c r="Q601" s="1"/>
      <c r="R601" s="1"/>
      <c r="S601" s="1"/>
      <c r="T601" s="1"/>
      <c r="U601" s="1"/>
      <c r="V601" s="1"/>
      <c r="W601" s="1"/>
      <c r="X601" s="1"/>
      <c r="Y601" s="1"/>
      <c r="Z601" s="3"/>
    </row>
    <row r="602" spans="1:26" ht="14.25" customHeight="1" x14ac:dyDescent="0.25">
      <c r="A602" s="1"/>
      <c r="B602" s="1"/>
      <c r="C602" s="1"/>
      <c r="D602" s="3"/>
      <c r="E602" s="1"/>
      <c r="F602" s="1"/>
      <c r="G602" s="1"/>
      <c r="H602" s="1"/>
      <c r="I602" s="1"/>
      <c r="J602" s="1"/>
      <c r="K602" s="1"/>
      <c r="L602" s="1"/>
      <c r="M602" s="1"/>
      <c r="N602" s="1"/>
      <c r="O602" s="1"/>
      <c r="P602" s="1"/>
      <c r="Q602" s="1"/>
      <c r="R602" s="1"/>
      <c r="S602" s="1"/>
      <c r="T602" s="1"/>
      <c r="U602" s="1"/>
      <c r="V602" s="1"/>
      <c r="W602" s="1"/>
      <c r="X602" s="1"/>
      <c r="Y602" s="1"/>
      <c r="Z602" s="3"/>
    </row>
    <row r="603" spans="1:26" ht="14.25" customHeight="1" x14ac:dyDescent="0.25">
      <c r="A603" s="1"/>
      <c r="B603" s="1"/>
      <c r="C603" s="1"/>
      <c r="D603" s="3"/>
      <c r="E603" s="1"/>
      <c r="F603" s="1"/>
      <c r="G603" s="1"/>
      <c r="H603" s="1"/>
      <c r="I603" s="1"/>
      <c r="J603" s="1"/>
      <c r="K603" s="1"/>
      <c r="L603" s="1"/>
      <c r="M603" s="1"/>
      <c r="N603" s="1"/>
      <c r="O603" s="1"/>
      <c r="P603" s="1"/>
      <c r="Q603" s="1"/>
      <c r="R603" s="1"/>
      <c r="S603" s="1"/>
      <c r="T603" s="1"/>
      <c r="U603" s="1"/>
      <c r="V603" s="1"/>
      <c r="W603" s="1"/>
      <c r="X603" s="1"/>
      <c r="Y603" s="1"/>
      <c r="Z603" s="3"/>
    </row>
    <row r="604" spans="1:26" ht="14.25" customHeight="1" x14ac:dyDescent="0.25">
      <c r="A604" s="1"/>
      <c r="B604" s="1"/>
      <c r="C604" s="1"/>
      <c r="D604" s="3"/>
      <c r="E604" s="1"/>
      <c r="F604" s="1"/>
      <c r="G604" s="1"/>
      <c r="H604" s="1"/>
      <c r="I604" s="1"/>
      <c r="J604" s="1"/>
      <c r="K604" s="1"/>
      <c r="L604" s="1"/>
      <c r="M604" s="1"/>
      <c r="N604" s="1"/>
      <c r="O604" s="1"/>
      <c r="P604" s="1"/>
      <c r="Q604" s="1"/>
      <c r="R604" s="1"/>
      <c r="S604" s="1"/>
      <c r="T604" s="1"/>
      <c r="U604" s="1"/>
      <c r="V604" s="1"/>
      <c r="W604" s="1"/>
      <c r="X604" s="1"/>
      <c r="Y604" s="1"/>
      <c r="Z604" s="3"/>
    </row>
    <row r="605" spans="1:26" ht="14.25" customHeight="1" x14ac:dyDescent="0.25">
      <c r="A605" s="1"/>
      <c r="B605" s="1"/>
      <c r="C605" s="1"/>
      <c r="D605" s="3"/>
      <c r="E605" s="1"/>
      <c r="F605" s="1"/>
      <c r="G605" s="1"/>
      <c r="H605" s="1"/>
      <c r="I605" s="1"/>
      <c r="J605" s="1"/>
      <c r="K605" s="1"/>
      <c r="L605" s="1"/>
      <c r="M605" s="1"/>
      <c r="N605" s="1"/>
      <c r="O605" s="1"/>
      <c r="P605" s="1"/>
      <c r="Q605" s="1"/>
      <c r="R605" s="1"/>
      <c r="S605" s="1"/>
      <c r="T605" s="1"/>
      <c r="U605" s="1"/>
      <c r="V605" s="1"/>
      <c r="W605" s="1"/>
      <c r="X605" s="1"/>
      <c r="Y605" s="1"/>
      <c r="Z605" s="3"/>
    </row>
    <row r="606" spans="1:26" ht="14.25" customHeight="1" x14ac:dyDescent="0.25">
      <c r="A606" s="1"/>
      <c r="B606" s="1"/>
      <c r="C606" s="1"/>
      <c r="D606" s="3"/>
      <c r="E606" s="1"/>
      <c r="F606" s="1"/>
      <c r="G606" s="1"/>
      <c r="H606" s="1"/>
      <c r="I606" s="1"/>
      <c r="J606" s="1"/>
      <c r="K606" s="1"/>
      <c r="L606" s="1"/>
      <c r="M606" s="1"/>
      <c r="N606" s="1"/>
      <c r="O606" s="1"/>
      <c r="P606" s="1"/>
      <c r="Q606" s="1"/>
      <c r="R606" s="1"/>
      <c r="S606" s="1"/>
      <c r="T606" s="1"/>
      <c r="U606" s="1"/>
      <c r="V606" s="1"/>
      <c r="W606" s="1"/>
      <c r="X606" s="1"/>
      <c r="Y606" s="1"/>
      <c r="Z606" s="3"/>
    </row>
    <row r="607" spans="1:26" ht="14.25" customHeight="1" x14ac:dyDescent="0.25">
      <c r="A607" s="1"/>
      <c r="B607" s="1"/>
      <c r="C607" s="1"/>
      <c r="D607" s="3"/>
      <c r="E607" s="1"/>
      <c r="F607" s="1"/>
      <c r="G607" s="1"/>
      <c r="H607" s="1"/>
      <c r="I607" s="1"/>
      <c r="J607" s="1"/>
      <c r="K607" s="1"/>
      <c r="L607" s="1"/>
      <c r="M607" s="1"/>
      <c r="N607" s="1"/>
      <c r="O607" s="1"/>
      <c r="P607" s="1"/>
      <c r="Q607" s="1"/>
      <c r="R607" s="1"/>
      <c r="S607" s="1"/>
      <c r="T607" s="1"/>
      <c r="U607" s="1"/>
      <c r="V607" s="1"/>
      <c r="W607" s="1"/>
      <c r="X607" s="1"/>
      <c r="Y607" s="1"/>
      <c r="Z607" s="3"/>
    </row>
    <row r="608" spans="1:26" ht="14.25" customHeight="1" x14ac:dyDescent="0.25">
      <c r="A608" s="1"/>
      <c r="B608" s="1"/>
      <c r="C608" s="1"/>
      <c r="D608" s="3"/>
      <c r="E608" s="1"/>
      <c r="F608" s="1"/>
      <c r="G608" s="1"/>
      <c r="H608" s="1"/>
      <c r="I608" s="1"/>
      <c r="J608" s="1"/>
      <c r="K608" s="1"/>
      <c r="L608" s="1"/>
      <c r="M608" s="1"/>
      <c r="N608" s="1"/>
      <c r="O608" s="1"/>
      <c r="P608" s="1"/>
      <c r="Q608" s="1"/>
      <c r="R608" s="1"/>
      <c r="S608" s="1"/>
      <c r="T608" s="1"/>
      <c r="U608" s="1"/>
      <c r="V608" s="1"/>
      <c r="W608" s="1"/>
      <c r="X608" s="1"/>
      <c r="Y608" s="1"/>
      <c r="Z608" s="3"/>
    </row>
    <row r="609" spans="1:26" ht="14.25" customHeight="1" x14ac:dyDescent="0.25">
      <c r="A609" s="1"/>
      <c r="B609" s="1"/>
      <c r="C609" s="1"/>
      <c r="D609" s="3"/>
      <c r="E609" s="1"/>
      <c r="F609" s="1"/>
      <c r="G609" s="1"/>
      <c r="H609" s="1"/>
      <c r="I609" s="1"/>
      <c r="J609" s="1"/>
      <c r="K609" s="1"/>
      <c r="L609" s="1"/>
      <c r="M609" s="1"/>
      <c r="N609" s="1"/>
      <c r="O609" s="1"/>
      <c r="P609" s="1"/>
      <c r="Q609" s="1"/>
      <c r="R609" s="1"/>
      <c r="S609" s="1"/>
      <c r="T609" s="1"/>
      <c r="U609" s="1"/>
      <c r="V609" s="1"/>
      <c r="W609" s="1"/>
      <c r="X609" s="1"/>
      <c r="Y609" s="1"/>
      <c r="Z609" s="3"/>
    </row>
    <row r="610" spans="1:26" ht="14.25" customHeight="1" x14ac:dyDescent="0.25">
      <c r="A610" s="1"/>
      <c r="B610" s="1"/>
      <c r="C610" s="1"/>
      <c r="D610" s="3"/>
      <c r="E610" s="1"/>
      <c r="F610" s="1"/>
      <c r="G610" s="1"/>
      <c r="H610" s="1"/>
      <c r="I610" s="1"/>
      <c r="J610" s="1"/>
      <c r="K610" s="1"/>
      <c r="L610" s="1"/>
      <c r="M610" s="1"/>
      <c r="N610" s="1"/>
      <c r="O610" s="1"/>
      <c r="P610" s="1"/>
      <c r="Q610" s="1"/>
      <c r="R610" s="1"/>
      <c r="S610" s="1"/>
      <c r="T610" s="1"/>
      <c r="U610" s="1"/>
      <c r="V610" s="1"/>
      <c r="W610" s="1"/>
      <c r="X610" s="1"/>
      <c r="Y610" s="1"/>
      <c r="Z610" s="3"/>
    </row>
    <row r="611" spans="1:26" ht="14.25" customHeight="1" x14ac:dyDescent="0.25">
      <c r="A611" s="1"/>
      <c r="B611" s="1"/>
      <c r="C611" s="1"/>
      <c r="D611" s="3"/>
      <c r="E611" s="1"/>
      <c r="F611" s="1"/>
      <c r="G611" s="1"/>
      <c r="H611" s="1"/>
      <c r="I611" s="1"/>
      <c r="J611" s="1"/>
      <c r="K611" s="1"/>
      <c r="L611" s="1"/>
      <c r="M611" s="1"/>
      <c r="N611" s="1"/>
      <c r="O611" s="1"/>
      <c r="P611" s="1"/>
      <c r="Q611" s="1"/>
      <c r="R611" s="1"/>
      <c r="S611" s="1"/>
      <c r="T611" s="1"/>
      <c r="U611" s="1"/>
      <c r="V611" s="1"/>
      <c r="W611" s="1"/>
      <c r="X611" s="1"/>
      <c r="Y611" s="1"/>
      <c r="Z611" s="3"/>
    </row>
    <row r="612" spans="1:26" ht="14.25" customHeight="1" x14ac:dyDescent="0.25">
      <c r="A612" s="1"/>
      <c r="B612" s="1"/>
      <c r="C612" s="1"/>
      <c r="D612" s="3"/>
      <c r="E612" s="1"/>
      <c r="F612" s="1"/>
      <c r="G612" s="1"/>
      <c r="H612" s="1"/>
      <c r="I612" s="1"/>
      <c r="J612" s="1"/>
      <c r="K612" s="1"/>
      <c r="L612" s="1"/>
      <c r="M612" s="1"/>
      <c r="N612" s="1"/>
      <c r="O612" s="1"/>
      <c r="P612" s="1"/>
      <c r="Q612" s="1"/>
      <c r="R612" s="1"/>
      <c r="S612" s="1"/>
      <c r="T612" s="1"/>
      <c r="U612" s="1"/>
      <c r="V612" s="1"/>
      <c r="W612" s="1"/>
      <c r="X612" s="1"/>
      <c r="Y612" s="1"/>
      <c r="Z612" s="3"/>
    </row>
    <row r="613" spans="1:26" ht="14.25" customHeight="1" x14ac:dyDescent="0.25">
      <c r="A613" s="1"/>
      <c r="B613" s="1"/>
      <c r="C613" s="1"/>
      <c r="D613" s="3"/>
      <c r="E613" s="1"/>
      <c r="F613" s="1"/>
      <c r="G613" s="1"/>
      <c r="H613" s="1"/>
      <c r="I613" s="1"/>
      <c r="J613" s="1"/>
      <c r="K613" s="1"/>
      <c r="L613" s="1"/>
      <c r="M613" s="1"/>
      <c r="N613" s="1"/>
      <c r="O613" s="1"/>
      <c r="P613" s="1"/>
      <c r="Q613" s="1"/>
      <c r="R613" s="1"/>
      <c r="S613" s="1"/>
      <c r="T613" s="1"/>
      <c r="U613" s="1"/>
      <c r="V613" s="1"/>
      <c r="W613" s="1"/>
      <c r="X613" s="1"/>
      <c r="Y613" s="1"/>
      <c r="Z613" s="3"/>
    </row>
    <row r="614" spans="1:26" ht="14.25" customHeight="1" x14ac:dyDescent="0.25">
      <c r="A614" s="1"/>
      <c r="B614" s="1"/>
      <c r="C614" s="1"/>
      <c r="D614" s="3"/>
      <c r="E614" s="1"/>
      <c r="F614" s="1"/>
      <c r="G614" s="1"/>
      <c r="H614" s="1"/>
      <c r="I614" s="1"/>
      <c r="J614" s="1"/>
      <c r="K614" s="1"/>
      <c r="L614" s="1"/>
      <c r="M614" s="1"/>
      <c r="N614" s="1"/>
      <c r="O614" s="1"/>
      <c r="P614" s="1"/>
      <c r="Q614" s="1"/>
      <c r="R614" s="1"/>
      <c r="S614" s="1"/>
      <c r="T614" s="1"/>
      <c r="U614" s="1"/>
      <c r="V614" s="1"/>
      <c r="W614" s="1"/>
      <c r="X614" s="1"/>
      <c r="Y614" s="1"/>
      <c r="Z614" s="3"/>
    </row>
    <row r="615" spans="1:26" ht="14.25" customHeight="1" x14ac:dyDescent="0.25">
      <c r="A615" s="1"/>
      <c r="B615" s="1"/>
      <c r="C615" s="1"/>
      <c r="D615" s="3"/>
      <c r="E615" s="1"/>
      <c r="F615" s="1"/>
      <c r="G615" s="1"/>
      <c r="H615" s="1"/>
      <c r="I615" s="1"/>
      <c r="J615" s="1"/>
      <c r="K615" s="1"/>
      <c r="L615" s="1"/>
      <c r="M615" s="1"/>
      <c r="N615" s="1"/>
      <c r="O615" s="1"/>
      <c r="P615" s="1"/>
      <c r="Q615" s="1"/>
      <c r="R615" s="1"/>
      <c r="S615" s="1"/>
      <c r="T615" s="1"/>
      <c r="U615" s="1"/>
      <c r="V615" s="1"/>
      <c r="W615" s="1"/>
      <c r="X615" s="1"/>
      <c r="Y615" s="1"/>
      <c r="Z615" s="3"/>
    </row>
    <row r="616" spans="1:26" ht="14.25" customHeight="1" x14ac:dyDescent="0.25">
      <c r="A616" s="1"/>
      <c r="B616" s="1"/>
      <c r="C616" s="1"/>
      <c r="D616" s="3"/>
      <c r="E616" s="1"/>
      <c r="F616" s="1"/>
      <c r="G616" s="1"/>
      <c r="H616" s="1"/>
      <c r="I616" s="1"/>
      <c r="J616" s="1"/>
      <c r="K616" s="1"/>
      <c r="L616" s="1"/>
      <c r="M616" s="1"/>
      <c r="N616" s="1"/>
      <c r="O616" s="1"/>
      <c r="P616" s="1"/>
      <c r="Q616" s="1"/>
      <c r="R616" s="1"/>
      <c r="S616" s="1"/>
      <c r="T616" s="1"/>
      <c r="U616" s="1"/>
      <c r="V616" s="1"/>
      <c r="W616" s="1"/>
      <c r="X616" s="1"/>
      <c r="Y616" s="1"/>
      <c r="Z616" s="3"/>
    </row>
    <row r="617" spans="1:26" ht="14.25" customHeight="1" x14ac:dyDescent="0.25">
      <c r="A617" s="1"/>
      <c r="B617" s="1"/>
      <c r="C617" s="1"/>
      <c r="D617" s="3"/>
      <c r="E617" s="1"/>
      <c r="F617" s="1"/>
      <c r="G617" s="1"/>
      <c r="H617" s="1"/>
      <c r="I617" s="1"/>
      <c r="J617" s="1"/>
      <c r="K617" s="1"/>
      <c r="L617" s="1"/>
      <c r="M617" s="1"/>
      <c r="N617" s="1"/>
      <c r="O617" s="1"/>
      <c r="P617" s="1"/>
      <c r="Q617" s="1"/>
      <c r="R617" s="1"/>
      <c r="S617" s="1"/>
      <c r="T617" s="1"/>
      <c r="U617" s="1"/>
      <c r="V617" s="1"/>
      <c r="W617" s="1"/>
      <c r="X617" s="1"/>
      <c r="Y617" s="1"/>
      <c r="Z617" s="3"/>
    </row>
    <row r="618" spans="1:26" ht="14.25" customHeight="1" x14ac:dyDescent="0.25">
      <c r="A618" s="1"/>
      <c r="B618" s="1"/>
      <c r="C618" s="1"/>
      <c r="D618" s="3"/>
      <c r="E618" s="1"/>
      <c r="F618" s="1"/>
      <c r="G618" s="1"/>
      <c r="H618" s="1"/>
      <c r="I618" s="1"/>
      <c r="J618" s="1"/>
      <c r="K618" s="1"/>
      <c r="L618" s="1"/>
      <c r="M618" s="1"/>
      <c r="N618" s="1"/>
      <c r="O618" s="1"/>
      <c r="P618" s="1"/>
      <c r="Q618" s="1"/>
      <c r="R618" s="1"/>
      <c r="S618" s="1"/>
      <c r="T618" s="1"/>
      <c r="U618" s="1"/>
      <c r="V618" s="1"/>
      <c r="W618" s="1"/>
      <c r="X618" s="1"/>
      <c r="Y618" s="1"/>
      <c r="Z618" s="3"/>
    </row>
    <row r="619" spans="1:26" ht="14.25" customHeight="1" x14ac:dyDescent="0.25">
      <c r="A619" s="1"/>
      <c r="B619" s="1"/>
      <c r="C619" s="1"/>
      <c r="D619" s="3"/>
      <c r="E619" s="1"/>
      <c r="F619" s="1"/>
      <c r="G619" s="1"/>
      <c r="H619" s="1"/>
      <c r="I619" s="1"/>
      <c r="J619" s="1"/>
      <c r="K619" s="1"/>
      <c r="L619" s="1"/>
      <c r="M619" s="1"/>
      <c r="N619" s="1"/>
      <c r="O619" s="1"/>
      <c r="P619" s="1"/>
      <c r="Q619" s="1"/>
      <c r="R619" s="1"/>
      <c r="S619" s="1"/>
      <c r="T619" s="1"/>
      <c r="U619" s="1"/>
      <c r="V619" s="1"/>
      <c r="W619" s="1"/>
      <c r="X619" s="1"/>
      <c r="Y619" s="1"/>
      <c r="Z619" s="3"/>
    </row>
    <row r="620" spans="1:26" ht="14.25" customHeight="1" x14ac:dyDescent="0.25">
      <c r="A620" s="1"/>
      <c r="B620" s="1"/>
      <c r="C620" s="1"/>
      <c r="D620" s="3"/>
      <c r="E620" s="1"/>
      <c r="F620" s="1"/>
      <c r="G620" s="1"/>
      <c r="H620" s="1"/>
      <c r="I620" s="1"/>
      <c r="J620" s="1"/>
      <c r="K620" s="1"/>
      <c r="L620" s="1"/>
      <c r="M620" s="1"/>
      <c r="N620" s="1"/>
      <c r="O620" s="1"/>
      <c r="P620" s="1"/>
      <c r="Q620" s="1"/>
      <c r="R620" s="1"/>
      <c r="S620" s="1"/>
      <c r="T620" s="1"/>
      <c r="U620" s="1"/>
      <c r="V620" s="1"/>
      <c r="W620" s="1"/>
      <c r="X620" s="1"/>
      <c r="Y620" s="1"/>
      <c r="Z620" s="3"/>
    </row>
    <row r="621" spans="1:26" ht="14.25" customHeight="1" x14ac:dyDescent="0.25">
      <c r="A621" s="1"/>
      <c r="B621" s="1"/>
      <c r="C621" s="1"/>
      <c r="D621" s="3"/>
      <c r="E621" s="1"/>
      <c r="F621" s="1"/>
      <c r="G621" s="1"/>
      <c r="H621" s="1"/>
      <c r="I621" s="1"/>
      <c r="J621" s="1"/>
      <c r="K621" s="1"/>
      <c r="L621" s="1"/>
      <c r="M621" s="1"/>
      <c r="N621" s="1"/>
      <c r="O621" s="1"/>
      <c r="P621" s="1"/>
      <c r="Q621" s="1"/>
      <c r="R621" s="1"/>
      <c r="S621" s="1"/>
      <c r="T621" s="1"/>
      <c r="U621" s="1"/>
      <c r="V621" s="1"/>
      <c r="W621" s="1"/>
      <c r="X621" s="1"/>
      <c r="Y621" s="1"/>
      <c r="Z621" s="3"/>
    </row>
    <row r="622" spans="1:26" ht="14.25" customHeight="1" x14ac:dyDescent="0.25">
      <c r="A622" s="1"/>
      <c r="B622" s="1"/>
      <c r="C622" s="1"/>
      <c r="D622" s="3"/>
      <c r="E622" s="1"/>
      <c r="F622" s="1"/>
      <c r="G622" s="1"/>
      <c r="H622" s="1"/>
      <c r="I622" s="1"/>
      <c r="J622" s="1"/>
      <c r="K622" s="1"/>
      <c r="L622" s="1"/>
      <c r="M622" s="1"/>
      <c r="N622" s="1"/>
      <c r="O622" s="1"/>
      <c r="P622" s="1"/>
      <c r="Q622" s="1"/>
      <c r="R622" s="1"/>
      <c r="S622" s="1"/>
      <c r="T622" s="1"/>
      <c r="U622" s="1"/>
      <c r="V622" s="1"/>
      <c r="W622" s="1"/>
      <c r="X622" s="1"/>
      <c r="Y622" s="1"/>
      <c r="Z622" s="3"/>
    </row>
    <row r="623" spans="1:26" ht="14.25" customHeight="1" x14ac:dyDescent="0.25">
      <c r="A623" s="1"/>
      <c r="B623" s="1"/>
      <c r="C623" s="1"/>
      <c r="D623" s="3"/>
      <c r="E623" s="1"/>
      <c r="F623" s="1"/>
      <c r="G623" s="1"/>
      <c r="H623" s="1"/>
      <c r="I623" s="1"/>
      <c r="J623" s="1"/>
      <c r="K623" s="1"/>
      <c r="L623" s="1"/>
      <c r="M623" s="1"/>
      <c r="N623" s="1"/>
      <c r="O623" s="1"/>
      <c r="P623" s="1"/>
      <c r="Q623" s="1"/>
      <c r="R623" s="1"/>
      <c r="S623" s="1"/>
      <c r="T623" s="1"/>
      <c r="U623" s="1"/>
      <c r="V623" s="1"/>
      <c r="W623" s="1"/>
      <c r="X623" s="1"/>
      <c r="Y623" s="1"/>
      <c r="Z623" s="3"/>
    </row>
    <row r="624" spans="1:26" ht="14.25" customHeight="1" x14ac:dyDescent="0.25">
      <c r="A624" s="1"/>
      <c r="B624" s="1"/>
      <c r="C624" s="1"/>
      <c r="D624" s="3"/>
      <c r="E624" s="1"/>
      <c r="F624" s="1"/>
      <c r="G624" s="1"/>
      <c r="H624" s="1"/>
      <c r="I624" s="1"/>
      <c r="J624" s="1"/>
      <c r="K624" s="1"/>
      <c r="L624" s="1"/>
      <c r="M624" s="1"/>
      <c r="N624" s="1"/>
      <c r="O624" s="1"/>
      <c r="P624" s="1"/>
      <c r="Q624" s="1"/>
      <c r="R624" s="1"/>
      <c r="S624" s="1"/>
      <c r="T624" s="1"/>
      <c r="U624" s="1"/>
      <c r="V624" s="1"/>
      <c r="W624" s="1"/>
      <c r="X624" s="1"/>
      <c r="Y624" s="1"/>
      <c r="Z624" s="3"/>
    </row>
    <row r="625" spans="1:26" ht="14.25" customHeight="1" x14ac:dyDescent="0.25">
      <c r="A625" s="1"/>
      <c r="B625" s="1"/>
      <c r="C625" s="1"/>
      <c r="D625" s="3"/>
      <c r="E625" s="1"/>
      <c r="F625" s="1"/>
      <c r="G625" s="1"/>
      <c r="H625" s="1"/>
      <c r="I625" s="1"/>
      <c r="J625" s="1"/>
      <c r="K625" s="1"/>
      <c r="L625" s="1"/>
      <c r="M625" s="1"/>
      <c r="N625" s="1"/>
      <c r="O625" s="1"/>
      <c r="P625" s="1"/>
      <c r="Q625" s="1"/>
      <c r="R625" s="1"/>
      <c r="S625" s="1"/>
      <c r="T625" s="1"/>
      <c r="U625" s="1"/>
      <c r="V625" s="1"/>
      <c r="W625" s="1"/>
      <c r="X625" s="1"/>
      <c r="Y625" s="1"/>
      <c r="Z625" s="3"/>
    </row>
    <row r="626" spans="1:26" ht="14.25" customHeight="1" x14ac:dyDescent="0.25">
      <c r="A626" s="1"/>
      <c r="B626" s="1"/>
      <c r="C626" s="1"/>
      <c r="D626" s="3"/>
      <c r="E626" s="1"/>
      <c r="F626" s="1"/>
      <c r="G626" s="1"/>
      <c r="H626" s="1"/>
      <c r="I626" s="1"/>
      <c r="J626" s="1"/>
      <c r="K626" s="1"/>
      <c r="L626" s="1"/>
      <c r="M626" s="1"/>
      <c r="N626" s="1"/>
      <c r="O626" s="1"/>
      <c r="P626" s="1"/>
      <c r="Q626" s="1"/>
      <c r="R626" s="1"/>
      <c r="S626" s="1"/>
      <c r="T626" s="1"/>
      <c r="U626" s="1"/>
      <c r="V626" s="1"/>
      <c r="W626" s="1"/>
      <c r="X626" s="1"/>
      <c r="Y626" s="1"/>
      <c r="Z626" s="3"/>
    </row>
    <row r="627" spans="1:26" ht="14.25" customHeight="1" x14ac:dyDescent="0.25">
      <c r="A627" s="1"/>
      <c r="B627" s="1"/>
      <c r="C627" s="1"/>
      <c r="D627" s="3"/>
      <c r="E627" s="1"/>
      <c r="F627" s="1"/>
      <c r="G627" s="1"/>
      <c r="H627" s="1"/>
      <c r="I627" s="1"/>
      <c r="J627" s="1"/>
      <c r="K627" s="1"/>
      <c r="L627" s="1"/>
      <c r="M627" s="1"/>
      <c r="N627" s="1"/>
      <c r="O627" s="1"/>
      <c r="P627" s="1"/>
      <c r="Q627" s="1"/>
      <c r="R627" s="1"/>
      <c r="S627" s="1"/>
      <c r="T627" s="1"/>
      <c r="U627" s="1"/>
      <c r="V627" s="1"/>
      <c r="W627" s="1"/>
      <c r="X627" s="1"/>
      <c r="Y627" s="1"/>
      <c r="Z627" s="3"/>
    </row>
    <row r="628" spans="1:26" ht="14.25" customHeight="1" x14ac:dyDescent="0.25">
      <c r="A628" s="1"/>
      <c r="B628" s="1"/>
      <c r="C628" s="1"/>
      <c r="D628" s="3"/>
      <c r="E628" s="1"/>
      <c r="F628" s="1"/>
      <c r="G628" s="1"/>
      <c r="H628" s="1"/>
      <c r="I628" s="1"/>
      <c r="J628" s="1"/>
      <c r="K628" s="1"/>
      <c r="L628" s="1"/>
      <c r="M628" s="1"/>
      <c r="N628" s="1"/>
      <c r="O628" s="1"/>
      <c r="P628" s="1"/>
      <c r="Q628" s="1"/>
      <c r="R628" s="1"/>
      <c r="S628" s="1"/>
      <c r="T628" s="1"/>
      <c r="U628" s="1"/>
      <c r="V628" s="1"/>
      <c r="W628" s="1"/>
      <c r="X628" s="1"/>
      <c r="Y628" s="1"/>
      <c r="Z628" s="3"/>
    </row>
    <row r="629" spans="1:26" ht="14.25" customHeight="1" x14ac:dyDescent="0.25">
      <c r="A629" s="1"/>
      <c r="B629" s="1"/>
      <c r="C629" s="1"/>
      <c r="D629" s="3"/>
      <c r="E629" s="1"/>
      <c r="F629" s="1"/>
      <c r="G629" s="1"/>
      <c r="H629" s="1"/>
      <c r="I629" s="1"/>
      <c r="J629" s="1"/>
      <c r="K629" s="1"/>
      <c r="L629" s="1"/>
      <c r="M629" s="1"/>
      <c r="N629" s="1"/>
      <c r="O629" s="1"/>
      <c r="P629" s="1"/>
      <c r="Q629" s="1"/>
      <c r="R629" s="1"/>
      <c r="S629" s="1"/>
      <c r="T629" s="1"/>
      <c r="U629" s="1"/>
      <c r="V629" s="1"/>
      <c r="W629" s="1"/>
      <c r="X629" s="1"/>
      <c r="Y629" s="1"/>
      <c r="Z629" s="3"/>
    </row>
    <row r="630" spans="1:26" ht="14.25" customHeight="1" x14ac:dyDescent="0.25">
      <c r="A630" s="1"/>
      <c r="B630" s="1"/>
      <c r="C630" s="1"/>
      <c r="D630" s="3"/>
      <c r="E630" s="1"/>
      <c r="F630" s="1"/>
      <c r="G630" s="1"/>
      <c r="H630" s="1"/>
      <c r="I630" s="1"/>
      <c r="J630" s="1"/>
      <c r="K630" s="1"/>
      <c r="L630" s="1"/>
      <c r="M630" s="1"/>
      <c r="N630" s="1"/>
      <c r="O630" s="1"/>
      <c r="P630" s="1"/>
      <c r="Q630" s="1"/>
      <c r="R630" s="1"/>
      <c r="S630" s="1"/>
      <c r="T630" s="1"/>
      <c r="U630" s="1"/>
      <c r="V630" s="1"/>
      <c r="W630" s="1"/>
      <c r="X630" s="1"/>
      <c r="Y630" s="1"/>
      <c r="Z630" s="3"/>
    </row>
    <row r="631" spans="1:26" ht="14.25" customHeight="1" x14ac:dyDescent="0.25">
      <c r="A631" s="1"/>
      <c r="B631" s="1"/>
      <c r="C631" s="1"/>
      <c r="D631" s="3"/>
      <c r="E631" s="1"/>
      <c r="F631" s="1"/>
      <c r="G631" s="1"/>
      <c r="H631" s="1"/>
      <c r="I631" s="1"/>
      <c r="J631" s="1"/>
      <c r="K631" s="1"/>
      <c r="L631" s="1"/>
      <c r="M631" s="1"/>
      <c r="N631" s="1"/>
      <c r="O631" s="1"/>
      <c r="P631" s="1"/>
      <c r="Q631" s="1"/>
      <c r="R631" s="1"/>
      <c r="S631" s="1"/>
      <c r="T631" s="1"/>
      <c r="U631" s="1"/>
      <c r="V631" s="1"/>
      <c r="W631" s="1"/>
      <c r="X631" s="1"/>
      <c r="Y631" s="1"/>
      <c r="Z631" s="3"/>
    </row>
    <row r="632" spans="1:26" ht="14.25" customHeight="1" x14ac:dyDescent="0.25">
      <c r="A632" s="1"/>
      <c r="B632" s="1"/>
      <c r="C632" s="1"/>
      <c r="D632" s="3"/>
      <c r="E632" s="1"/>
      <c r="F632" s="1"/>
      <c r="G632" s="1"/>
      <c r="H632" s="1"/>
      <c r="I632" s="1"/>
      <c r="J632" s="1"/>
      <c r="K632" s="1"/>
      <c r="L632" s="1"/>
      <c r="M632" s="1"/>
      <c r="N632" s="1"/>
      <c r="O632" s="1"/>
      <c r="P632" s="1"/>
      <c r="Q632" s="1"/>
      <c r="R632" s="1"/>
      <c r="S632" s="1"/>
      <c r="T632" s="1"/>
      <c r="U632" s="1"/>
      <c r="V632" s="1"/>
      <c r="W632" s="1"/>
      <c r="X632" s="1"/>
      <c r="Y632" s="1"/>
      <c r="Z632" s="3"/>
    </row>
    <row r="633" spans="1:26" ht="14.25" customHeight="1" x14ac:dyDescent="0.25">
      <c r="A633" s="1"/>
      <c r="B633" s="1"/>
      <c r="C633" s="1"/>
      <c r="D633" s="3"/>
      <c r="E633" s="1"/>
      <c r="F633" s="1"/>
      <c r="G633" s="1"/>
      <c r="H633" s="1"/>
      <c r="I633" s="1"/>
      <c r="J633" s="1"/>
      <c r="K633" s="1"/>
      <c r="L633" s="1"/>
      <c r="M633" s="1"/>
      <c r="N633" s="1"/>
      <c r="O633" s="1"/>
      <c r="P633" s="1"/>
      <c r="Q633" s="1"/>
      <c r="R633" s="1"/>
      <c r="S633" s="1"/>
      <c r="T633" s="1"/>
      <c r="U633" s="1"/>
      <c r="V633" s="1"/>
      <c r="W633" s="1"/>
      <c r="X633" s="1"/>
      <c r="Y633" s="1"/>
      <c r="Z633" s="3"/>
    </row>
    <row r="634" spans="1:26" ht="14.25" customHeight="1" x14ac:dyDescent="0.25">
      <c r="A634" s="1"/>
      <c r="B634" s="1"/>
      <c r="C634" s="1"/>
      <c r="D634" s="3"/>
      <c r="E634" s="1"/>
      <c r="F634" s="1"/>
      <c r="G634" s="1"/>
      <c r="H634" s="1"/>
      <c r="I634" s="1"/>
      <c r="J634" s="1"/>
      <c r="K634" s="1"/>
      <c r="L634" s="1"/>
      <c r="M634" s="1"/>
      <c r="N634" s="1"/>
      <c r="O634" s="1"/>
      <c r="P634" s="1"/>
      <c r="Q634" s="1"/>
      <c r="R634" s="1"/>
      <c r="S634" s="1"/>
      <c r="T634" s="1"/>
      <c r="U634" s="1"/>
      <c r="V634" s="1"/>
      <c r="W634" s="1"/>
      <c r="X634" s="1"/>
      <c r="Y634" s="1"/>
      <c r="Z634" s="3"/>
    </row>
    <row r="635" spans="1:26" ht="14.25" customHeight="1" x14ac:dyDescent="0.25">
      <c r="A635" s="1"/>
      <c r="B635" s="1"/>
      <c r="C635" s="1"/>
      <c r="D635" s="3"/>
      <c r="E635" s="1"/>
      <c r="F635" s="1"/>
      <c r="G635" s="1"/>
      <c r="H635" s="1"/>
      <c r="I635" s="1"/>
      <c r="J635" s="1"/>
      <c r="K635" s="1"/>
      <c r="L635" s="1"/>
      <c r="M635" s="1"/>
      <c r="N635" s="1"/>
      <c r="O635" s="1"/>
      <c r="P635" s="1"/>
      <c r="Q635" s="1"/>
      <c r="R635" s="1"/>
      <c r="S635" s="1"/>
      <c r="T635" s="1"/>
      <c r="U635" s="1"/>
      <c r="V635" s="1"/>
      <c r="W635" s="1"/>
      <c r="X635" s="1"/>
      <c r="Y635" s="1"/>
      <c r="Z635" s="3"/>
    </row>
    <row r="636" spans="1:26" ht="14.25" customHeight="1" x14ac:dyDescent="0.25">
      <c r="A636" s="1"/>
      <c r="B636" s="1"/>
      <c r="C636" s="1"/>
      <c r="D636" s="3"/>
      <c r="E636" s="1"/>
      <c r="F636" s="1"/>
      <c r="G636" s="1"/>
      <c r="H636" s="1"/>
      <c r="I636" s="1"/>
      <c r="J636" s="1"/>
      <c r="K636" s="1"/>
      <c r="L636" s="1"/>
      <c r="M636" s="1"/>
      <c r="N636" s="1"/>
      <c r="O636" s="1"/>
      <c r="P636" s="1"/>
      <c r="Q636" s="1"/>
      <c r="R636" s="1"/>
      <c r="S636" s="1"/>
      <c r="T636" s="1"/>
      <c r="U636" s="1"/>
      <c r="V636" s="1"/>
      <c r="W636" s="1"/>
      <c r="X636" s="1"/>
      <c r="Y636" s="1"/>
      <c r="Z636" s="3"/>
    </row>
    <row r="637" spans="1:26" ht="14.25" customHeight="1" x14ac:dyDescent="0.25">
      <c r="A637" s="1"/>
      <c r="B637" s="1"/>
      <c r="C637" s="1"/>
      <c r="D637" s="3"/>
      <c r="E637" s="1"/>
      <c r="F637" s="1"/>
      <c r="G637" s="1"/>
      <c r="H637" s="1"/>
      <c r="I637" s="1"/>
      <c r="J637" s="1"/>
      <c r="K637" s="1"/>
      <c r="L637" s="1"/>
      <c r="M637" s="1"/>
      <c r="N637" s="1"/>
      <c r="O637" s="1"/>
      <c r="P637" s="1"/>
      <c r="Q637" s="1"/>
      <c r="R637" s="1"/>
      <c r="S637" s="1"/>
      <c r="T637" s="1"/>
      <c r="U637" s="1"/>
      <c r="V637" s="1"/>
      <c r="W637" s="1"/>
      <c r="X637" s="1"/>
      <c r="Y637" s="1"/>
      <c r="Z637" s="3"/>
    </row>
    <row r="638" spans="1:26" ht="14.25" customHeight="1" x14ac:dyDescent="0.25">
      <c r="A638" s="1"/>
      <c r="B638" s="1"/>
      <c r="C638" s="1"/>
      <c r="D638" s="3"/>
      <c r="E638" s="1"/>
      <c r="F638" s="1"/>
      <c r="G638" s="1"/>
      <c r="H638" s="1"/>
      <c r="I638" s="1"/>
      <c r="J638" s="1"/>
      <c r="K638" s="1"/>
      <c r="L638" s="1"/>
      <c r="M638" s="1"/>
      <c r="N638" s="1"/>
      <c r="O638" s="1"/>
      <c r="P638" s="1"/>
      <c r="Q638" s="1"/>
      <c r="R638" s="1"/>
      <c r="S638" s="1"/>
      <c r="T638" s="1"/>
      <c r="U638" s="1"/>
      <c r="V638" s="1"/>
      <c r="W638" s="1"/>
      <c r="X638" s="1"/>
      <c r="Y638" s="1"/>
      <c r="Z638" s="3"/>
    </row>
    <row r="639" spans="1:26" ht="14.25" customHeight="1" x14ac:dyDescent="0.25">
      <c r="A639" s="1"/>
      <c r="B639" s="1"/>
      <c r="C639" s="1"/>
      <c r="D639" s="3"/>
      <c r="E639" s="1"/>
      <c r="F639" s="1"/>
      <c r="G639" s="1"/>
      <c r="H639" s="1"/>
      <c r="I639" s="1"/>
      <c r="J639" s="1"/>
      <c r="K639" s="1"/>
      <c r="L639" s="1"/>
      <c r="M639" s="1"/>
      <c r="N639" s="1"/>
      <c r="O639" s="1"/>
      <c r="P639" s="1"/>
      <c r="Q639" s="1"/>
      <c r="R639" s="1"/>
      <c r="S639" s="1"/>
      <c r="T639" s="1"/>
      <c r="U639" s="1"/>
      <c r="V639" s="1"/>
      <c r="W639" s="1"/>
      <c r="X639" s="1"/>
      <c r="Y639" s="1"/>
      <c r="Z639" s="3"/>
    </row>
    <row r="640" spans="1:26" ht="14.25" customHeight="1" x14ac:dyDescent="0.25">
      <c r="A640" s="1"/>
      <c r="B640" s="1"/>
      <c r="C640" s="1"/>
      <c r="D640" s="3"/>
      <c r="E640" s="1"/>
      <c r="F640" s="1"/>
      <c r="G640" s="1"/>
      <c r="H640" s="1"/>
      <c r="I640" s="1"/>
      <c r="J640" s="1"/>
      <c r="K640" s="1"/>
      <c r="L640" s="1"/>
      <c r="M640" s="1"/>
      <c r="N640" s="1"/>
      <c r="O640" s="1"/>
      <c r="P640" s="1"/>
      <c r="Q640" s="1"/>
      <c r="R640" s="1"/>
      <c r="S640" s="1"/>
      <c r="T640" s="1"/>
      <c r="U640" s="1"/>
      <c r="V640" s="1"/>
      <c r="W640" s="1"/>
      <c r="X640" s="1"/>
      <c r="Y640" s="1"/>
      <c r="Z640" s="3"/>
    </row>
    <row r="641" spans="1:26" ht="14.25" customHeight="1" x14ac:dyDescent="0.25">
      <c r="A641" s="1"/>
      <c r="B641" s="1"/>
      <c r="C641" s="1"/>
      <c r="D641" s="3"/>
      <c r="E641" s="1"/>
      <c r="F641" s="1"/>
      <c r="G641" s="1"/>
      <c r="H641" s="1"/>
      <c r="I641" s="1"/>
      <c r="J641" s="1"/>
      <c r="K641" s="1"/>
      <c r="L641" s="1"/>
      <c r="M641" s="1"/>
      <c r="N641" s="1"/>
      <c r="O641" s="1"/>
      <c r="P641" s="1"/>
      <c r="Q641" s="1"/>
      <c r="R641" s="1"/>
      <c r="S641" s="1"/>
      <c r="T641" s="1"/>
      <c r="U641" s="1"/>
      <c r="V641" s="1"/>
      <c r="W641" s="1"/>
      <c r="X641" s="1"/>
      <c r="Y641" s="1"/>
      <c r="Z641" s="3"/>
    </row>
    <row r="642" spans="1:26" ht="14.25" customHeight="1" x14ac:dyDescent="0.25">
      <c r="A642" s="1"/>
      <c r="B642" s="1"/>
      <c r="C642" s="1"/>
      <c r="D642" s="3"/>
      <c r="E642" s="1"/>
      <c r="F642" s="1"/>
      <c r="G642" s="1"/>
      <c r="H642" s="1"/>
      <c r="I642" s="1"/>
      <c r="J642" s="1"/>
      <c r="K642" s="1"/>
      <c r="L642" s="1"/>
      <c r="M642" s="1"/>
      <c r="N642" s="1"/>
      <c r="O642" s="1"/>
      <c r="P642" s="1"/>
      <c r="Q642" s="1"/>
      <c r="R642" s="1"/>
      <c r="S642" s="1"/>
      <c r="T642" s="1"/>
      <c r="U642" s="1"/>
      <c r="V642" s="1"/>
      <c r="W642" s="1"/>
      <c r="X642" s="1"/>
      <c r="Y642" s="1"/>
      <c r="Z642" s="3"/>
    </row>
    <row r="643" spans="1:26" ht="14.25" customHeight="1" x14ac:dyDescent="0.25">
      <c r="A643" s="1"/>
      <c r="B643" s="1"/>
      <c r="C643" s="1"/>
      <c r="D643" s="3"/>
      <c r="E643" s="1"/>
      <c r="F643" s="1"/>
      <c r="G643" s="1"/>
      <c r="H643" s="1"/>
      <c r="I643" s="1"/>
      <c r="J643" s="1"/>
      <c r="K643" s="1"/>
      <c r="L643" s="1"/>
      <c r="M643" s="1"/>
      <c r="N643" s="1"/>
      <c r="O643" s="1"/>
      <c r="P643" s="1"/>
      <c r="Q643" s="1"/>
      <c r="R643" s="1"/>
      <c r="S643" s="1"/>
      <c r="T643" s="1"/>
      <c r="U643" s="1"/>
      <c r="V643" s="1"/>
      <c r="W643" s="1"/>
      <c r="X643" s="1"/>
      <c r="Y643" s="1"/>
      <c r="Z643" s="3"/>
    </row>
    <row r="644" spans="1:26" ht="14.25" customHeight="1" x14ac:dyDescent="0.25">
      <c r="A644" s="1"/>
      <c r="B644" s="1"/>
      <c r="C644" s="1"/>
      <c r="D644" s="3"/>
      <c r="E644" s="1"/>
      <c r="F644" s="1"/>
      <c r="G644" s="1"/>
      <c r="H644" s="1"/>
      <c r="I644" s="1"/>
      <c r="J644" s="1"/>
      <c r="K644" s="1"/>
      <c r="L644" s="1"/>
      <c r="M644" s="1"/>
      <c r="N644" s="1"/>
      <c r="O644" s="1"/>
      <c r="P644" s="1"/>
      <c r="Q644" s="1"/>
      <c r="R644" s="1"/>
      <c r="S644" s="1"/>
      <c r="T644" s="1"/>
      <c r="U644" s="1"/>
      <c r="V644" s="1"/>
      <c r="W644" s="1"/>
      <c r="X644" s="1"/>
      <c r="Y644" s="1"/>
      <c r="Z644" s="3"/>
    </row>
    <row r="645" spans="1:26" ht="14.25" customHeight="1" x14ac:dyDescent="0.25">
      <c r="A645" s="1"/>
      <c r="B645" s="1"/>
      <c r="C645" s="1"/>
      <c r="D645" s="3"/>
      <c r="E645" s="1"/>
      <c r="F645" s="1"/>
      <c r="G645" s="1"/>
      <c r="H645" s="1"/>
      <c r="I645" s="1"/>
      <c r="J645" s="1"/>
      <c r="K645" s="1"/>
      <c r="L645" s="1"/>
      <c r="M645" s="1"/>
      <c r="N645" s="1"/>
      <c r="O645" s="1"/>
      <c r="P645" s="1"/>
      <c r="Q645" s="1"/>
      <c r="R645" s="1"/>
      <c r="S645" s="1"/>
      <c r="T645" s="1"/>
      <c r="U645" s="1"/>
      <c r="V645" s="1"/>
      <c r="W645" s="1"/>
      <c r="X645" s="1"/>
      <c r="Y645" s="1"/>
      <c r="Z645" s="3"/>
    </row>
    <row r="646" spans="1:26" ht="14.25" customHeight="1" x14ac:dyDescent="0.25">
      <c r="A646" s="1"/>
      <c r="B646" s="1"/>
      <c r="C646" s="1"/>
      <c r="D646" s="3"/>
      <c r="E646" s="1"/>
      <c r="F646" s="1"/>
      <c r="G646" s="1"/>
      <c r="H646" s="1"/>
      <c r="I646" s="1"/>
      <c r="J646" s="1"/>
      <c r="K646" s="1"/>
      <c r="L646" s="1"/>
      <c r="M646" s="1"/>
      <c r="N646" s="1"/>
      <c r="O646" s="1"/>
      <c r="P646" s="1"/>
      <c r="Q646" s="1"/>
      <c r="R646" s="1"/>
      <c r="S646" s="1"/>
      <c r="T646" s="1"/>
      <c r="U646" s="1"/>
      <c r="V646" s="1"/>
      <c r="W646" s="1"/>
      <c r="X646" s="1"/>
      <c r="Y646" s="1"/>
      <c r="Z646" s="3"/>
    </row>
    <row r="647" spans="1:26" ht="14.25" customHeight="1" x14ac:dyDescent="0.25">
      <c r="A647" s="1"/>
      <c r="B647" s="1"/>
      <c r="C647" s="1"/>
      <c r="D647" s="3"/>
      <c r="E647" s="1"/>
      <c r="F647" s="1"/>
      <c r="G647" s="1"/>
      <c r="H647" s="1"/>
      <c r="I647" s="1"/>
      <c r="J647" s="1"/>
      <c r="K647" s="1"/>
      <c r="L647" s="1"/>
      <c r="M647" s="1"/>
      <c r="N647" s="1"/>
      <c r="O647" s="1"/>
      <c r="P647" s="1"/>
      <c r="Q647" s="1"/>
      <c r="R647" s="1"/>
      <c r="S647" s="1"/>
      <c r="T647" s="1"/>
      <c r="U647" s="1"/>
      <c r="V647" s="1"/>
      <c r="W647" s="1"/>
      <c r="X647" s="1"/>
      <c r="Y647" s="1"/>
      <c r="Z647" s="3"/>
    </row>
    <row r="648" spans="1:26" ht="14.25" customHeight="1" x14ac:dyDescent="0.25">
      <c r="A648" s="1"/>
      <c r="B648" s="1"/>
      <c r="C648" s="1"/>
      <c r="D648" s="3"/>
      <c r="E648" s="1"/>
      <c r="F648" s="1"/>
      <c r="G648" s="1"/>
      <c r="H648" s="1"/>
      <c r="I648" s="1"/>
      <c r="J648" s="1"/>
      <c r="K648" s="1"/>
      <c r="L648" s="1"/>
      <c r="M648" s="1"/>
      <c r="N648" s="1"/>
      <c r="O648" s="1"/>
      <c r="P648" s="1"/>
      <c r="Q648" s="1"/>
      <c r="R648" s="1"/>
      <c r="S648" s="1"/>
      <c r="T648" s="1"/>
      <c r="U648" s="1"/>
      <c r="V648" s="1"/>
      <c r="W648" s="1"/>
      <c r="X648" s="1"/>
      <c r="Y648" s="1"/>
      <c r="Z648" s="3"/>
    </row>
    <row r="649" spans="1:26" ht="14.25" customHeight="1" x14ac:dyDescent="0.25">
      <c r="A649" s="1"/>
      <c r="B649" s="1"/>
      <c r="C649" s="1"/>
      <c r="D649" s="3"/>
      <c r="E649" s="1"/>
      <c r="F649" s="1"/>
      <c r="G649" s="1"/>
      <c r="H649" s="1"/>
      <c r="I649" s="1"/>
      <c r="J649" s="1"/>
      <c r="K649" s="1"/>
      <c r="L649" s="1"/>
      <c r="M649" s="1"/>
      <c r="N649" s="1"/>
      <c r="O649" s="1"/>
      <c r="P649" s="1"/>
      <c r="Q649" s="1"/>
      <c r="R649" s="1"/>
      <c r="S649" s="1"/>
      <c r="T649" s="1"/>
      <c r="U649" s="1"/>
      <c r="V649" s="1"/>
      <c r="W649" s="1"/>
      <c r="X649" s="1"/>
      <c r="Y649" s="1"/>
      <c r="Z649" s="3"/>
    </row>
    <row r="650" spans="1:26" ht="14.25" customHeight="1" x14ac:dyDescent="0.25">
      <c r="A650" s="1"/>
      <c r="B650" s="1"/>
      <c r="C650" s="1"/>
      <c r="D650" s="3"/>
      <c r="E650" s="1"/>
      <c r="F650" s="1"/>
      <c r="G650" s="1"/>
      <c r="H650" s="1"/>
      <c r="I650" s="1"/>
      <c r="J650" s="1"/>
      <c r="K650" s="1"/>
      <c r="L650" s="1"/>
      <c r="M650" s="1"/>
      <c r="N650" s="1"/>
      <c r="O650" s="1"/>
      <c r="P650" s="1"/>
      <c r="Q650" s="1"/>
      <c r="R650" s="1"/>
      <c r="S650" s="1"/>
      <c r="T650" s="1"/>
      <c r="U650" s="1"/>
      <c r="V650" s="1"/>
      <c r="W650" s="1"/>
      <c r="X650" s="1"/>
      <c r="Y650" s="1"/>
      <c r="Z650" s="3"/>
    </row>
    <row r="651" spans="1:26" ht="14.25" customHeight="1" x14ac:dyDescent="0.25">
      <c r="A651" s="1"/>
      <c r="B651" s="1"/>
      <c r="C651" s="1"/>
      <c r="D651" s="3"/>
      <c r="E651" s="1"/>
      <c r="F651" s="1"/>
      <c r="G651" s="1"/>
      <c r="H651" s="1"/>
      <c r="I651" s="1"/>
      <c r="J651" s="1"/>
      <c r="K651" s="1"/>
      <c r="L651" s="1"/>
      <c r="M651" s="1"/>
      <c r="N651" s="1"/>
      <c r="O651" s="1"/>
      <c r="P651" s="1"/>
      <c r="Q651" s="1"/>
      <c r="R651" s="1"/>
      <c r="S651" s="1"/>
      <c r="T651" s="1"/>
      <c r="U651" s="1"/>
      <c r="V651" s="1"/>
      <c r="W651" s="1"/>
      <c r="X651" s="1"/>
      <c r="Y651" s="1"/>
      <c r="Z651" s="3"/>
    </row>
    <row r="652" spans="1:26" ht="14.25" customHeight="1" x14ac:dyDescent="0.25">
      <c r="A652" s="1"/>
      <c r="B652" s="1"/>
      <c r="C652" s="1"/>
      <c r="D652" s="3"/>
      <c r="E652" s="1"/>
      <c r="F652" s="1"/>
      <c r="G652" s="1"/>
      <c r="H652" s="1"/>
      <c r="I652" s="1"/>
      <c r="J652" s="1"/>
      <c r="K652" s="1"/>
      <c r="L652" s="1"/>
      <c r="M652" s="1"/>
      <c r="N652" s="1"/>
      <c r="O652" s="1"/>
      <c r="P652" s="1"/>
      <c r="Q652" s="1"/>
      <c r="R652" s="1"/>
      <c r="S652" s="1"/>
      <c r="T652" s="1"/>
      <c r="U652" s="1"/>
      <c r="V652" s="1"/>
      <c r="W652" s="1"/>
      <c r="X652" s="1"/>
      <c r="Y652" s="1"/>
      <c r="Z652" s="3"/>
    </row>
    <row r="653" spans="1:26" ht="14.25" customHeight="1" x14ac:dyDescent="0.25">
      <c r="A653" s="1"/>
      <c r="B653" s="1"/>
      <c r="C653" s="1"/>
      <c r="D653" s="3"/>
      <c r="E653" s="1"/>
      <c r="F653" s="1"/>
      <c r="G653" s="1"/>
      <c r="H653" s="1"/>
      <c r="I653" s="1"/>
      <c r="J653" s="1"/>
      <c r="K653" s="1"/>
      <c r="L653" s="1"/>
      <c r="M653" s="1"/>
      <c r="N653" s="1"/>
      <c r="O653" s="1"/>
      <c r="P653" s="1"/>
      <c r="Q653" s="1"/>
      <c r="R653" s="1"/>
      <c r="S653" s="1"/>
      <c r="T653" s="1"/>
      <c r="U653" s="1"/>
      <c r="V653" s="1"/>
      <c r="W653" s="1"/>
      <c r="X653" s="1"/>
      <c r="Y653" s="1"/>
      <c r="Z653" s="3"/>
    </row>
    <row r="654" spans="1:26" ht="14.25" customHeight="1" x14ac:dyDescent="0.25">
      <c r="A654" s="1"/>
      <c r="B654" s="1"/>
      <c r="C654" s="1"/>
      <c r="D654" s="3"/>
      <c r="E654" s="1"/>
      <c r="F654" s="1"/>
      <c r="G654" s="1"/>
      <c r="H654" s="1"/>
      <c r="I654" s="1"/>
      <c r="J654" s="1"/>
      <c r="K654" s="1"/>
      <c r="L654" s="1"/>
      <c r="M654" s="1"/>
      <c r="N654" s="1"/>
      <c r="O654" s="1"/>
      <c r="P654" s="1"/>
      <c r="Q654" s="1"/>
      <c r="R654" s="1"/>
      <c r="S654" s="1"/>
      <c r="T654" s="1"/>
      <c r="U654" s="1"/>
      <c r="V654" s="1"/>
      <c r="W654" s="1"/>
      <c r="X654" s="1"/>
      <c r="Y654" s="1"/>
      <c r="Z654" s="3"/>
    </row>
    <row r="655" spans="1:26" ht="14.25" customHeight="1" x14ac:dyDescent="0.25">
      <c r="A655" s="1"/>
      <c r="B655" s="1"/>
      <c r="C655" s="1"/>
      <c r="D655" s="3"/>
      <c r="E655" s="1"/>
      <c r="F655" s="1"/>
      <c r="G655" s="1"/>
      <c r="H655" s="1"/>
      <c r="I655" s="1"/>
      <c r="J655" s="1"/>
      <c r="K655" s="1"/>
      <c r="L655" s="1"/>
      <c r="M655" s="1"/>
      <c r="N655" s="1"/>
      <c r="O655" s="1"/>
      <c r="P655" s="1"/>
      <c r="Q655" s="1"/>
      <c r="R655" s="1"/>
      <c r="S655" s="1"/>
      <c r="T655" s="1"/>
      <c r="U655" s="1"/>
      <c r="V655" s="1"/>
      <c r="W655" s="1"/>
      <c r="X655" s="1"/>
      <c r="Y655" s="1"/>
      <c r="Z655" s="3"/>
    </row>
    <row r="656" spans="1:26" ht="14.25" customHeight="1" x14ac:dyDescent="0.25">
      <c r="A656" s="1"/>
      <c r="B656" s="1"/>
      <c r="C656" s="1"/>
      <c r="D656" s="3"/>
      <c r="E656" s="1"/>
      <c r="F656" s="1"/>
      <c r="G656" s="1"/>
      <c r="H656" s="1"/>
      <c r="I656" s="1"/>
      <c r="J656" s="1"/>
      <c r="K656" s="1"/>
      <c r="L656" s="1"/>
      <c r="M656" s="1"/>
      <c r="N656" s="1"/>
      <c r="O656" s="1"/>
      <c r="P656" s="1"/>
      <c r="Q656" s="1"/>
      <c r="R656" s="1"/>
      <c r="S656" s="1"/>
      <c r="T656" s="1"/>
      <c r="U656" s="1"/>
      <c r="V656" s="1"/>
      <c r="W656" s="1"/>
      <c r="X656" s="1"/>
      <c r="Y656" s="1"/>
      <c r="Z656" s="3"/>
    </row>
    <row r="657" spans="1:26" ht="14.25" customHeight="1" x14ac:dyDescent="0.25">
      <c r="A657" s="1"/>
      <c r="B657" s="1"/>
      <c r="C657" s="1"/>
      <c r="D657" s="3"/>
      <c r="E657" s="1"/>
      <c r="F657" s="1"/>
      <c r="G657" s="1"/>
      <c r="H657" s="1"/>
      <c r="I657" s="1"/>
      <c r="J657" s="1"/>
      <c r="K657" s="1"/>
      <c r="L657" s="1"/>
      <c r="M657" s="1"/>
      <c r="N657" s="1"/>
      <c r="O657" s="1"/>
      <c r="P657" s="1"/>
      <c r="Q657" s="1"/>
      <c r="R657" s="1"/>
      <c r="S657" s="1"/>
      <c r="T657" s="1"/>
      <c r="U657" s="1"/>
      <c r="V657" s="1"/>
      <c r="W657" s="1"/>
      <c r="X657" s="1"/>
      <c r="Y657" s="1"/>
      <c r="Z657" s="3"/>
    </row>
    <row r="658" spans="1:26" ht="14.25" customHeight="1" x14ac:dyDescent="0.25">
      <c r="A658" s="1"/>
      <c r="B658" s="1"/>
      <c r="C658" s="1"/>
      <c r="D658" s="3"/>
      <c r="E658" s="1"/>
      <c r="F658" s="1"/>
      <c r="G658" s="1"/>
      <c r="H658" s="1"/>
      <c r="I658" s="1"/>
      <c r="J658" s="1"/>
      <c r="K658" s="1"/>
      <c r="L658" s="1"/>
      <c r="M658" s="1"/>
      <c r="N658" s="1"/>
      <c r="O658" s="1"/>
      <c r="P658" s="1"/>
      <c r="Q658" s="1"/>
      <c r="R658" s="1"/>
      <c r="S658" s="1"/>
      <c r="T658" s="1"/>
      <c r="U658" s="1"/>
      <c r="V658" s="1"/>
      <c r="W658" s="1"/>
      <c r="X658" s="1"/>
      <c r="Y658" s="1"/>
      <c r="Z658" s="3"/>
    </row>
    <row r="659" spans="1:26" ht="14.25" customHeight="1" x14ac:dyDescent="0.25">
      <c r="A659" s="1"/>
      <c r="B659" s="1"/>
      <c r="C659" s="1"/>
      <c r="D659" s="3"/>
      <c r="E659" s="1"/>
      <c r="F659" s="1"/>
      <c r="G659" s="1"/>
      <c r="H659" s="1"/>
      <c r="I659" s="1"/>
      <c r="J659" s="1"/>
      <c r="K659" s="1"/>
      <c r="L659" s="1"/>
      <c r="M659" s="1"/>
      <c r="N659" s="1"/>
      <c r="O659" s="1"/>
      <c r="P659" s="1"/>
      <c r="Q659" s="1"/>
      <c r="R659" s="1"/>
      <c r="S659" s="1"/>
      <c r="T659" s="1"/>
      <c r="U659" s="1"/>
      <c r="V659" s="1"/>
      <c r="W659" s="1"/>
      <c r="X659" s="1"/>
      <c r="Y659" s="1"/>
      <c r="Z659" s="3"/>
    </row>
    <row r="660" spans="1:26" ht="14.25" customHeight="1" x14ac:dyDescent="0.25">
      <c r="A660" s="1"/>
      <c r="B660" s="1"/>
      <c r="C660" s="1"/>
      <c r="D660" s="3"/>
      <c r="E660" s="1"/>
      <c r="F660" s="1"/>
      <c r="G660" s="1"/>
      <c r="H660" s="1"/>
      <c r="I660" s="1"/>
      <c r="J660" s="1"/>
      <c r="K660" s="1"/>
      <c r="L660" s="1"/>
      <c r="M660" s="1"/>
      <c r="N660" s="1"/>
      <c r="O660" s="1"/>
      <c r="P660" s="1"/>
      <c r="Q660" s="1"/>
      <c r="R660" s="1"/>
      <c r="S660" s="1"/>
      <c r="T660" s="1"/>
      <c r="U660" s="1"/>
      <c r="V660" s="1"/>
      <c r="W660" s="1"/>
      <c r="X660" s="1"/>
      <c r="Y660" s="1"/>
      <c r="Z660" s="3"/>
    </row>
    <row r="661" spans="1:26" ht="14.25" customHeight="1" x14ac:dyDescent="0.25">
      <c r="A661" s="1"/>
      <c r="B661" s="1"/>
      <c r="C661" s="1"/>
      <c r="D661" s="3"/>
      <c r="E661" s="1"/>
      <c r="F661" s="1"/>
      <c r="G661" s="1"/>
      <c r="H661" s="1"/>
      <c r="I661" s="1"/>
      <c r="J661" s="1"/>
      <c r="K661" s="1"/>
      <c r="L661" s="1"/>
      <c r="M661" s="1"/>
      <c r="N661" s="1"/>
      <c r="O661" s="1"/>
      <c r="P661" s="1"/>
      <c r="Q661" s="1"/>
      <c r="R661" s="1"/>
      <c r="S661" s="1"/>
      <c r="T661" s="1"/>
      <c r="U661" s="1"/>
      <c r="V661" s="1"/>
      <c r="W661" s="1"/>
      <c r="X661" s="1"/>
      <c r="Y661" s="1"/>
      <c r="Z661" s="3"/>
    </row>
    <row r="662" spans="1:26" ht="14.25" customHeight="1" x14ac:dyDescent="0.25">
      <c r="A662" s="1"/>
      <c r="B662" s="1"/>
      <c r="C662" s="1"/>
      <c r="D662" s="3"/>
      <c r="E662" s="1"/>
      <c r="F662" s="1"/>
      <c r="G662" s="1"/>
      <c r="H662" s="1"/>
      <c r="I662" s="1"/>
      <c r="J662" s="1"/>
      <c r="K662" s="1"/>
      <c r="L662" s="1"/>
      <c r="M662" s="1"/>
      <c r="N662" s="1"/>
      <c r="O662" s="1"/>
      <c r="P662" s="1"/>
      <c r="Q662" s="1"/>
      <c r="R662" s="1"/>
      <c r="S662" s="1"/>
      <c r="T662" s="1"/>
      <c r="U662" s="1"/>
      <c r="V662" s="1"/>
      <c r="W662" s="1"/>
      <c r="X662" s="1"/>
      <c r="Y662" s="1"/>
      <c r="Z662" s="3"/>
    </row>
    <row r="663" spans="1:26" ht="14.25" customHeight="1" x14ac:dyDescent="0.25">
      <c r="A663" s="1"/>
      <c r="B663" s="1"/>
      <c r="C663" s="1"/>
      <c r="D663" s="3"/>
      <c r="E663" s="1"/>
      <c r="F663" s="1"/>
      <c r="G663" s="1"/>
      <c r="H663" s="1"/>
      <c r="I663" s="1"/>
      <c r="J663" s="1"/>
      <c r="K663" s="1"/>
      <c r="L663" s="1"/>
      <c r="M663" s="1"/>
      <c r="N663" s="1"/>
      <c r="O663" s="1"/>
      <c r="P663" s="1"/>
      <c r="Q663" s="1"/>
      <c r="R663" s="1"/>
      <c r="S663" s="1"/>
      <c r="T663" s="1"/>
      <c r="U663" s="1"/>
      <c r="V663" s="1"/>
      <c r="W663" s="1"/>
      <c r="X663" s="1"/>
      <c r="Y663" s="1"/>
      <c r="Z663" s="3"/>
    </row>
    <row r="664" spans="1:26" ht="14.25" customHeight="1" x14ac:dyDescent="0.25">
      <c r="A664" s="1"/>
      <c r="B664" s="1"/>
      <c r="C664" s="1"/>
      <c r="D664" s="3"/>
      <c r="E664" s="1"/>
      <c r="F664" s="1"/>
      <c r="G664" s="1"/>
      <c r="H664" s="1"/>
      <c r="I664" s="1"/>
      <c r="J664" s="1"/>
      <c r="K664" s="1"/>
      <c r="L664" s="1"/>
      <c r="M664" s="1"/>
      <c r="N664" s="1"/>
      <c r="O664" s="1"/>
      <c r="P664" s="1"/>
      <c r="Q664" s="1"/>
      <c r="R664" s="1"/>
      <c r="S664" s="1"/>
      <c r="T664" s="1"/>
      <c r="U664" s="1"/>
      <c r="V664" s="1"/>
      <c r="W664" s="1"/>
      <c r="X664" s="1"/>
      <c r="Y664" s="1"/>
      <c r="Z664" s="3"/>
    </row>
    <row r="665" spans="1:26" ht="14.25" customHeight="1" x14ac:dyDescent="0.25">
      <c r="A665" s="1"/>
      <c r="B665" s="1"/>
      <c r="C665" s="1"/>
      <c r="D665" s="3"/>
      <c r="E665" s="1"/>
      <c r="F665" s="1"/>
      <c r="G665" s="1"/>
      <c r="H665" s="1"/>
      <c r="I665" s="1"/>
      <c r="J665" s="1"/>
      <c r="K665" s="1"/>
      <c r="L665" s="1"/>
      <c r="M665" s="1"/>
      <c r="N665" s="1"/>
      <c r="O665" s="1"/>
      <c r="P665" s="1"/>
      <c r="Q665" s="1"/>
      <c r="R665" s="1"/>
      <c r="S665" s="1"/>
      <c r="T665" s="1"/>
      <c r="U665" s="1"/>
      <c r="V665" s="1"/>
      <c r="W665" s="1"/>
      <c r="X665" s="1"/>
      <c r="Y665" s="1"/>
      <c r="Z665" s="3"/>
    </row>
    <row r="666" spans="1:26" ht="14.25" customHeight="1" x14ac:dyDescent="0.25">
      <c r="A666" s="1"/>
      <c r="B666" s="1"/>
      <c r="C666" s="1"/>
      <c r="D666" s="3"/>
      <c r="E666" s="1"/>
      <c r="F666" s="1"/>
      <c r="G666" s="1"/>
      <c r="H666" s="1"/>
      <c r="I666" s="1"/>
      <c r="J666" s="1"/>
      <c r="K666" s="1"/>
      <c r="L666" s="1"/>
      <c r="M666" s="1"/>
      <c r="N666" s="1"/>
      <c r="O666" s="1"/>
      <c r="P666" s="1"/>
      <c r="Q666" s="1"/>
      <c r="R666" s="1"/>
      <c r="S666" s="1"/>
      <c r="T666" s="1"/>
      <c r="U666" s="1"/>
      <c r="V666" s="1"/>
      <c r="W666" s="1"/>
      <c r="X666" s="1"/>
      <c r="Y666" s="1"/>
      <c r="Z666" s="3"/>
    </row>
    <row r="667" spans="1:26" ht="14.25" customHeight="1" x14ac:dyDescent="0.25">
      <c r="A667" s="1"/>
      <c r="B667" s="1"/>
      <c r="C667" s="1"/>
      <c r="D667" s="3"/>
      <c r="E667" s="1"/>
      <c r="F667" s="1"/>
      <c r="G667" s="1"/>
      <c r="H667" s="1"/>
      <c r="I667" s="1"/>
      <c r="J667" s="1"/>
      <c r="K667" s="1"/>
      <c r="L667" s="1"/>
      <c r="M667" s="1"/>
      <c r="N667" s="1"/>
      <c r="O667" s="1"/>
      <c r="P667" s="1"/>
      <c r="Q667" s="1"/>
      <c r="R667" s="1"/>
      <c r="S667" s="1"/>
      <c r="T667" s="1"/>
      <c r="U667" s="1"/>
      <c r="V667" s="1"/>
      <c r="W667" s="1"/>
      <c r="X667" s="1"/>
      <c r="Y667" s="1"/>
      <c r="Z667" s="3"/>
    </row>
    <row r="668" spans="1:26" ht="14.25" customHeight="1" x14ac:dyDescent="0.25">
      <c r="A668" s="1"/>
      <c r="B668" s="1"/>
      <c r="C668" s="1"/>
      <c r="D668" s="3"/>
      <c r="E668" s="1"/>
      <c r="F668" s="1"/>
      <c r="G668" s="1"/>
      <c r="H668" s="1"/>
      <c r="I668" s="1"/>
      <c r="J668" s="1"/>
      <c r="K668" s="1"/>
      <c r="L668" s="1"/>
      <c r="M668" s="1"/>
      <c r="N668" s="1"/>
      <c r="O668" s="1"/>
      <c r="P668" s="1"/>
      <c r="Q668" s="1"/>
      <c r="R668" s="1"/>
      <c r="S668" s="1"/>
      <c r="T668" s="1"/>
      <c r="U668" s="1"/>
      <c r="V668" s="1"/>
      <c r="W668" s="1"/>
      <c r="X668" s="1"/>
      <c r="Y668" s="1"/>
      <c r="Z668" s="3"/>
    </row>
    <row r="669" spans="1:26" ht="14.25" customHeight="1" x14ac:dyDescent="0.25">
      <c r="A669" s="1"/>
      <c r="B669" s="1"/>
      <c r="C669" s="1"/>
      <c r="D669" s="3"/>
      <c r="E669" s="1"/>
      <c r="F669" s="1"/>
      <c r="G669" s="1"/>
      <c r="H669" s="1"/>
      <c r="I669" s="1"/>
      <c r="J669" s="1"/>
      <c r="K669" s="1"/>
      <c r="L669" s="1"/>
      <c r="M669" s="1"/>
      <c r="N669" s="1"/>
      <c r="O669" s="1"/>
      <c r="P669" s="1"/>
      <c r="Q669" s="1"/>
      <c r="R669" s="1"/>
      <c r="S669" s="1"/>
      <c r="T669" s="1"/>
      <c r="U669" s="1"/>
      <c r="V669" s="1"/>
      <c r="W669" s="1"/>
      <c r="X669" s="1"/>
      <c r="Y669" s="1"/>
      <c r="Z669" s="3"/>
    </row>
    <row r="670" spans="1:26" ht="14.25" customHeight="1" x14ac:dyDescent="0.25">
      <c r="A670" s="1"/>
      <c r="B670" s="1"/>
      <c r="C670" s="1"/>
      <c r="D670" s="3"/>
      <c r="E670" s="1"/>
      <c r="F670" s="1"/>
      <c r="G670" s="1"/>
      <c r="H670" s="1"/>
      <c r="I670" s="1"/>
      <c r="J670" s="1"/>
      <c r="K670" s="1"/>
      <c r="L670" s="1"/>
      <c r="M670" s="1"/>
      <c r="N670" s="1"/>
      <c r="O670" s="1"/>
      <c r="P670" s="1"/>
      <c r="Q670" s="1"/>
      <c r="R670" s="1"/>
      <c r="S670" s="1"/>
      <c r="T670" s="1"/>
      <c r="U670" s="1"/>
      <c r="V670" s="1"/>
      <c r="W670" s="1"/>
      <c r="X670" s="1"/>
      <c r="Y670" s="1"/>
      <c r="Z670" s="3"/>
    </row>
    <row r="671" spans="1:26" ht="14.25" customHeight="1" x14ac:dyDescent="0.25">
      <c r="A671" s="1"/>
      <c r="B671" s="1"/>
      <c r="C671" s="1"/>
      <c r="D671" s="3"/>
      <c r="E671" s="1"/>
      <c r="F671" s="1"/>
      <c r="G671" s="1"/>
      <c r="H671" s="1"/>
      <c r="I671" s="1"/>
      <c r="J671" s="1"/>
      <c r="K671" s="1"/>
      <c r="L671" s="1"/>
      <c r="M671" s="1"/>
      <c r="N671" s="1"/>
      <c r="O671" s="1"/>
      <c r="P671" s="1"/>
      <c r="Q671" s="1"/>
      <c r="R671" s="1"/>
      <c r="S671" s="1"/>
      <c r="T671" s="1"/>
      <c r="U671" s="1"/>
      <c r="V671" s="1"/>
      <c r="W671" s="1"/>
      <c r="X671" s="1"/>
      <c r="Y671" s="1"/>
      <c r="Z671" s="3"/>
    </row>
    <row r="672" spans="1:26" ht="14.25" customHeight="1" x14ac:dyDescent="0.25">
      <c r="A672" s="1"/>
      <c r="B672" s="1"/>
      <c r="C672" s="1"/>
      <c r="D672" s="3"/>
      <c r="E672" s="1"/>
      <c r="F672" s="1"/>
      <c r="G672" s="1"/>
      <c r="H672" s="1"/>
      <c r="I672" s="1"/>
      <c r="J672" s="1"/>
      <c r="K672" s="1"/>
      <c r="L672" s="1"/>
      <c r="M672" s="1"/>
      <c r="N672" s="1"/>
      <c r="O672" s="1"/>
      <c r="P672" s="1"/>
      <c r="Q672" s="1"/>
      <c r="R672" s="1"/>
      <c r="S672" s="1"/>
      <c r="T672" s="1"/>
      <c r="U672" s="1"/>
      <c r="V672" s="1"/>
      <c r="W672" s="1"/>
      <c r="X672" s="1"/>
      <c r="Y672" s="1"/>
      <c r="Z672" s="3"/>
    </row>
    <row r="673" spans="1:26" ht="14.25" customHeight="1" x14ac:dyDescent="0.25">
      <c r="A673" s="1"/>
      <c r="B673" s="1"/>
      <c r="C673" s="1"/>
      <c r="D673" s="3"/>
      <c r="E673" s="1"/>
      <c r="F673" s="1"/>
      <c r="G673" s="1"/>
      <c r="H673" s="1"/>
      <c r="I673" s="1"/>
      <c r="J673" s="1"/>
      <c r="K673" s="1"/>
      <c r="L673" s="1"/>
      <c r="M673" s="1"/>
      <c r="N673" s="1"/>
      <c r="O673" s="1"/>
      <c r="P673" s="1"/>
      <c r="Q673" s="1"/>
      <c r="R673" s="1"/>
      <c r="S673" s="1"/>
      <c r="T673" s="1"/>
      <c r="U673" s="1"/>
      <c r="V673" s="1"/>
      <c r="W673" s="1"/>
      <c r="X673" s="1"/>
      <c r="Y673" s="1"/>
      <c r="Z673" s="3"/>
    </row>
    <row r="674" spans="1:26" ht="14.25" customHeight="1" x14ac:dyDescent="0.25">
      <c r="A674" s="1"/>
      <c r="B674" s="1"/>
      <c r="C674" s="1"/>
      <c r="D674" s="3"/>
      <c r="E674" s="1"/>
      <c r="F674" s="1"/>
      <c r="G674" s="1"/>
      <c r="H674" s="1"/>
      <c r="I674" s="1"/>
      <c r="J674" s="1"/>
      <c r="K674" s="1"/>
      <c r="L674" s="1"/>
      <c r="M674" s="1"/>
      <c r="N674" s="1"/>
      <c r="O674" s="1"/>
      <c r="P674" s="1"/>
      <c r="Q674" s="1"/>
      <c r="R674" s="1"/>
      <c r="S674" s="1"/>
      <c r="T674" s="1"/>
      <c r="U674" s="1"/>
      <c r="V674" s="1"/>
      <c r="W674" s="1"/>
      <c r="X674" s="1"/>
      <c r="Y674" s="1"/>
      <c r="Z674" s="3"/>
    </row>
    <row r="675" spans="1:26" ht="14.25" customHeight="1" x14ac:dyDescent="0.25">
      <c r="A675" s="1"/>
      <c r="B675" s="1"/>
      <c r="C675" s="1"/>
      <c r="D675" s="3"/>
      <c r="E675" s="1"/>
      <c r="F675" s="1"/>
      <c r="G675" s="1"/>
      <c r="H675" s="1"/>
      <c r="I675" s="1"/>
      <c r="J675" s="1"/>
      <c r="K675" s="1"/>
      <c r="L675" s="1"/>
      <c r="M675" s="1"/>
      <c r="N675" s="1"/>
      <c r="O675" s="1"/>
      <c r="P675" s="1"/>
      <c r="Q675" s="1"/>
      <c r="R675" s="1"/>
      <c r="S675" s="1"/>
      <c r="T675" s="1"/>
      <c r="U675" s="1"/>
      <c r="V675" s="1"/>
      <c r="W675" s="1"/>
      <c r="X675" s="1"/>
      <c r="Y675" s="1"/>
      <c r="Z675" s="3"/>
    </row>
    <row r="676" spans="1:26" ht="14.25" customHeight="1" x14ac:dyDescent="0.25">
      <c r="A676" s="1"/>
      <c r="B676" s="1"/>
      <c r="C676" s="1"/>
      <c r="D676" s="3"/>
      <c r="E676" s="1"/>
      <c r="F676" s="1"/>
      <c r="G676" s="1"/>
      <c r="H676" s="1"/>
      <c r="I676" s="1"/>
      <c r="J676" s="1"/>
      <c r="K676" s="1"/>
      <c r="L676" s="1"/>
      <c r="M676" s="1"/>
      <c r="N676" s="1"/>
      <c r="O676" s="1"/>
      <c r="P676" s="1"/>
      <c r="Q676" s="1"/>
      <c r="R676" s="1"/>
      <c r="S676" s="1"/>
      <c r="T676" s="1"/>
      <c r="U676" s="1"/>
      <c r="V676" s="1"/>
      <c r="W676" s="1"/>
      <c r="X676" s="1"/>
      <c r="Y676" s="1"/>
      <c r="Z676" s="3"/>
    </row>
    <row r="677" spans="1:26" ht="14.25" customHeight="1" x14ac:dyDescent="0.25">
      <c r="A677" s="1"/>
      <c r="B677" s="1"/>
      <c r="C677" s="1"/>
      <c r="D677" s="3"/>
      <c r="E677" s="1"/>
      <c r="F677" s="1"/>
      <c r="G677" s="1"/>
      <c r="H677" s="1"/>
      <c r="I677" s="1"/>
      <c r="J677" s="1"/>
      <c r="K677" s="1"/>
      <c r="L677" s="1"/>
      <c r="M677" s="1"/>
      <c r="N677" s="1"/>
      <c r="O677" s="1"/>
      <c r="P677" s="1"/>
      <c r="Q677" s="1"/>
      <c r="R677" s="1"/>
      <c r="S677" s="1"/>
      <c r="T677" s="1"/>
      <c r="U677" s="1"/>
      <c r="V677" s="1"/>
      <c r="W677" s="1"/>
      <c r="X677" s="1"/>
      <c r="Y677" s="1"/>
      <c r="Z677" s="3"/>
    </row>
    <row r="678" spans="1:26" ht="14.25" customHeight="1" x14ac:dyDescent="0.25">
      <c r="A678" s="1"/>
      <c r="B678" s="1"/>
      <c r="C678" s="1"/>
      <c r="D678" s="3"/>
      <c r="E678" s="1"/>
      <c r="F678" s="1"/>
      <c r="G678" s="1"/>
      <c r="H678" s="1"/>
      <c r="I678" s="1"/>
      <c r="J678" s="1"/>
      <c r="K678" s="1"/>
      <c r="L678" s="1"/>
      <c r="M678" s="1"/>
      <c r="N678" s="1"/>
      <c r="O678" s="1"/>
      <c r="P678" s="1"/>
      <c r="Q678" s="1"/>
      <c r="R678" s="1"/>
      <c r="S678" s="1"/>
      <c r="T678" s="1"/>
      <c r="U678" s="1"/>
      <c r="V678" s="1"/>
      <c r="W678" s="1"/>
      <c r="X678" s="1"/>
      <c r="Y678" s="1"/>
      <c r="Z678" s="3"/>
    </row>
    <row r="679" spans="1:26" ht="14.25" customHeight="1" x14ac:dyDescent="0.25">
      <c r="A679" s="1"/>
      <c r="B679" s="1"/>
      <c r="C679" s="1"/>
      <c r="D679" s="3"/>
      <c r="E679" s="1"/>
      <c r="F679" s="1"/>
      <c r="G679" s="1"/>
      <c r="H679" s="1"/>
      <c r="I679" s="1"/>
      <c r="J679" s="1"/>
      <c r="K679" s="1"/>
      <c r="L679" s="1"/>
      <c r="M679" s="1"/>
      <c r="N679" s="1"/>
      <c r="O679" s="1"/>
      <c r="P679" s="1"/>
      <c r="Q679" s="1"/>
      <c r="R679" s="1"/>
      <c r="S679" s="1"/>
      <c r="T679" s="1"/>
      <c r="U679" s="1"/>
      <c r="V679" s="1"/>
      <c r="W679" s="1"/>
      <c r="X679" s="1"/>
      <c r="Y679" s="1"/>
      <c r="Z679" s="3"/>
    </row>
    <row r="680" spans="1:26" ht="14.25" customHeight="1" x14ac:dyDescent="0.25">
      <c r="A680" s="1"/>
      <c r="B680" s="1"/>
      <c r="C680" s="1"/>
      <c r="D680" s="3"/>
      <c r="E680" s="1"/>
      <c r="F680" s="1"/>
      <c r="G680" s="1"/>
      <c r="H680" s="1"/>
      <c r="I680" s="1"/>
      <c r="J680" s="1"/>
      <c r="K680" s="1"/>
      <c r="L680" s="1"/>
      <c r="M680" s="1"/>
      <c r="N680" s="1"/>
      <c r="O680" s="1"/>
      <c r="P680" s="1"/>
      <c r="Q680" s="1"/>
      <c r="R680" s="1"/>
      <c r="S680" s="1"/>
      <c r="T680" s="1"/>
      <c r="U680" s="1"/>
      <c r="V680" s="1"/>
      <c r="W680" s="1"/>
      <c r="X680" s="1"/>
      <c r="Y680" s="1"/>
      <c r="Z680" s="3"/>
    </row>
    <row r="681" spans="1:26" ht="14.25" customHeight="1" x14ac:dyDescent="0.25">
      <c r="A681" s="1"/>
      <c r="B681" s="1"/>
      <c r="C681" s="1"/>
      <c r="D681" s="3"/>
      <c r="E681" s="1"/>
      <c r="F681" s="1"/>
      <c r="G681" s="1"/>
      <c r="H681" s="1"/>
      <c r="I681" s="1"/>
      <c r="J681" s="1"/>
      <c r="K681" s="1"/>
      <c r="L681" s="1"/>
      <c r="M681" s="1"/>
      <c r="N681" s="1"/>
      <c r="O681" s="1"/>
      <c r="P681" s="1"/>
      <c r="Q681" s="1"/>
      <c r="R681" s="1"/>
      <c r="S681" s="1"/>
      <c r="T681" s="1"/>
      <c r="U681" s="1"/>
      <c r="V681" s="1"/>
      <c r="W681" s="1"/>
      <c r="X681" s="1"/>
      <c r="Y681" s="1"/>
      <c r="Z681" s="3"/>
    </row>
    <row r="682" spans="1:26" ht="14.25" customHeight="1" x14ac:dyDescent="0.25">
      <c r="A682" s="1"/>
      <c r="B682" s="1"/>
      <c r="C682" s="1"/>
      <c r="D682" s="3"/>
      <c r="E682" s="1"/>
      <c r="F682" s="1"/>
      <c r="G682" s="1"/>
      <c r="H682" s="1"/>
      <c r="I682" s="1"/>
      <c r="J682" s="1"/>
      <c r="K682" s="1"/>
      <c r="L682" s="1"/>
      <c r="M682" s="1"/>
      <c r="N682" s="1"/>
      <c r="O682" s="1"/>
      <c r="P682" s="1"/>
      <c r="Q682" s="1"/>
      <c r="R682" s="1"/>
      <c r="S682" s="1"/>
      <c r="T682" s="1"/>
      <c r="U682" s="1"/>
      <c r="V682" s="1"/>
      <c r="W682" s="1"/>
      <c r="X682" s="1"/>
      <c r="Y682" s="1"/>
      <c r="Z682" s="3"/>
    </row>
    <row r="683" spans="1:26" ht="14.25" customHeight="1" x14ac:dyDescent="0.25">
      <c r="A683" s="1"/>
      <c r="B683" s="1"/>
      <c r="C683" s="1"/>
      <c r="D683" s="3"/>
      <c r="E683" s="1"/>
      <c r="F683" s="1"/>
      <c r="G683" s="1"/>
      <c r="H683" s="1"/>
      <c r="I683" s="1"/>
      <c r="J683" s="1"/>
      <c r="K683" s="1"/>
      <c r="L683" s="1"/>
      <c r="M683" s="1"/>
      <c r="N683" s="1"/>
      <c r="O683" s="1"/>
      <c r="P683" s="1"/>
      <c r="Q683" s="1"/>
      <c r="R683" s="1"/>
      <c r="S683" s="1"/>
      <c r="T683" s="1"/>
      <c r="U683" s="1"/>
      <c r="V683" s="1"/>
      <c r="W683" s="1"/>
      <c r="X683" s="1"/>
      <c r="Y683" s="1"/>
      <c r="Z683" s="3"/>
    </row>
    <row r="684" spans="1:26" ht="14.25" customHeight="1" x14ac:dyDescent="0.25">
      <c r="A684" s="1"/>
      <c r="B684" s="1"/>
      <c r="C684" s="1"/>
      <c r="D684" s="3"/>
      <c r="E684" s="1"/>
      <c r="F684" s="1"/>
      <c r="G684" s="1"/>
      <c r="H684" s="1"/>
      <c r="I684" s="1"/>
      <c r="J684" s="1"/>
      <c r="K684" s="1"/>
      <c r="L684" s="1"/>
      <c r="M684" s="1"/>
      <c r="N684" s="1"/>
      <c r="O684" s="1"/>
      <c r="P684" s="1"/>
      <c r="Q684" s="1"/>
      <c r="R684" s="1"/>
      <c r="S684" s="1"/>
      <c r="T684" s="1"/>
      <c r="U684" s="1"/>
      <c r="V684" s="1"/>
      <c r="W684" s="1"/>
      <c r="X684" s="1"/>
      <c r="Y684" s="1"/>
      <c r="Z684" s="3"/>
    </row>
    <row r="685" spans="1:26" ht="14.25" customHeight="1" x14ac:dyDescent="0.25">
      <c r="A685" s="1"/>
      <c r="B685" s="1"/>
      <c r="C685" s="1"/>
      <c r="D685" s="3"/>
      <c r="E685" s="1"/>
      <c r="F685" s="1"/>
      <c r="G685" s="1"/>
      <c r="H685" s="1"/>
      <c r="I685" s="1"/>
      <c r="J685" s="1"/>
      <c r="K685" s="1"/>
      <c r="L685" s="1"/>
      <c r="M685" s="1"/>
      <c r="N685" s="1"/>
      <c r="O685" s="1"/>
      <c r="P685" s="1"/>
      <c r="Q685" s="1"/>
      <c r="R685" s="1"/>
      <c r="S685" s="1"/>
      <c r="T685" s="1"/>
      <c r="U685" s="1"/>
      <c r="V685" s="1"/>
      <c r="W685" s="1"/>
      <c r="X685" s="1"/>
      <c r="Y685" s="1"/>
      <c r="Z685" s="3"/>
    </row>
    <row r="686" spans="1:26" ht="14.25" customHeight="1" x14ac:dyDescent="0.25">
      <c r="A686" s="1"/>
      <c r="B686" s="1"/>
      <c r="C686" s="1"/>
      <c r="D686" s="3"/>
      <c r="E686" s="1"/>
      <c r="F686" s="1"/>
      <c r="G686" s="1"/>
      <c r="H686" s="1"/>
      <c r="I686" s="1"/>
      <c r="J686" s="1"/>
      <c r="K686" s="1"/>
      <c r="L686" s="1"/>
      <c r="M686" s="1"/>
      <c r="N686" s="1"/>
      <c r="O686" s="1"/>
      <c r="P686" s="1"/>
      <c r="Q686" s="1"/>
      <c r="R686" s="1"/>
      <c r="S686" s="1"/>
      <c r="T686" s="1"/>
      <c r="U686" s="1"/>
      <c r="V686" s="1"/>
      <c r="W686" s="1"/>
      <c r="X686" s="1"/>
      <c r="Y686" s="1"/>
      <c r="Z686" s="3"/>
    </row>
    <row r="687" spans="1:26" ht="14.25" customHeight="1" x14ac:dyDescent="0.25">
      <c r="A687" s="1"/>
      <c r="B687" s="1"/>
      <c r="C687" s="1"/>
      <c r="D687" s="3"/>
      <c r="E687" s="1"/>
      <c r="F687" s="1"/>
      <c r="G687" s="1"/>
      <c r="H687" s="1"/>
      <c r="I687" s="1"/>
      <c r="J687" s="1"/>
      <c r="K687" s="1"/>
      <c r="L687" s="1"/>
      <c r="M687" s="1"/>
      <c r="N687" s="1"/>
      <c r="O687" s="1"/>
      <c r="P687" s="1"/>
      <c r="Q687" s="1"/>
      <c r="R687" s="1"/>
      <c r="S687" s="1"/>
      <c r="T687" s="1"/>
      <c r="U687" s="1"/>
      <c r="V687" s="1"/>
      <c r="W687" s="1"/>
      <c r="X687" s="1"/>
      <c r="Y687" s="1"/>
      <c r="Z687" s="3"/>
    </row>
    <row r="688" spans="1:26" ht="14.25" customHeight="1" x14ac:dyDescent="0.25">
      <c r="A688" s="1"/>
      <c r="B688" s="1"/>
      <c r="C688" s="1"/>
      <c r="D688" s="3"/>
      <c r="E688" s="1"/>
      <c r="F688" s="1"/>
      <c r="G688" s="1"/>
      <c r="H688" s="1"/>
      <c r="I688" s="1"/>
      <c r="J688" s="1"/>
      <c r="K688" s="1"/>
      <c r="L688" s="1"/>
      <c r="M688" s="1"/>
      <c r="N688" s="1"/>
      <c r="O688" s="1"/>
      <c r="P688" s="1"/>
      <c r="Q688" s="1"/>
      <c r="R688" s="1"/>
      <c r="S688" s="1"/>
      <c r="T688" s="1"/>
      <c r="U688" s="1"/>
      <c r="V688" s="1"/>
      <c r="W688" s="1"/>
      <c r="X688" s="1"/>
      <c r="Y688" s="1"/>
      <c r="Z688" s="3"/>
    </row>
    <row r="689" spans="1:26" ht="14.25" customHeight="1" x14ac:dyDescent="0.25">
      <c r="A689" s="1"/>
      <c r="B689" s="1"/>
      <c r="C689" s="1"/>
      <c r="D689" s="3"/>
      <c r="E689" s="1"/>
      <c r="F689" s="1"/>
      <c r="G689" s="1"/>
      <c r="H689" s="1"/>
      <c r="I689" s="1"/>
      <c r="J689" s="1"/>
      <c r="K689" s="1"/>
      <c r="L689" s="1"/>
      <c r="M689" s="1"/>
      <c r="N689" s="1"/>
      <c r="O689" s="1"/>
      <c r="P689" s="1"/>
      <c r="Q689" s="1"/>
      <c r="R689" s="1"/>
      <c r="S689" s="1"/>
      <c r="T689" s="1"/>
      <c r="U689" s="1"/>
      <c r="V689" s="1"/>
      <c r="W689" s="1"/>
      <c r="X689" s="1"/>
      <c r="Y689" s="1"/>
      <c r="Z689" s="3"/>
    </row>
    <row r="690" spans="1:26" ht="14.25" customHeight="1" x14ac:dyDescent="0.25">
      <c r="A690" s="1"/>
      <c r="B690" s="1"/>
      <c r="C690" s="1"/>
      <c r="D690" s="3"/>
      <c r="E690" s="1"/>
      <c r="F690" s="1"/>
      <c r="G690" s="1"/>
      <c r="H690" s="1"/>
      <c r="I690" s="1"/>
      <c r="J690" s="1"/>
      <c r="K690" s="1"/>
      <c r="L690" s="1"/>
      <c r="M690" s="1"/>
      <c r="N690" s="1"/>
      <c r="O690" s="1"/>
      <c r="P690" s="1"/>
      <c r="Q690" s="1"/>
      <c r="R690" s="1"/>
      <c r="S690" s="1"/>
      <c r="T690" s="1"/>
      <c r="U690" s="1"/>
      <c r="V690" s="1"/>
      <c r="W690" s="1"/>
      <c r="X690" s="1"/>
      <c r="Y690" s="1"/>
      <c r="Z690" s="3"/>
    </row>
    <row r="691" spans="1:26" ht="14.25" customHeight="1" x14ac:dyDescent="0.25">
      <c r="A691" s="1"/>
      <c r="B691" s="1"/>
      <c r="C691" s="1"/>
      <c r="D691" s="3"/>
      <c r="E691" s="1"/>
      <c r="F691" s="1"/>
      <c r="G691" s="1"/>
      <c r="H691" s="1"/>
      <c r="I691" s="1"/>
      <c r="J691" s="1"/>
      <c r="K691" s="1"/>
      <c r="L691" s="1"/>
      <c r="M691" s="1"/>
      <c r="N691" s="1"/>
      <c r="O691" s="1"/>
      <c r="P691" s="1"/>
      <c r="Q691" s="1"/>
      <c r="R691" s="1"/>
      <c r="S691" s="1"/>
      <c r="T691" s="1"/>
      <c r="U691" s="1"/>
      <c r="V691" s="1"/>
      <c r="W691" s="1"/>
      <c r="X691" s="1"/>
      <c r="Y691" s="1"/>
      <c r="Z691" s="3"/>
    </row>
    <row r="692" spans="1:26" ht="14.25" customHeight="1" x14ac:dyDescent="0.25">
      <c r="A692" s="1"/>
      <c r="B692" s="1"/>
      <c r="C692" s="1"/>
      <c r="D692" s="3"/>
      <c r="E692" s="1"/>
      <c r="F692" s="1"/>
      <c r="G692" s="1"/>
      <c r="H692" s="1"/>
      <c r="I692" s="1"/>
      <c r="J692" s="1"/>
      <c r="K692" s="1"/>
      <c r="L692" s="1"/>
      <c r="M692" s="1"/>
      <c r="N692" s="1"/>
      <c r="O692" s="1"/>
      <c r="P692" s="1"/>
      <c r="Q692" s="1"/>
      <c r="R692" s="1"/>
      <c r="S692" s="1"/>
      <c r="T692" s="1"/>
      <c r="U692" s="1"/>
      <c r="V692" s="1"/>
      <c r="W692" s="1"/>
      <c r="X692" s="1"/>
      <c r="Y692" s="1"/>
      <c r="Z692" s="3"/>
    </row>
    <row r="693" spans="1:26" ht="14.25" customHeight="1" x14ac:dyDescent="0.25">
      <c r="A693" s="1"/>
      <c r="B693" s="1"/>
      <c r="C693" s="1"/>
      <c r="D693" s="3"/>
      <c r="E693" s="1"/>
      <c r="F693" s="1"/>
      <c r="G693" s="1"/>
      <c r="H693" s="1"/>
      <c r="I693" s="1"/>
      <c r="J693" s="1"/>
      <c r="K693" s="1"/>
      <c r="L693" s="1"/>
      <c r="M693" s="1"/>
      <c r="N693" s="1"/>
      <c r="O693" s="1"/>
      <c r="P693" s="1"/>
      <c r="Q693" s="1"/>
      <c r="R693" s="1"/>
      <c r="S693" s="1"/>
      <c r="T693" s="1"/>
      <c r="U693" s="1"/>
      <c r="V693" s="1"/>
      <c r="W693" s="1"/>
      <c r="X693" s="1"/>
      <c r="Y693" s="1"/>
      <c r="Z693" s="3"/>
    </row>
    <row r="694" spans="1:26" ht="14.25" customHeight="1" x14ac:dyDescent="0.25">
      <c r="A694" s="1"/>
      <c r="B694" s="1"/>
      <c r="C694" s="1"/>
      <c r="D694" s="3"/>
      <c r="E694" s="1"/>
      <c r="F694" s="1"/>
      <c r="G694" s="1"/>
      <c r="H694" s="1"/>
      <c r="I694" s="1"/>
      <c r="J694" s="1"/>
      <c r="K694" s="1"/>
      <c r="L694" s="1"/>
      <c r="M694" s="1"/>
      <c r="N694" s="1"/>
      <c r="O694" s="1"/>
      <c r="P694" s="1"/>
      <c r="Q694" s="1"/>
      <c r="R694" s="1"/>
      <c r="S694" s="1"/>
      <c r="T694" s="1"/>
      <c r="U694" s="1"/>
      <c r="V694" s="1"/>
      <c r="W694" s="1"/>
      <c r="X694" s="1"/>
      <c r="Y694" s="1"/>
      <c r="Z694" s="3"/>
    </row>
    <row r="695" spans="1:26" ht="14.25" customHeight="1" x14ac:dyDescent="0.25">
      <c r="A695" s="1"/>
      <c r="B695" s="1"/>
      <c r="C695" s="1"/>
      <c r="D695" s="3"/>
      <c r="E695" s="1"/>
      <c r="F695" s="1"/>
      <c r="G695" s="1"/>
      <c r="H695" s="1"/>
      <c r="I695" s="1"/>
      <c r="J695" s="1"/>
      <c r="K695" s="1"/>
      <c r="L695" s="1"/>
      <c r="M695" s="1"/>
      <c r="N695" s="1"/>
      <c r="O695" s="1"/>
      <c r="P695" s="1"/>
      <c r="Q695" s="1"/>
      <c r="R695" s="1"/>
      <c r="S695" s="1"/>
      <c r="T695" s="1"/>
      <c r="U695" s="1"/>
      <c r="V695" s="1"/>
      <c r="W695" s="1"/>
      <c r="X695" s="1"/>
      <c r="Y695" s="1"/>
      <c r="Z695" s="3"/>
    </row>
    <row r="696" spans="1:26" ht="14.25" customHeight="1" x14ac:dyDescent="0.25">
      <c r="A696" s="1"/>
      <c r="B696" s="1"/>
      <c r="C696" s="1"/>
      <c r="D696" s="3"/>
      <c r="E696" s="1"/>
      <c r="F696" s="1"/>
      <c r="G696" s="1"/>
      <c r="H696" s="1"/>
      <c r="I696" s="1"/>
      <c r="J696" s="1"/>
      <c r="K696" s="1"/>
      <c r="L696" s="1"/>
      <c r="M696" s="1"/>
      <c r="N696" s="1"/>
      <c r="O696" s="1"/>
      <c r="P696" s="1"/>
      <c r="Q696" s="1"/>
      <c r="R696" s="1"/>
      <c r="S696" s="1"/>
      <c r="T696" s="1"/>
      <c r="U696" s="1"/>
      <c r="V696" s="1"/>
      <c r="W696" s="1"/>
      <c r="X696" s="1"/>
      <c r="Y696" s="1"/>
      <c r="Z696" s="3"/>
    </row>
    <row r="697" spans="1:26" ht="14.25" customHeight="1" x14ac:dyDescent="0.25">
      <c r="A697" s="1"/>
      <c r="B697" s="1"/>
      <c r="C697" s="1"/>
      <c r="D697" s="3"/>
      <c r="E697" s="1"/>
      <c r="F697" s="1"/>
      <c r="G697" s="1"/>
      <c r="H697" s="1"/>
      <c r="I697" s="1"/>
      <c r="J697" s="1"/>
      <c r="K697" s="1"/>
      <c r="L697" s="1"/>
      <c r="M697" s="1"/>
      <c r="N697" s="1"/>
      <c r="O697" s="1"/>
      <c r="P697" s="1"/>
      <c r="Q697" s="1"/>
      <c r="R697" s="1"/>
      <c r="S697" s="1"/>
      <c r="T697" s="1"/>
      <c r="U697" s="1"/>
      <c r="V697" s="1"/>
      <c r="W697" s="1"/>
      <c r="X697" s="1"/>
      <c r="Y697" s="1"/>
      <c r="Z697" s="3"/>
    </row>
    <row r="698" spans="1:26" ht="14.25" customHeight="1" x14ac:dyDescent="0.25">
      <c r="A698" s="1"/>
      <c r="B698" s="1"/>
      <c r="C698" s="1"/>
      <c r="D698" s="3"/>
      <c r="E698" s="1"/>
      <c r="F698" s="1"/>
      <c r="G698" s="1"/>
      <c r="H698" s="1"/>
      <c r="I698" s="1"/>
      <c r="J698" s="1"/>
      <c r="K698" s="1"/>
      <c r="L698" s="1"/>
      <c r="M698" s="1"/>
      <c r="N698" s="1"/>
      <c r="O698" s="1"/>
      <c r="P698" s="1"/>
      <c r="Q698" s="1"/>
      <c r="R698" s="1"/>
      <c r="S698" s="1"/>
      <c r="T698" s="1"/>
      <c r="U698" s="1"/>
      <c r="V698" s="1"/>
      <c r="W698" s="1"/>
      <c r="X698" s="1"/>
      <c r="Y698" s="1"/>
      <c r="Z698" s="3"/>
    </row>
    <row r="699" spans="1:26" ht="14.25" customHeight="1" x14ac:dyDescent="0.25">
      <c r="A699" s="1"/>
      <c r="B699" s="1"/>
      <c r="C699" s="1"/>
      <c r="D699" s="3"/>
      <c r="E699" s="1"/>
      <c r="F699" s="1"/>
      <c r="G699" s="1"/>
      <c r="H699" s="1"/>
      <c r="I699" s="1"/>
      <c r="J699" s="1"/>
      <c r="K699" s="1"/>
      <c r="L699" s="1"/>
      <c r="M699" s="1"/>
      <c r="N699" s="1"/>
      <c r="O699" s="1"/>
      <c r="P699" s="1"/>
      <c r="Q699" s="1"/>
      <c r="R699" s="1"/>
      <c r="S699" s="1"/>
      <c r="T699" s="1"/>
      <c r="U699" s="1"/>
      <c r="V699" s="1"/>
      <c r="W699" s="1"/>
      <c r="X699" s="1"/>
      <c r="Y699" s="1"/>
      <c r="Z699" s="3"/>
    </row>
    <row r="700" spans="1:26" ht="14.25" customHeight="1" x14ac:dyDescent="0.25">
      <c r="A700" s="1"/>
      <c r="B700" s="1"/>
      <c r="C700" s="1"/>
      <c r="D700" s="3"/>
      <c r="E700" s="1"/>
      <c r="F700" s="1"/>
      <c r="G700" s="1"/>
      <c r="H700" s="1"/>
      <c r="I700" s="1"/>
      <c r="J700" s="1"/>
      <c r="K700" s="1"/>
      <c r="L700" s="1"/>
      <c r="M700" s="1"/>
      <c r="N700" s="1"/>
      <c r="O700" s="1"/>
      <c r="P700" s="1"/>
      <c r="Q700" s="1"/>
      <c r="R700" s="1"/>
      <c r="S700" s="1"/>
      <c r="T700" s="1"/>
      <c r="U700" s="1"/>
      <c r="V700" s="1"/>
      <c r="W700" s="1"/>
      <c r="X700" s="1"/>
      <c r="Y700" s="1"/>
      <c r="Z700" s="3"/>
    </row>
    <row r="701" spans="1:26" ht="14.25" customHeight="1" x14ac:dyDescent="0.25">
      <c r="A701" s="1"/>
      <c r="B701" s="1"/>
      <c r="C701" s="1"/>
      <c r="D701" s="3"/>
      <c r="E701" s="1"/>
      <c r="F701" s="1"/>
      <c r="G701" s="1"/>
      <c r="H701" s="1"/>
      <c r="I701" s="1"/>
      <c r="J701" s="1"/>
      <c r="K701" s="1"/>
      <c r="L701" s="1"/>
      <c r="M701" s="1"/>
      <c r="N701" s="1"/>
      <c r="O701" s="1"/>
      <c r="P701" s="1"/>
      <c r="Q701" s="1"/>
      <c r="R701" s="1"/>
      <c r="S701" s="1"/>
      <c r="T701" s="1"/>
      <c r="U701" s="1"/>
      <c r="V701" s="1"/>
      <c r="W701" s="1"/>
      <c r="X701" s="1"/>
      <c r="Y701" s="1"/>
      <c r="Z701" s="3"/>
    </row>
    <row r="702" spans="1:26" ht="14.25" customHeight="1" x14ac:dyDescent="0.25">
      <c r="A702" s="1"/>
      <c r="B702" s="1"/>
      <c r="C702" s="1"/>
      <c r="D702" s="3"/>
      <c r="E702" s="1"/>
      <c r="F702" s="1"/>
      <c r="G702" s="1"/>
      <c r="H702" s="1"/>
      <c r="I702" s="1"/>
      <c r="J702" s="1"/>
      <c r="K702" s="1"/>
      <c r="L702" s="1"/>
      <c r="M702" s="1"/>
      <c r="N702" s="1"/>
      <c r="O702" s="1"/>
      <c r="P702" s="1"/>
      <c r="Q702" s="1"/>
      <c r="R702" s="1"/>
      <c r="S702" s="1"/>
      <c r="T702" s="1"/>
      <c r="U702" s="1"/>
      <c r="V702" s="1"/>
      <c r="W702" s="1"/>
      <c r="X702" s="1"/>
      <c r="Y702" s="1"/>
      <c r="Z702" s="3"/>
    </row>
    <row r="703" spans="1:26" ht="14.25" customHeight="1" x14ac:dyDescent="0.25">
      <c r="A703" s="1"/>
      <c r="B703" s="1"/>
      <c r="C703" s="1"/>
      <c r="D703" s="3"/>
      <c r="E703" s="1"/>
      <c r="F703" s="1"/>
      <c r="G703" s="1"/>
      <c r="H703" s="1"/>
      <c r="I703" s="1"/>
      <c r="J703" s="1"/>
      <c r="K703" s="1"/>
      <c r="L703" s="1"/>
      <c r="M703" s="1"/>
      <c r="N703" s="1"/>
      <c r="O703" s="1"/>
      <c r="P703" s="1"/>
      <c r="Q703" s="1"/>
      <c r="R703" s="1"/>
      <c r="S703" s="1"/>
      <c r="T703" s="1"/>
      <c r="U703" s="1"/>
      <c r="V703" s="1"/>
      <c r="W703" s="1"/>
      <c r="X703" s="1"/>
      <c r="Y703" s="1"/>
      <c r="Z703" s="3"/>
    </row>
    <row r="704" spans="1:26" ht="14.25" customHeight="1" x14ac:dyDescent="0.25">
      <c r="A704" s="1"/>
      <c r="B704" s="1"/>
      <c r="C704" s="1"/>
      <c r="D704" s="3"/>
      <c r="E704" s="1"/>
      <c r="F704" s="1"/>
      <c r="G704" s="1"/>
      <c r="H704" s="1"/>
      <c r="I704" s="1"/>
      <c r="J704" s="1"/>
      <c r="K704" s="1"/>
      <c r="L704" s="1"/>
      <c r="M704" s="1"/>
      <c r="N704" s="1"/>
      <c r="O704" s="1"/>
      <c r="P704" s="1"/>
      <c r="Q704" s="1"/>
      <c r="R704" s="1"/>
      <c r="S704" s="1"/>
      <c r="T704" s="1"/>
      <c r="U704" s="1"/>
      <c r="V704" s="1"/>
      <c r="W704" s="1"/>
      <c r="X704" s="1"/>
      <c r="Y704" s="1"/>
      <c r="Z704" s="3"/>
    </row>
    <row r="705" spans="1:26" ht="14.25" customHeight="1" x14ac:dyDescent="0.25">
      <c r="A705" s="1"/>
      <c r="B705" s="1"/>
      <c r="C705" s="1"/>
      <c r="D705" s="3"/>
      <c r="E705" s="1"/>
      <c r="F705" s="1"/>
      <c r="G705" s="1"/>
      <c r="H705" s="1"/>
      <c r="I705" s="1"/>
      <c r="J705" s="1"/>
      <c r="K705" s="1"/>
      <c r="L705" s="1"/>
      <c r="M705" s="1"/>
      <c r="N705" s="1"/>
      <c r="O705" s="1"/>
      <c r="P705" s="1"/>
      <c r="Q705" s="1"/>
      <c r="R705" s="1"/>
      <c r="S705" s="1"/>
      <c r="T705" s="1"/>
      <c r="U705" s="1"/>
      <c r="V705" s="1"/>
      <c r="W705" s="1"/>
      <c r="X705" s="1"/>
      <c r="Y705" s="1"/>
      <c r="Z705" s="3"/>
    </row>
    <row r="706" spans="1:26" ht="14.25" customHeight="1" x14ac:dyDescent="0.25">
      <c r="A706" s="1"/>
      <c r="B706" s="1"/>
      <c r="C706" s="1"/>
      <c r="D706" s="3"/>
      <c r="E706" s="1"/>
      <c r="F706" s="1"/>
      <c r="G706" s="1"/>
      <c r="H706" s="1"/>
      <c r="I706" s="1"/>
      <c r="J706" s="1"/>
      <c r="K706" s="1"/>
      <c r="L706" s="1"/>
      <c r="M706" s="1"/>
      <c r="N706" s="1"/>
      <c r="O706" s="1"/>
      <c r="P706" s="1"/>
      <c r="Q706" s="1"/>
      <c r="R706" s="1"/>
      <c r="S706" s="1"/>
      <c r="T706" s="1"/>
      <c r="U706" s="1"/>
      <c r="V706" s="1"/>
      <c r="W706" s="1"/>
      <c r="X706" s="1"/>
      <c r="Y706" s="1"/>
      <c r="Z706" s="3"/>
    </row>
    <row r="707" spans="1:26" ht="14.25" customHeight="1" x14ac:dyDescent="0.25">
      <c r="A707" s="1"/>
      <c r="B707" s="1"/>
      <c r="C707" s="1"/>
      <c r="D707" s="3"/>
      <c r="E707" s="1"/>
      <c r="F707" s="1"/>
      <c r="G707" s="1"/>
      <c r="H707" s="1"/>
      <c r="I707" s="1"/>
      <c r="J707" s="1"/>
      <c r="K707" s="1"/>
      <c r="L707" s="1"/>
      <c r="M707" s="1"/>
      <c r="N707" s="1"/>
      <c r="O707" s="1"/>
      <c r="P707" s="1"/>
      <c r="Q707" s="1"/>
      <c r="R707" s="1"/>
      <c r="S707" s="1"/>
      <c r="T707" s="1"/>
      <c r="U707" s="1"/>
      <c r="V707" s="1"/>
      <c r="W707" s="1"/>
      <c r="X707" s="1"/>
      <c r="Y707" s="1"/>
      <c r="Z707" s="3"/>
    </row>
    <row r="708" spans="1:26" ht="14.25" customHeight="1" x14ac:dyDescent="0.25">
      <c r="A708" s="1"/>
      <c r="B708" s="1"/>
      <c r="C708" s="1"/>
      <c r="D708" s="3"/>
      <c r="E708" s="1"/>
      <c r="F708" s="1"/>
      <c r="G708" s="1"/>
      <c r="H708" s="1"/>
      <c r="I708" s="1"/>
      <c r="J708" s="1"/>
      <c r="K708" s="1"/>
      <c r="L708" s="1"/>
      <c r="M708" s="1"/>
      <c r="N708" s="1"/>
      <c r="O708" s="1"/>
      <c r="P708" s="1"/>
      <c r="Q708" s="1"/>
      <c r="R708" s="1"/>
      <c r="S708" s="1"/>
      <c r="T708" s="1"/>
      <c r="U708" s="1"/>
      <c r="V708" s="1"/>
      <c r="W708" s="1"/>
      <c r="X708" s="1"/>
      <c r="Y708" s="1"/>
      <c r="Z708" s="3"/>
    </row>
    <row r="709" spans="1:26" ht="14.25" customHeight="1" x14ac:dyDescent="0.25">
      <c r="A709" s="1"/>
      <c r="B709" s="1"/>
      <c r="C709" s="1"/>
      <c r="D709" s="3"/>
      <c r="E709" s="1"/>
      <c r="F709" s="1"/>
      <c r="G709" s="1"/>
      <c r="H709" s="1"/>
      <c r="I709" s="1"/>
      <c r="J709" s="1"/>
      <c r="K709" s="1"/>
      <c r="L709" s="1"/>
      <c r="M709" s="1"/>
      <c r="N709" s="1"/>
      <c r="O709" s="1"/>
      <c r="P709" s="1"/>
      <c r="Q709" s="1"/>
      <c r="R709" s="1"/>
      <c r="S709" s="1"/>
      <c r="T709" s="1"/>
      <c r="U709" s="1"/>
      <c r="V709" s="1"/>
      <c r="W709" s="1"/>
      <c r="X709" s="1"/>
      <c r="Y709" s="1"/>
      <c r="Z709" s="3"/>
    </row>
    <row r="710" spans="1:26" ht="14.25" customHeight="1" x14ac:dyDescent="0.25">
      <c r="A710" s="1"/>
      <c r="B710" s="1"/>
      <c r="C710" s="1"/>
      <c r="D710" s="3"/>
      <c r="E710" s="1"/>
      <c r="F710" s="1"/>
      <c r="G710" s="1"/>
      <c r="H710" s="1"/>
      <c r="I710" s="1"/>
      <c r="J710" s="1"/>
      <c r="K710" s="1"/>
      <c r="L710" s="1"/>
      <c r="M710" s="1"/>
      <c r="N710" s="1"/>
      <c r="O710" s="1"/>
      <c r="P710" s="1"/>
      <c r="Q710" s="1"/>
      <c r="R710" s="1"/>
      <c r="S710" s="1"/>
      <c r="T710" s="1"/>
      <c r="U710" s="1"/>
      <c r="V710" s="1"/>
      <c r="W710" s="1"/>
      <c r="X710" s="1"/>
      <c r="Y710" s="1"/>
      <c r="Z710" s="3"/>
    </row>
    <row r="711" spans="1:26" ht="14.25" customHeight="1" x14ac:dyDescent="0.25">
      <c r="A711" s="1"/>
      <c r="B711" s="1"/>
      <c r="C711" s="1"/>
      <c r="D711" s="3"/>
      <c r="E711" s="1"/>
      <c r="F711" s="1"/>
      <c r="G711" s="1"/>
      <c r="H711" s="1"/>
      <c r="I711" s="1"/>
      <c r="J711" s="1"/>
      <c r="K711" s="1"/>
      <c r="L711" s="1"/>
      <c r="M711" s="1"/>
      <c r="N711" s="1"/>
      <c r="O711" s="1"/>
      <c r="P711" s="1"/>
      <c r="Q711" s="1"/>
      <c r="R711" s="1"/>
      <c r="S711" s="1"/>
      <c r="T711" s="1"/>
      <c r="U711" s="1"/>
      <c r="V711" s="1"/>
      <c r="W711" s="1"/>
      <c r="X711" s="1"/>
      <c r="Y711" s="1"/>
      <c r="Z711" s="3"/>
    </row>
    <row r="712" spans="1:26" ht="14.25" customHeight="1" x14ac:dyDescent="0.25">
      <c r="A712" s="1"/>
      <c r="B712" s="1"/>
      <c r="C712" s="1"/>
      <c r="D712" s="3"/>
      <c r="E712" s="1"/>
      <c r="F712" s="1"/>
      <c r="G712" s="1"/>
      <c r="H712" s="1"/>
      <c r="I712" s="1"/>
      <c r="J712" s="1"/>
      <c r="K712" s="1"/>
      <c r="L712" s="1"/>
      <c r="M712" s="1"/>
      <c r="N712" s="1"/>
      <c r="O712" s="1"/>
      <c r="P712" s="1"/>
      <c r="Q712" s="1"/>
      <c r="R712" s="1"/>
      <c r="S712" s="1"/>
      <c r="T712" s="1"/>
      <c r="U712" s="1"/>
      <c r="V712" s="1"/>
      <c r="W712" s="1"/>
      <c r="X712" s="1"/>
      <c r="Y712" s="1"/>
      <c r="Z712" s="3"/>
    </row>
    <row r="713" spans="1:26" ht="14.25" customHeight="1" x14ac:dyDescent="0.25">
      <c r="A713" s="1"/>
      <c r="B713" s="1"/>
      <c r="C713" s="1"/>
      <c r="D713" s="3"/>
      <c r="E713" s="1"/>
      <c r="F713" s="1"/>
      <c r="G713" s="1"/>
      <c r="H713" s="1"/>
      <c r="I713" s="1"/>
      <c r="J713" s="1"/>
      <c r="K713" s="1"/>
      <c r="L713" s="1"/>
      <c r="M713" s="1"/>
      <c r="N713" s="1"/>
      <c r="O713" s="1"/>
      <c r="P713" s="1"/>
      <c r="Q713" s="1"/>
      <c r="R713" s="1"/>
      <c r="S713" s="1"/>
      <c r="T713" s="1"/>
      <c r="U713" s="1"/>
      <c r="V713" s="1"/>
      <c r="W713" s="1"/>
      <c r="X713" s="1"/>
      <c r="Y713" s="1"/>
      <c r="Z713" s="3"/>
    </row>
    <row r="714" spans="1:26" ht="14.25" customHeight="1" x14ac:dyDescent="0.25">
      <c r="A714" s="1"/>
      <c r="B714" s="1"/>
      <c r="C714" s="1"/>
      <c r="D714" s="3"/>
      <c r="E714" s="1"/>
      <c r="F714" s="1"/>
      <c r="G714" s="1"/>
      <c r="H714" s="1"/>
      <c r="I714" s="1"/>
      <c r="J714" s="1"/>
      <c r="K714" s="1"/>
      <c r="L714" s="1"/>
      <c r="M714" s="1"/>
      <c r="N714" s="1"/>
      <c r="O714" s="1"/>
      <c r="P714" s="1"/>
      <c r="Q714" s="1"/>
      <c r="R714" s="1"/>
      <c r="S714" s="1"/>
      <c r="T714" s="1"/>
      <c r="U714" s="1"/>
      <c r="V714" s="1"/>
      <c r="W714" s="1"/>
      <c r="X714" s="1"/>
      <c r="Y714" s="1"/>
      <c r="Z714" s="3"/>
    </row>
    <row r="715" spans="1:26" ht="14.25" customHeight="1" x14ac:dyDescent="0.25">
      <c r="A715" s="1"/>
      <c r="B715" s="1"/>
      <c r="C715" s="1"/>
      <c r="D715" s="3"/>
      <c r="E715" s="1"/>
      <c r="F715" s="1"/>
      <c r="G715" s="1"/>
      <c r="H715" s="1"/>
      <c r="I715" s="1"/>
      <c r="J715" s="1"/>
      <c r="K715" s="1"/>
      <c r="L715" s="1"/>
      <c r="M715" s="1"/>
      <c r="N715" s="1"/>
      <c r="O715" s="1"/>
      <c r="P715" s="1"/>
      <c r="Q715" s="1"/>
      <c r="R715" s="1"/>
      <c r="S715" s="1"/>
      <c r="T715" s="1"/>
      <c r="U715" s="1"/>
      <c r="V715" s="1"/>
      <c r="W715" s="1"/>
      <c r="X715" s="1"/>
      <c r="Y715" s="1"/>
      <c r="Z715" s="3"/>
    </row>
    <row r="716" spans="1:26" ht="14.25" customHeight="1" x14ac:dyDescent="0.25">
      <c r="A716" s="1"/>
      <c r="B716" s="1"/>
      <c r="C716" s="1"/>
      <c r="D716" s="3"/>
      <c r="E716" s="1"/>
      <c r="F716" s="1"/>
      <c r="G716" s="1"/>
      <c r="H716" s="1"/>
      <c r="I716" s="1"/>
      <c r="J716" s="1"/>
      <c r="K716" s="1"/>
      <c r="L716" s="1"/>
      <c r="M716" s="1"/>
      <c r="N716" s="1"/>
      <c r="O716" s="1"/>
      <c r="P716" s="1"/>
      <c r="Q716" s="1"/>
      <c r="R716" s="1"/>
      <c r="S716" s="1"/>
      <c r="T716" s="1"/>
      <c r="U716" s="1"/>
      <c r="V716" s="1"/>
      <c r="W716" s="1"/>
      <c r="X716" s="1"/>
      <c r="Y716" s="1"/>
      <c r="Z716" s="3"/>
    </row>
    <row r="717" spans="1:26" ht="14.25" customHeight="1" x14ac:dyDescent="0.25">
      <c r="A717" s="1"/>
      <c r="B717" s="1"/>
      <c r="C717" s="1"/>
      <c r="D717" s="3"/>
      <c r="E717" s="1"/>
      <c r="F717" s="1"/>
      <c r="G717" s="1"/>
      <c r="H717" s="1"/>
      <c r="I717" s="1"/>
      <c r="J717" s="1"/>
      <c r="K717" s="1"/>
      <c r="L717" s="1"/>
      <c r="M717" s="1"/>
      <c r="N717" s="1"/>
      <c r="O717" s="1"/>
      <c r="P717" s="1"/>
      <c r="Q717" s="1"/>
      <c r="R717" s="1"/>
      <c r="S717" s="1"/>
      <c r="T717" s="1"/>
      <c r="U717" s="1"/>
      <c r="V717" s="1"/>
      <c r="W717" s="1"/>
      <c r="X717" s="1"/>
      <c r="Y717" s="1"/>
      <c r="Z717" s="3"/>
    </row>
    <row r="718" spans="1:26" ht="14.25" customHeight="1" x14ac:dyDescent="0.25">
      <c r="A718" s="1"/>
      <c r="B718" s="1"/>
      <c r="C718" s="1"/>
      <c r="D718" s="3"/>
      <c r="E718" s="1"/>
      <c r="F718" s="1"/>
      <c r="G718" s="1"/>
      <c r="H718" s="1"/>
      <c r="I718" s="1"/>
      <c r="J718" s="1"/>
      <c r="K718" s="1"/>
      <c r="L718" s="1"/>
      <c r="M718" s="1"/>
      <c r="N718" s="1"/>
      <c r="O718" s="1"/>
      <c r="P718" s="1"/>
      <c r="Q718" s="1"/>
      <c r="R718" s="1"/>
      <c r="S718" s="1"/>
      <c r="T718" s="1"/>
      <c r="U718" s="1"/>
      <c r="V718" s="1"/>
      <c r="W718" s="1"/>
      <c r="X718" s="1"/>
      <c r="Y718" s="1"/>
      <c r="Z718" s="3"/>
    </row>
    <row r="719" spans="1:26" ht="14.25" customHeight="1" x14ac:dyDescent="0.25">
      <c r="A719" s="1"/>
      <c r="B719" s="1"/>
      <c r="C719" s="1"/>
      <c r="D719" s="3"/>
      <c r="E719" s="1"/>
      <c r="F719" s="1"/>
      <c r="G719" s="1"/>
      <c r="H719" s="1"/>
      <c r="I719" s="1"/>
      <c r="J719" s="1"/>
      <c r="K719" s="1"/>
      <c r="L719" s="1"/>
      <c r="M719" s="1"/>
      <c r="N719" s="1"/>
      <c r="O719" s="1"/>
      <c r="P719" s="1"/>
      <c r="Q719" s="1"/>
      <c r="R719" s="1"/>
      <c r="S719" s="1"/>
      <c r="T719" s="1"/>
      <c r="U719" s="1"/>
      <c r="V719" s="1"/>
      <c r="W719" s="1"/>
      <c r="X719" s="1"/>
      <c r="Y719" s="1"/>
      <c r="Z719" s="3"/>
    </row>
    <row r="720" spans="1:26" ht="14.25" customHeight="1" x14ac:dyDescent="0.25">
      <c r="A720" s="1"/>
      <c r="B720" s="1"/>
      <c r="C720" s="1"/>
      <c r="D720" s="3"/>
      <c r="E720" s="1"/>
      <c r="F720" s="1"/>
      <c r="G720" s="1"/>
      <c r="H720" s="1"/>
      <c r="I720" s="1"/>
      <c r="J720" s="1"/>
      <c r="K720" s="1"/>
      <c r="L720" s="1"/>
      <c r="M720" s="1"/>
      <c r="N720" s="1"/>
      <c r="O720" s="1"/>
      <c r="P720" s="1"/>
      <c r="Q720" s="1"/>
      <c r="R720" s="1"/>
      <c r="S720" s="1"/>
      <c r="T720" s="1"/>
      <c r="U720" s="1"/>
      <c r="V720" s="1"/>
      <c r="W720" s="1"/>
      <c r="X720" s="1"/>
      <c r="Y720" s="1"/>
      <c r="Z720" s="3"/>
    </row>
    <row r="721" spans="1:26" ht="14.25" customHeight="1" x14ac:dyDescent="0.25">
      <c r="A721" s="1"/>
      <c r="B721" s="1"/>
      <c r="C721" s="1"/>
      <c r="D721" s="3"/>
      <c r="E721" s="1"/>
      <c r="F721" s="1"/>
      <c r="G721" s="1"/>
      <c r="H721" s="1"/>
      <c r="I721" s="1"/>
      <c r="J721" s="1"/>
      <c r="K721" s="1"/>
      <c r="L721" s="1"/>
      <c r="M721" s="1"/>
      <c r="N721" s="1"/>
      <c r="O721" s="1"/>
      <c r="P721" s="1"/>
      <c r="Q721" s="1"/>
      <c r="R721" s="1"/>
      <c r="S721" s="1"/>
      <c r="T721" s="1"/>
      <c r="U721" s="1"/>
      <c r="V721" s="1"/>
      <c r="W721" s="1"/>
      <c r="X721" s="1"/>
      <c r="Y721" s="1"/>
      <c r="Z721" s="3"/>
    </row>
    <row r="722" spans="1:26" ht="14.25" customHeight="1" x14ac:dyDescent="0.25">
      <c r="A722" s="1"/>
      <c r="B722" s="1"/>
      <c r="C722" s="1"/>
      <c r="D722" s="3"/>
      <c r="E722" s="1"/>
      <c r="F722" s="1"/>
      <c r="G722" s="1"/>
      <c r="H722" s="1"/>
      <c r="I722" s="1"/>
      <c r="J722" s="1"/>
      <c r="K722" s="1"/>
      <c r="L722" s="1"/>
      <c r="M722" s="1"/>
      <c r="N722" s="1"/>
      <c r="O722" s="1"/>
      <c r="P722" s="1"/>
      <c r="Q722" s="1"/>
      <c r="R722" s="1"/>
      <c r="S722" s="1"/>
      <c r="T722" s="1"/>
      <c r="U722" s="1"/>
      <c r="V722" s="1"/>
      <c r="W722" s="1"/>
      <c r="X722" s="1"/>
      <c r="Y722" s="1"/>
      <c r="Z722" s="3"/>
    </row>
    <row r="723" spans="1:26" ht="14.25" customHeight="1" x14ac:dyDescent="0.25">
      <c r="A723" s="1"/>
      <c r="B723" s="1"/>
      <c r="C723" s="1"/>
      <c r="D723" s="3"/>
      <c r="E723" s="1"/>
      <c r="F723" s="1"/>
      <c r="G723" s="1"/>
      <c r="H723" s="1"/>
      <c r="I723" s="1"/>
      <c r="J723" s="1"/>
      <c r="K723" s="1"/>
      <c r="L723" s="1"/>
      <c r="M723" s="1"/>
      <c r="N723" s="1"/>
      <c r="O723" s="1"/>
      <c r="P723" s="1"/>
      <c r="Q723" s="1"/>
      <c r="R723" s="1"/>
      <c r="S723" s="1"/>
      <c r="T723" s="1"/>
      <c r="U723" s="1"/>
      <c r="V723" s="1"/>
      <c r="W723" s="1"/>
      <c r="X723" s="1"/>
      <c r="Y723" s="1"/>
      <c r="Z723" s="3"/>
    </row>
    <row r="724" spans="1:26" ht="14.25" customHeight="1" x14ac:dyDescent="0.25">
      <c r="A724" s="1"/>
      <c r="B724" s="1"/>
      <c r="C724" s="1"/>
      <c r="D724" s="3"/>
      <c r="E724" s="1"/>
      <c r="F724" s="1"/>
      <c r="G724" s="1"/>
      <c r="H724" s="1"/>
      <c r="I724" s="1"/>
      <c r="J724" s="1"/>
      <c r="K724" s="1"/>
      <c r="L724" s="1"/>
      <c r="M724" s="1"/>
      <c r="N724" s="1"/>
      <c r="O724" s="1"/>
      <c r="P724" s="1"/>
      <c r="Q724" s="1"/>
      <c r="R724" s="1"/>
      <c r="S724" s="1"/>
      <c r="T724" s="1"/>
      <c r="U724" s="1"/>
      <c r="V724" s="1"/>
      <c r="W724" s="1"/>
      <c r="X724" s="1"/>
      <c r="Y724" s="1"/>
      <c r="Z724" s="3"/>
    </row>
    <row r="725" spans="1:26" ht="14.25" customHeight="1" x14ac:dyDescent="0.25">
      <c r="A725" s="1"/>
      <c r="B725" s="1"/>
      <c r="C725" s="1"/>
      <c r="D725" s="3"/>
      <c r="E725" s="1"/>
      <c r="F725" s="1"/>
      <c r="G725" s="1"/>
      <c r="H725" s="1"/>
      <c r="I725" s="1"/>
      <c r="J725" s="1"/>
      <c r="K725" s="1"/>
      <c r="L725" s="1"/>
      <c r="M725" s="1"/>
      <c r="N725" s="1"/>
      <c r="O725" s="1"/>
      <c r="P725" s="1"/>
      <c r="Q725" s="1"/>
      <c r="R725" s="1"/>
      <c r="S725" s="1"/>
      <c r="T725" s="1"/>
      <c r="U725" s="1"/>
      <c r="V725" s="1"/>
      <c r="W725" s="1"/>
      <c r="X725" s="1"/>
      <c r="Y725" s="1"/>
      <c r="Z725" s="3"/>
    </row>
    <row r="726" spans="1:26" ht="14.25" customHeight="1" x14ac:dyDescent="0.25">
      <c r="A726" s="1"/>
      <c r="B726" s="1"/>
      <c r="C726" s="1"/>
      <c r="D726" s="3"/>
      <c r="E726" s="1"/>
      <c r="F726" s="1"/>
      <c r="G726" s="1"/>
      <c r="H726" s="1"/>
      <c r="I726" s="1"/>
      <c r="J726" s="1"/>
      <c r="K726" s="1"/>
      <c r="L726" s="1"/>
      <c r="M726" s="1"/>
      <c r="N726" s="1"/>
      <c r="O726" s="1"/>
      <c r="P726" s="1"/>
      <c r="Q726" s="1"/>
      <c r="R726" s="1"/>
      <c r="S726" s="1"/>
      <c r="T726" s="1"/>
      <c r="U726" s="1"/>
      <c r="V726" s="1"/>
      <c r="W726" s="1"/>
      <c r="X726" s="1"/>
      <c r="Y726" s="1"/>
      <c r="Z726" s="3"/>
    </row>
    <row r="727" spans="1:26" ht="14.25" customHeight="1" x14ac:dyDescent="0.25">
      <c r="A727" s="1"/>
      <c r="B727" s="1"/>
      <c r="C727" s="1"/>
      <c r="D727" s="3"/>
      <c r="E727" s="1"/>
      <c r="F727" s="1"/>
      <c r="G727" s="1"/>
      <c r="H727" s="1"/>
      <c r="I727" s="1"/>
      <c r="J727" s="1"/>
      <c r="K727" s="1"/>
      <c r="L727" s="1"/>
      <c r="M727" s="1"/>
      <c r="N727" s="1"/>
      <c r="O727" s="1"/>
      <c r="P727" s="1"/>
      <c r="Q727" s="1"/>
      <c r="R727" s="1"/>
      <c r="S727" s="1"/>
      <c r="T727" s="1"/>
      <c r="U727" s="1"/>
      <c r="V727" s="1"/>
      <c r="W727" s="1"/>
      <c r="X727" s="1"/>
      <c r="Y727" s="1"/>
      <c r="Z727" s="3"/>
    </row>
    <row r="728" spans="1:26" ht="14.25" customHeight="1" x14ac:dyDescent="0.25">
      <c r="A728" s="1"/>
      <c r="B728" s="1"/>
      <c r="C728" s="1"/>
      <c r="D728" s="3"/>
      <c r="E728" s="1"/>
      <c r="F728" s="1"/>
      <c r="G728" s="1"/>
      <c r="H728" s="1"/>
      <c r="I728" s="1"/>
      <c r="J728" s="1"/>
      <c r="K728" s="1"/>
      <c r="L728" s="1"/>
      <c r="M728" s="1"/>
      <c r="N728" s="1"/>
      <c r="O728" s="1"/>
      <c r="P728" s="1"/>
      <c r="Q728" s="1"/>
      <c r="R728" s="1"/>
      <c r="S728" s="1"/>
      <c r="T728" s="1"/>
      <c r="U728" s="1"/>
      <c r="V728" s="1"/>
      <c r="W728" s="1"/>
      <c r="X728" s="1"/>
      <c r="Y728" s="1"/>
      <c r="Z728" s="3"/>
    </row>
    <row r="729" spans="1:26" ht="14.25" customHeight="1" x14ac:dyDescent="0.25">
      <c r="A729" s="1"/>
      <c r="B729" s="1"/>
      <c r="C729" s="1"/>
      <c r="D729" s="3"/>
      <c r="E729" s="1"/>
      <c r="F729" s="1"/>
      <c r="G729" s="1"/>
      <c r="H729" s="1"/>
      <c r="I729" s="1"/>
      <c r="J729" s="1"/>
      <c r="K729" s="1"/>
      <c r="L729" s="1"/>
      <c r="M729" s="1"/>
      <c r="N729" s="1"/>
      <c r="O729" s="1"/>
      <c r="P729" s="1"/>
      <c r="Q729" s="1"/>
      <c r="R729" s="1"/>
      <c r="S729" s="1"/>
      <c r="T729" s="1"/>
      <c r="U729" s="1"/>
      <c r="V729" s="1"/>
      <c r="W729" s="1"/>
      <c r="X729" s="1"/>
      <c r="Y729" s="1"/>
      <c r="Z729" s="3"/>
    </row>
    <row r="730" spans="1:26" ht="14.25" customHeight="1" x14ac:dyDescent="0.25">
      <c r="A730" s="1"/>
      <c r="B730" s="1"/>
      <c r="C730" s="1"/>
      <c r="D730" s="3"/>
      <c r="E730" s="1"/>
      <c r="F730" s="1"/>
      <c r="G730" s="1"/>
      <c r="H730" s="1"/>
      <c r="I730" s="1"/>
      <c r="J730" s="1"/>
      <c r="K730" s="1"/>
      <c r="L730" s="1"/>
      <c r="M730" s="1"/>
      <c r="N730" s="1"/>
      <c r="O730" s="1"/>
      <c r="P730" s="1"/>
      <c r="Q730" s="1"/>
      <c r="R730" s="1"/>
      <c r="S730" s="1"/>
      <c r="T730" s="1"/>
      <c r="U730" s="1"/>
      <c r="V730" s="1"/>
      <c r="W730" s="1"/>
      <c r="X730" s="1"/>
      <c r="Y730" s="1"/>
      <c r="Z730" s="3"/>
    </row>
    <row r="731" spans="1:26" ht="14.25" customHeight="1" x14ac:dyDescent="0.25">
      <c r="A731" s="1"/>
      <c r="B731" s="1"/>
      <c r="C731" s="1"/>
      <c r="D731" s="3"/>
      <c r="E731" s="1"/>
      <c r="F731" s="1"/>
      <c r="G731" s="1"/>
      <c r="H731" s="1"/>
      <c r="I731" s="1"/>
      <c r="J731" s="1"/>
      <c r="K731" s="1"/>
      <c r="L731" s="1"/>
      <c r="M731" s="1"/>
      <c r="N731" s="1"/>
      <c r="O731" s="1"/>
      <c r="P731" s="1"/>
      <c r="Q731" s="1"/>
      <c r="R731" s="1"/>
      <c r="S731" s="1"/>
      <c r="T731" s="1"/>
      <c r="U731" s="1"/>
      <c r="V731" s="1"/>
      <c r="W731" s="1"/>
      <c r="X731" s="1"/>
      <c r="Y731" s="1"/>
      <c r="Z731" s="3"/>
    </row>
    <row r="732" spans="1:26" ht="14.25" customHeight="1" x14ac:dyDescent="0.25">
      <c r="A732" s="1"/>
      <c r="B732" s="1"/>
      <c r="C732" s="1"/>
      <c r="D732" s="3"/>
      <c r="E732" s="1"/>
      <c r="F732" s="1"/>
      <c r="G732" s="1"/>
      <c r="H732" s="1"/>
      <c r="I732" s="1"/>
      <c r="J732" s="1"/>
      <c r="K732" s="1"/>
      <c r="L732" s="1"/>
      <c r="M732" s="1"/>
      <c r="N732" s="1"/>
      <c r="O732" s="1"/>
      <c r="P732" s="1"/>
      <c r="Q732" s="1"/>
      <c r="R732" s="1"/>
      <c r="S732" s="1"/>
      <c r="T732" s="1"/>
      <c r="U732" s="1"/>
      <c r="V732" s="1"/>
      <c r="W732" s="1"/>
      <c r="X732" s="1"/>
      <c r="Y732" s="1"/>
      <c r="Z732" s="3"/>
    </row>
    <row r="733" spans="1:26" ht="14.25" customHeight="1" x14ac:dyDescent="0.25">
      <c r="A733" s="1"/>
      <c r="B733" s="1"/>
      <c r="C733" s="1"/>
      <c r="D733" s="3"/>
      <c r="E733" s="1"/>
      <c r="F733" s="1"/>
      <c r="G733" s="1"/>
      <c r="H733" s="1"/>
      <c r="I733" s="1"/>
      <c r="J733" s="1"/>
      <c r="K733" s="1"/>
      <c r="L733" s="1"/>
      <c r="M733" s="1"/>
      <c r="N733" s="1"/>
      <c r="O733" s="1"/>
      <c r="P733" s="1"/>
      <c r="Q733" s="1"/>
      <c r="R733" s="1"/>
      <c r="S733" s="1"/>
      <c r="T733" s="1"/>
      <c r="U733" s="1"/>
      <c r="V733" s="1"/>
      <c r="W733" s="1"/>
      <c r="X733" s="1"/>
      <c r="Y733" s="1"/>
      <c r="Z733" s="3"/>
    </row>
    <row r="734" spans="1:26" ht="14.25" customHeight="1" x14ac:dyDescent="0.25">
      <c r="A734" s="1"/>
      <c r="B734" s="1"/>
      <c r="C734" s="1"/>
      <c r="D734" s="3"/>
      <c r="E734" s="1"/>
      <c r="F734" s="1"/>
      <c r="G734" s="1"/>
      <c r="H734" s="1"/>
      <c r="I734" s="1"/>
      <c r="J734" s="1"/>
      <c r="K734" s="1"/>
      <c r="L734" s="1"/>
      <c r="M734" s="1"/>
      <c r="N734" s="1"/>
      <c r="O734" s="1"/>
      <c r="P734" s="1"/>
      <c r="Q734" s="1"/>
      <c r="R734" s="1"/>
      <c r="S734" s="1"/>
      <c r="T734" s="1"/>
      <c r="U734" s="1"/>
      <c r="V734" s="1"/>
      <c r="W734" s="1"/>
      <c r="X734" s="1"/>
      <c r="Y734" s="1"/>
      <c r="Z734" s="3"/>
    </row>
    <row r="735" spans="1:26" ht="14.25" customHeight="1" x14ac:dyDescent="0.25">
      <c r="A735" s="1"/>
      <c r="B735" s="1"/>
      <c r="C735" s="1"/>
      <c r="D735" s="3"/>
      <c r="E735" s="1"/>
      <c r="F735" s="1"/>
      <c r="G735" s="1"/>
      <c r="H735" s="1"/>
      <c r="I735" s="1"/>
      <c r="J735" s="1"/>
      <c r="K735" s="1"/>
      <c r="L735" s="1"/>
      <c r="M735" s="1"/>
      <c r="N735" s="1"/>
      <c r="O735" s="1"/>
      <c r="P735" s="1"/>
      <c r="Q735" s="1"/>
      <c r="R735" s="1"/>
      <c r="S735" s="1"/>
      <c r="T735" s="1"/>
      <c r="U735" s="1"/>
      <c r="V735" s="1"/>
      <c r="W735" s="1"/>
      <c r="X735" s="1"/>
      <c r="Y735" s="1"/>
      <c r="Z735" s="3"/>
    </row>
    <row r="736" spans="1:26" ht="14.25" customHeight="1" x14ac:dyDescent="0.25">
      <c r="A736" s="1"/>
      <c r="B736" s="1"/>
      <c r="C736" s="1"/>
      <c r="D736" s="3"/>
      <c r="E736" s="1"/>
      <c r="F736" s="1"/>
      <c r="G736" s="1"/>
      <c r="H736" s="1"/>
      <c r="I736" s="1"/>
      <c r="J736" s="1"/>
      <c r="K736" s="1"/>
      <c r="L736" s="1"/>
      <c r="M736" s="1"/>
      <c r="N736" s="1"/>
      <c r="O736" s="1"/>
      <c r="P736" s="1"/>
      <c r="Q736" s="1"/>
      <c r="R736" s="1"/>
      <c r="S736" s="1"/>
      <c r="T736" s="1"/>
      <c r="U736" s="1"/>
      <c r="V736" s="1"/>
      <c r="W736" s="1"/>
      <c r="X736" s="1"/>
      <c r="Y736" s="1"/>
      <c r="Z736" s="3"/>
    </row>
    <row r="737" spans="1:26" ht="14.25" customHeight="1" x14ac:dyDescent="0.25">
      <c r="A737" s="1"/>
      <c r="B737" s="1"/>
      <c r="C737" s="1"/>
      <c r="D737" s="3"/>
      <c r="E737" s="1"/>
      <c r="F737" s="1"/>
      <c r="G737" s="1"/>
      <c r="H737" s="1"/>
      <c r="I737" s="1"/>
      <c r="J737" s="1"/>
      <c r="K737" s="1"/>
      <c r="L737" s="1"/>
      <c r="M737" s="1"/>
      <c r="N737" s="1"/>
      <c r="O737" s="1"/>
      <c r="P737" s="1"/>
      <c r="Q737" s="1"/>
      <c r="R737" s="1"/>
      <c r="S737" s="1"/>
      <c r="T737" s="1"/>
      <c r="U737" s="1"/>
      <c r="V737" s="1"/>
      <c r="W737" s="1"/>
      <c r="X737" s="1"/>
      <c r="Y737" s="1"/>
      <c r="Z737" s="3"/>
    </row>
    <row r="738" spans="1:26" ht="14.25" customHeight="1" x14ac:dyDescent="0.25">
      <c r="A738" s="1"/>
      <c r="B738" s="1"/>
      <c r="C738" s="1"/>
      <c r="D738" s="3"/>
      <c r="E738" s="1"/>
      <c r="F738" s="1"/>
      <c r="G738" s="1"/>
      <c r="H738" s="1"/>
      <c r="I738" s="1"/>
      <c r="J738" s="1"/>
      <c r="K738" s="1"/>
      <c r="L738" s="1"/>
      <c r="M738" s="1"/>
      <c r="N738" s="1"/>
      <c r="O738" s="1"/>
      <c r="P738" s="1"/>
      <c r="Q738" s="1"/>
      <c r="R738" s="1"/>
      <c r="S738" s="1"/>
      <c r="T738" s="1"/>
      <c r="U738" s="1"/>
      <c r="V738" s="1"/>
      <c r="W738" s="1"/>
      <c r="X738" s="1"/>
      <c r="Y738" s="1"/>
      <c r="Z738" s="3"/>
    </row>
    <row r="739" spans="1:26" ht="14.25" customHeight="1" x14ac:dyDescent="0.25">
      <c r="A739" s="1"/>
      <c r="B739" s="1"/>
      <c r="C739" s="1"/>
      <c r="D739" s="3"/>
      <c r="E739" s="1"/>
      <c r="F739" s="1"/>
      <c r="G739" s="1"/>
      <c r="H739" s="1"/>
      <c r="I739" s="1"/>
      <c r="J739" s="1"/>
      <c r="K739" s="1"/>
      <c r="L739" s="1"/>
      <c r="M739" s="1"/>
      <c r="N739" s="1"/>
      <c r="O739" s="1"/>
      <c r="P739" s="1"/>
      <c r="Q739" s="1"/>
      <c r="R739" s="1"/>
      <c r="S739" s="1"/>
      <c r="T739" s="1"/>
      <c r="U739" s="1"/>
      <c r="V739" s="1"/>
      <c r="W739" s="1"/>
      <c r="X739" s="1"/>
      <c r="Y739" s="1"/>
      <c r="Z739" s="3"/>
    </row>
    <row r="740" spans="1:26" ht="14.25" customHeight="1" x14ac:dyDescent="0.25">
      <c r="A740" s="1"/>
      <c r="B740" s="1"/>
      <c r="C740" s="1"/>
      <c r="D740" s="3"/>
      <c r="E740" s="1"/>
      <c r="F740" s="1"/>
      <c r="G740" s="1"/>
      <c r="H740" s="1"/>
      <c r="I740" s="1"/>
      <c r="J740" s="1"/>
      <c r="K740" s="1"/>
      <c r="L740" s="1"/>
      <c r="M740" s="1"/>
      <c r="N740" s="1"/>
      <c r="O740" s="1"/>
      <c r="P740" s="1"/>
      <c r="Q740" s="1"/>
      <c r="R740" s="1"/>
      <c r="S740" s="1"/>
      <c r="T740" s="1"/>
      <c r="U740" s="1"/>
      <c r="V740" s="1"/>
      <c r="W740" s="1"/>
      <c r="X740" s="1"/>
      <c r="Y740" s="1"/>
      <c r="Z740" s="3"/>
    </row>
    <row r="741" spans="1:26" ht="14.25" customHeight="1" x14ac:dyDescent="0.25">
      <c r="A741" s="1"/>
      <c r="B741" s="1"/>
      <c r="C741" s="1"/>
      <c r="D741" s="3"/>
      <c r="E741" s="1"/>
      <c r="F741" s="1"/>
      <c r="G741" s="1"/>
      <c r="H741" s="1"/>
      <c r="I741" s="1"/>
      <c r="J741" s="1"/>
      <c r="K741" s="1"/>
      <c r="L741" s="1"/>
      <c r="M741" s="1"/>
      <c r="N741" s="1"/>
      <c r="O741" s="1"/>
      <c r="P741" s="1"/>
      <c r="Q741" s="1"/>
      <c r="R741" s="1"/>
      <c r="S741" s="1"/>
      <c r="T741" s="1"/>
      <c r="U741" s="1"/>
      <c r="V741" s="1"/>
      <c r="W741" s="1"/>
      <c r="X741" s="1"/>
      <c r="Y741" s="1"/>
      <c r="Z741" s="3"/>
    </row>
    <row r="742" spans="1:26" ht="14.25" customHeight="1" x14ac:dyDescent="0.25">
      <c r="A742" s="1"/>
      <c r="B742" s="1"/>
      <c r="C742" s="1"/>
      <c r="D742" s="3"/>
      <c r="E742" s="1"/>
      <c r="F742" s="1"/>
      <c r="G742" s="1"/>
      <c r="H742" s="1"/>
      <c r="I742" s="1"/>
      <c r="J742" s="1"/>
      <c r="K742" s="1"/>
      <c r="L742" s="1"/>
      <c r="M742" s="1"/>
      <c r="N742" s="1"/>
      <c r="O742" s="1"/>
      <c r="P742" s="1"/>
      <c r="Q742" s="1"/>
      <c r="R742" s="1"/>
      <c r="S742" s="1"/>
      <c r="T742" s="1"/>
      <c r="U742" s="1"/>
      <c r="V742" s="1"/>
      <c r="W742" s="1"/>
      <c r="X742" s="1"/>
      <c r="Y742" s="1"/>
      <c r="Z742" s="3"/>
    </row>
    <row r="743" spans="1:26" ht="14.25" customHeight="1" x14ac:dyDescent="0.25">
      <c r="A743" s="1"/>
      <c r="B743" s="1"/>
      <c r="C743" s="1"/>
      <c r="D743" s="3"/>
      <c r="E743" s="1"/>
      <c r="F743" s="1"/>
      <c r="G743" s="1"/>
      <c r="H743" s="1"/>
      <c r="I743" s="1"/>
      <c r="J743" s="1"/>
      <c r="K743" s="1"/>
      <c r="L743" s="1"/>
      <c r="M743" s="1"/>
      <c r="N743" s="1"/>
      <c r="O743" s="1"/>
      <c r="P743" s="1"/>
      <c r="Q743" s="1"/>
      <c r="R743" s="1"/>
      <c r="S743" s="1"/>
      <c r="T743" s="1"/>
      <c r="U743" s="1"/>
      <c r="V743" s="1"/>
      <c r="W743" s="1"/>
      <c r="X743" s="1"/>
      <c r="Y743" s="1"/>
      <c r="Z743" s="3"/>
    </row>
    <row r="744" spans="1:26" ht="14.25" customHeight="1" x14ac:dyDescent="0.25">
      <c r="A744" s="1"/>
      <c r="B744" s="1"/>
      <c r="C744" s="1"/>
      <c r="D744" s="3"/>
      <c r="E744" s="1"/>
      <c r="F744" s="1"/>
      <c r="G744" s="1"/>
      <c r="H744" s="1"/>
      <c r="I744" s="1"/>
      <c r="J744" s="1"/>
      <c r="K744" s="1"/>
      <c r="L744" s="1"/>
      <c r="M744" s="1"/>
      <c r="N744" s="1"/>
      <c r="O744" s="1"/>
      <c r="P744" s="1"/>
      <c r="Q744" s="1"/>
      <c r="R744" s="1"/>
      <c r="S744" s="1"/>
      <c r="T744" s="1"/>
      <c r="U744" s="1"/>
      <c r="V744" s="1"/>
      <c r="W744" s="1"/>
      <c r="X744" s="1"/>
      <c r="Y744" s="1"/>
      <c r="Z744" s="3"/>
    </row>
    <row r="745" spans="1:26" ht="14.25" customHeight="1" x14ac:dyDescent="0.25">
      <c r="A745" s="1"/>
      <c r="B745" s="1"/>
      <c r="C745" s="1"/>
      <c r="D745" s="3"/>
      <c r="E745" s="1"/>
      <c r="F745" s="1"/>
      <c r="G745" s="1"/>
      <c r="H745" s="1"/>
      <c r="I745" s="1"/>
      <c r="J745" s="1"/>
      <c r="K745" s="1"/>
      <c r="L745" s="1"/>
      <c r="M745" s="1"/>
      <c r="N745" s="1"/>
      <c r="O745" s="1"/>
      <c r="P745" s="1"/>
      <c r="Q745" s="1"/>
      <c r="R745" s="1"/>
      <c r="S745" s="1"/>
      <c r="T745" s="1"/>
      <c r="U745" s="1"/>
      <c r="V745" s="1"/>
      <c r="W745" s="1"/>
      <c r="X745" s="1"/>
      <c r="Y745" s="1"/>
      <c r="Z745" s="3"/>
    </row>
    <row r="746" spans="1:26" ht="14.25" customHeight="1" x14ac:dyDescent="0.25">
      <c r="A746" s="1"/>
      <c r="B746" s="1"/>
      <c r="C746" s="1"/>
      <c r="D746" s="3"/>
      <c r="E746" s="1"/>
      <c r="F746" s="1"/>
      <c r="G746" s="1"/>
      <c r="H746" s="1"/>
      <c r="I746" s="1"/>
      <c r="J746" s="1"/>
      <c r="K746" s="1"/>
      <c r="L746" s="1"/>
      <c r="M746" s="1"/>
      <c r="N746" s="1"/>
      <c r="O746" s="1"/>
      <c r="P746" s="1"/>
      <c r="Q746" s="1"/>
      <c r="R746" s="1"/>
      <c r="S746" s="1"/>
      <c r="T746" s="1"/>
      <c r="U746" s="1"/>
      <c r="V746" s="1"/>
      <c r="W746" s="1"/>
      <c r="X746" s="1"/>
      <c r="Y746" s="1"/>
      <c r="Z746" s="3"/>
    </row>
    <row r="747" spans="1:26" ht="14.25" customHeight="1" x14ac:dyDescent="0.25">
      <c r="A747" s="1"/>
      <c r="B747" s="1"/>
      <c r="C747" s="1"/>
      <c r="D747" s="3"/>
      <c r="E747" s="1"/>
      <c r="F747" s="1"/>
      <c r="G747" s="1"/>
      <c r="H747" s="1"/>
      <c r="I747" s="1"/>
      <c r="J747" s="1"/>
      <c r="K747" s="1"/>
      <c r="L747" s="1"/>
      <c r="M747" s="1"/>
      <c r="N747" s="1"/>
      <c r="O747" s="1"/>
      <c r="P747" s="1"/>
      <c r="Q747" s="1"/>
      <c r="R747" s="1"/>
      <c r="S747" s="1"/>
      <c r="T747" s="1"/>
      <c r="U747" s="1"/>
      <c r="V747" s="1"/>
      <c r="W747" s="1"/>
      <c r="X747" s="1"/>
      <c r="Y747" s="1"/>
      <c r="Z747" s="3"/>
    </row>
    <row r="748" spans="1:26" ht="14.25" customHeight="1" x14ac:dyDescent="0.25">
      <c r="A748" s="1"/>
      <c r="B748" s="1"/>
      <c r="C748" s="1"/>
      <c r="D748" s="3"/>
      <c r="E748" s="1"/>
      <c r="F748" s="1"/>
      <c r="G748" s="1"/>
      <c r="H748" s="1"/>
      <c r="I748" s="1"/>
      <c r="J748" s="1"/>
      <c r="K748" s="1"/>
      <c r="L748" s="1"/>
      <c r="M748" s="1"/>
      <c r="N748" s="1"/>
      <c r="O748" s="1"/>
      <c r="P748" s="1"/>
      <c r="Q748" s="1"/>
      <c r="R748" s="1"/>
      <c r="S748" s="1"/>
      <c r="T748" s="1"/>
      <c r="U748" s="1"/>
      <c r="V748" s="1"/>
      <c r="W748" s="1"/>
      <c r="X748" s="1"/>
      <c r="Y748" s="1"/>
      <c r="Z748" s="3"/>
    </row>
    <row r="749" spans="1:26" ht="14.25" customHeight="1" x14ac:dyDescent="0.25">
      <c r="A749" s="1"/>
      <c r="B749" s="1"/>
      <c r="C749" s="1"/>
      <c r="D749" s="3"/>
      <c r="E749" s="1"/>
      <c r="F749" s="1"/>
      <c r="G749" s="1"/>
      <c r="H749" s="1"/>
      <c r="I749" s="1"/>
      <c r="J749" s="1"/>
      <c r="K749" s="1"/>
      <c r="L749" s="1"/>
      <c r="M749" s="1"/>
      <c r="N749" s="1"/>
      <c r="O749" s="1"/>
      <c r="P749" s="1"/>
      <c r="Q749" s="1"/>
      <c r="R749" s="1"/>
      <c r="S749" s="1"/>
      <c r="T749" s="1"/>
      <c r="U749" s="1"/>
      <c r="V749" s="1"/>
      <c r="W749" s="1"/>
      <c r="X749" s="1"/>
      <c r="Y749" s="1"/>
      <c r="Z749" s="3"/>
    </row>
    <row r="750" spans="1:26" ht="14.25" customHeight="1" x14ac:dyDescent="0.25">
      <c r="A750" s="1"/>
      <c r="B750" s="1"/>
      <c r="C750" s="1"/>
      <c r="D750" s="3"/>
      <c r="E750" s="1"/>
      <c r="F750" s="1"/>
      <c r="G750" s="1"/>
      <c r="H750" s="1"/>
      <c r="I750" s="1"/>
      <c r="J750" s="1"/>
      <c r="K750" s="1"/>
      <c r="L750" s="1"/>
      <c r="M750" s="1"/>
      <c r="N750" s="1"/>
      <c r="O750" s="1"/>
      <c r="P750" s="1"/>
      <c r="Q750" s="1"/>
      <c r="R750" s="1"/>
      <c r="S750" s="1"/>
      <c r="T750" s="1"/>
      <c r="U750" s="1"/>
      <c r="V750" s="1"/>
      <c r="W750" s="1"/>
      <c r="X750" s="1"/>
      <c r="Y750" s="1"/>
      <c r="Z750" s="3"/>
    </row>
    <row r="751" spans="1:26" ht="14.25" customHeight="1" x14ac:dyDescent="0.25">
      <c r="A751" s="1"/>
      <c r="B751" s="1"/>
      <c r="C751" s="1"/>
      <c r="D751" s="3"/>
      <c r="E751" s="1"/>
      <c r="F751" s="1"/>
      <c r="G751" s="1"/>
      <c r="H751" s="1"/>
      <c r="I751" s="1"/>
      <c r="J751" s="1"/>
      <c r="K751" s="1"/>
      <c r="L751" s="1"/>
      <c r="M751" s="1"/>
      <c r="N751" s="1"/>
      <c r="O751" s="1"/>
      <c r="P751" s="1"/>
      <c r="Q751" s="1"/>
      <c r="R751" s="1"/>
      <c r="S751" s="1"/>
      <c r="T751" s="1"/>
      <c r="U751" s="1"/>
      <c r="V751" s="1"/>
      <c r="W751" s="1"/>
      <c r="X751" s="1"/>
      <c r="Y751" s="1"/>
      <c r="Z751" s="3"/>
    </row>
    <row r="752" spans="1:26" ht="14.25" customHeight="1" x14ac:dyDescent="0.25">
      <c r="A752" s="1"/>
      <c r="B752" s="1"/>
      <c r="C752" s="1"/>
      <c r="D752" s="3"/>
      <c r="E752" s="1"/>
      <c r="F752" s="1"/>
      <c r="G752" s="1"/>
      <c r="H752" s="1"/>
      <c r="I752" s="1"/>
      <c r="J752" s="1"/>
      <c r="K752" s="1"/>
      <c r="L752" s="1"/>
      <c r="M752" s="1"/>
      <c r="N752" s="1"/>
      <c r="O752" s="1"/>
      <c r="P752" s="1"/>
      <c r="Q752" s="1"/>
      <c r="R752" s="1"/>
      <c r="S752" s="1"/>
      <c r="T752" s="1"/>
      <c r="U752" s="1"/>
      <c r="V752" s="1"/>
      <c r="W752" s="1"/>
      <c r="X752" s="1"/>
      <c r="Y752" s="1"/>
      <c r="Z752" s="3"/>
    </row>
    <row r="753" spans="1:26" ht="14.25" customHeight="1" x14ac:dyDescent="0.25">
      <c r="A753" s="1"/>
      <c r="B753" s="1"/>
      <c r="C753" s="1"/>
      <c r="D753" s="3"/>
      <c r="E753" s="1"/>
      <c r="F753" s="1"/>
      <c r="G753" s="1"/>
      <c r="H753" s="1"/>
      <c r="I753" s="1"/>
      <c r="J753" s="1"/>
      <c r="K753" s="1"/>
      <c r="L753" s="1"/>
      <c r="M753" s="1"/>
      <c r="N753" s="1"/>
      <c r="O753" s="1"/>
      <c r="P753" s="1"/>
      <c r="Q753" s="1"/>
      <c r="R753" s="1"/>
      <c r="S753" s="1"/>
      <c r="T753" s="1"/>
      <c r="U753" s="1"/>
      <c r="V753" s="1"/>
      <c r="W753" s="1"/>
      <c r="X753" s="1"/>
      <c r="Y753" s="1"/>
      <c r="Z753" s="3"/>
    </row>
    <row r="754" spans="1:26" ht="14.25" customHeight="1" x14ac:dyDescent="0.25">
      <c r="A754" s="1"/>
      <c r="B754" s="1"/>
      <c r="C754" s="1"/>
      <c r="D754" s="3"/>
      <c r="E754" s="1"/>
      <c r="F754" s="1"/>
      <c r="G754" s="1"/>
      <c r="H754" s="1"/>
      <c r="I754" s="1"/>
      <c r="J754" s="1"/>
      <c r="K754" s="1"/>
      <c r="L754" s="1"/>
      <c r="M754" s="1"/>
      <c r="N754" s="1"/>
      <c r="O754" s="1"/>
      <c r="P754" s="1"/>
      <c r="Q754" s="1"/>
      <c r="R754" s="1"/>
      <c r="S754" s="1"/>
      <c r="T754" s="1"/>
      <c r="U754" s="1"/>
      <c r="V754" s="1"/>
      <c r="W754" s="1"/>
      <c r="X754" s="1"/>
      <c r="Y754" s="1"/>
      <c r="Z754" s="3"/>
    </row>
    <row r="755" spans="1:26" ht="14.25" customHeight="1" x14ac:dyDescent="0.25">
      <c r="A755" s="1"/>
      <c r="B755" s="1"/>
      <c r="C755" s="1"/>
      <c r="D755" s="3"/>
      <c r="E755" s="1"/>
      <c r="F755" s="1"/>
      <c r="G755" s="1"/>
      <c r="H755" s="1"/>
      <c r="I755" s="1"/>
      <c r="J755" s="1"/>
      <c r="K755" s="1"/>
      <c r="L755" s="1"/>
      <c r="M755" s="1"/>
      <c r="N755" s="1"/>
      <c r="O755" s="1"/>
      <c r="P755" s="1"/>
      <c r="Q755" s="1"/>
      <c r="R755" s="1"/>
      <c r="S755" s="1"/>
      <c r="T755" s="1"/>
      <c r="U755" s="1"/>
      <c r="V755" s="1"/>
      <c r="W755" s="1"/>
      <c r="X755" s="1"/>
      <c r="Y755" s="1"/>
      <c r="Z755" s="3"/>
    </row>
    <row r="756" spans="1:26" ht="14.25" customHeight="1" x14ac:dyDescent="0.25">
      <c r="A756" s="1"/>
      <c r="B756" s="1"/>
      <c r="C756" s="1"/>
      <c r="D756" s="3"/>
      <c r="E756" s="1"/>
      <c r="F756" s="1"/>
      <c r="G756" s="1"/>
      <c r="H756" s="1"/>
      <c r="I756" s="1"/>
      <c r="J756" s="1"/>
      <c r="K756" s="1"/>
      <c r="L756" s="1"/>
      <c r="M756" s="1"/>
      <c r="N756" s="1"/>
      <c r="O756" s="1"/>
      <c r="P756" s="1"/>
      <c r="Q756" s="1"/>
      <c r="R756" s="1"/>
      <c r="S756" s="1"/>
      <c r="T756" s="1"/>
      <c r="U756" s="1"/>
      <c r="V756" s="1"/>
      <c r="W756" s="1"/>
      <c r="X756" s="1"/>
      <c r="Y756" s="1"/>
      <c r="Z756" s="3"/>
    </row>
    <row r="757" spans="1:26" ht="14.25" customHeight="1" x14ac:dyDescent="0.25">
      <c r="A757" s="1"/>
      <c r="B757" s="1"/>
      <c r="C757" s="1"/>
      <c r="D757" s="3"/>
      <c r="E757" s="1"/>
      <c r="F757" s="1"/>
      <c r="G757" s="1"/>
      <c r="H757" s="1"/>
      <c r="I757" s="1"/>
      <c r="J757" s="1"/>
      <c r="K757" s="1"/>
      <c r="L757" s="1"/>
      <c r="M757" s="1"/>
      <c r="N757" s="1"/>
      <c r="O757" s="1"/>
      <c r="P757" s="1"/>
      <c r="Q757" s="1"/>
      <c r="R757" s="1"/>
      <c r="S757" s="1"/>
      <c r="T757" s="1"/>
      <c r="U757" s="1"/>
      <c r="V757" s="1"/>
      <c r="W757" s="1"/>
      <c r="X757" s="1"/>
      <c r="Y757" s="1"/>
      <c r="Z757" s="3"/>
    </row>
    <row r="758" spans="1:26" ht="14.25" customHeight="1" x14ac:dyDescent="0.25">
      <c r="A758" s="1"/>
      <c r="B758" s="1"/>
      <c r="C758" s="1"/>
      <c r="D758" s="3"/>
      <c r="E758" s="1"/>
      <c r="F758" s="1"/>
      <c r="G758" s="1"/>
      <c r="H758" s="1"/>
      <c r="I758" s="1"/>
      <c r="J758" s="1"/>
      <c r="K758" s="1"/>
      <c r="L758" s="1"/>
      <c r="M758" s="1"/>
      <c r="N758" s="1"/>
      <c r="O758" s="1"/>
      <c r="P758" s="1"/>
      <c r="Q758" s="1"/>
      <c r="R758" s="1"/>
      <c r="S758" s="1"/>
      <c r="T758" s="1"/>
      <c r="U758" s="1"/>
      <c r="V758" s="1"/>
      <c r="W758" s="1"/>
      <c r="X758" s="1"/>
      <c r="Y758" s="1"/>
      <c r="Z758" s="3"/>
    </row>
    <row r="759" spans="1:26" ht="14.25" customHeight="1" x14ac:dyDescent="0.25">
      <c r="A759" s="1"/>
      <c r="B759" s="1"/>
      <c r="C759" s="1"/>
      <c r="D759" s="3"/>
      <c r="E759" s="1"/>
      <c r="F759" s="1"/>
      <c r="G759" s="1"/>
      <c r="H759" s="1"/>
      <c r="I759" s="1"/>
      <c r="J759" s="1"/>
      <c r="K759" s="1"/>
      <c r="L759" s="1"/>
      <c r="M759" s="1"/>
      <c r="N759" s="1"/>
      <c r="O759" s="1"/>
      <c r="P759" s="1"/>
      <c r="Q759" s="1"/>
      <c r="R759" s="1"/>
      <c r="S759" s="1"/>
      <c r="T759" s="1"/>
      <c r="U759" s="1"/>
      <c r="V759" s="1"/>
      <c r="W759" s="1"/>
      <c r="X759" s="1"/>
      <c r="Y759" s="1"/>
      <c r="Z759" s="3"/>
    </row>
    <row r="760" spans="1:26" ht="14.25" customHeight="1" x14ac:dyDescent="0.25">
      <c r="A760" s="1"/>
      <c r="B760" s="1"/>
      <c r="C760" s="1"/>
      <c r="D760" s="3"/>
      <c r="E760" s="1"/>
      <c r="F760" s="1"/>
      <c r="G760" s="1"/>
      <c r="H760" s="1"/>
      <c r="I760" s="1"/>
      <c r="J760" s="1"/>
      <c r="K760" s="1"/>
      <c r="L760" s="1"/>
      <c r="M760" s="1"/>
      <c r="N760" s="1"/>
      <c r="O760" s="1"/>
      <c r="P760" s="1"/>
      <c r="Q760" s="1"/>
      <c r="R760" s="1"/>
      <c r="S760" s="1"/>
      <c r="T760" s="1"/>
      <c r="U760" s="1"/>
      <c r="V760" s="1"/>
      <c r="W760" s="1"/>
      <c r="X760" s="1"/>
      <c r="Y760" s="1"/>
      <c r="Z760" s="3"/>
    </row>
    <row r="761" spans="1:26" ht="14.25" customHeight="1" x14ac:dyDescent="0.25">
      <c r="A761" s="1"/>
      <c r="B761" s="1"/>
      <c r="C761" s="1"/>
      <c r="D761" s="3"/>
      <c r="E761" s="1"/>
      <c r="F761" s="1"/>
      <c r="G761" s="1"/>
      <c r="H761" s="1"/>
      <c r="I761" s="1"/>
      <c r="J761" s="1"/>
      <c r="K761" s="1"/>
      <c r="L761" s="1"/>
      <c r="M761" s="1"/>
      <c r="N761" s="1"/>
      <c r="O761" s="1"/>
      <c r="P761" s="1"/>
      <c r="Q761" s="1"/>
      <c r="R761" s="1"/>
      <c r="S761" s="1"/>
      <c r="T761" s="1"/>
      <c r="U761" s="1"/>
      <c r="V761" s="1"/>
      <c r="W761" s="1"/>
      <c r="X761" s="1"/>
      <c r="Y761" s="1"/>
      <c r="Z761" s="3"/>
    </row>
    <row r="762" spans="1:26" ht="14.25" customHeight="1" x14ac:dyDescent="0.25">
      <c r="A762" s="1"/>
      <c r="B762" s="1"/>
      <c r="C762" s="1"/>
      <c r="D762" s="3"/>
      <c r="E762" s="1"/>
      <c r="F762" s="1"/>
      <c r="G762" s="1"/>
      <c r="H762" s="1"/>
      <c r="I762" s="1"/>
      <c r="J762" s="1"/>
      <c r="K762" s="1"/>
      <c r="L762" s="1"/>
      <c r="M762" s="1"/>
      <c r="N762" s="1"/>
      <c r="O762" s="1"/>
      <c r="P762" s="1"/>
      <c r="Q762" s="1"/>
      <c r="R762" s="1"/>
      <c r="S762" s="1"/>
      <c r="T762" s="1"/>
      <c r="U762" s="1"/>
      <c r="V762" s="1"/>
      <c r="W762" s="1"/>
      <c r="X762" s="1"/>
      <c r="Y762" s="1"/>
      <c r="Z762" s="3"/>
    </row>
    <row r="763" spans="1:26" ht="14.25" customHeight="1" x14ac:dyDescent="0.25">
      <c r="A763" s="1"/>
      <c r="B763" s="1"/>
      <c r="C763" s="1"/>
      <c r="D763" s="3"/>
      <c r="E763" s="1"/>
      <c r="F763" s="1"/>
      <c r="G763" s="1"/>
      <c r="H763" s="1"/>
      <c r="I763" s="1"/>
      <c r="J763" s="1"/>
      <c r="K763" s="1"/>
      <c r="L763" s="1"/>
      <c r="M763" s="1"/>
      <c r="N763" s="1"/>
      <c r="O763" s="1"/>
      <c r="P763" s="1"/>
      <c r="Q763" s="1"/>
      <c r="R763" s="1"/>
      <c r="S763" s="1"/>
      <c r="T763" s="1"/>
      <c r="U763" s="1"/>
      <c r="V763" s="1"/>
      <c r="W763" s="1"/>
      <c r="X763" s="1"/>
      <c r="Y763" s="1"/>
      <c r="Z763" s="3"/>
    </row>
    <row r="764" spans="1:26" ht="14.25" customHeight="1" x14ac:dyDescent="0.25">
      <c r="A764" s="1"/>
      <c r="B764" s="1"/>
      <c r="C764" s="1"/>
      <c r="D764" s="3"/>
      <c r="E764" s="1"/>
      <c r="F764" s="1"/>
      <c r="G764" s="1"/>
      <c r="H764" s="1"/>
      <c r="I764" s="1"/>
      <c r="J764" s="1"/>
      <c r="K764" s="1"/>
      <c r="L764" s="1"/>
      <c r="M764" s="1"/>
      <c r="N764" s="1"/>
      <c r="O764" s="1"/>
      <c r="P764" s="1"/>
      <c r="Q764" s="1"/>
      <c r="R764" s="1"/>
      <c r="S764" s="1"/>
      <c r="T764" s="1"/>
      <c r="U764" s="1"/>
      <c r="V764" s="1"/>
      <c r="W764" s="1"/>
      <c r="X764" s="1"/>
      <c r="Y764" s="1"/>
      <c r="Z764" s="3"/>
    </row>
    <row r="765" spans="1:26" ht="14.25" customHeight="1" x14ac:dyDescent="0.25">
      <c r="A765" s="1"/>
      <c r="B765" s="1"/>
      <c r="C765" s="1"/>
      <c r="D765" s="3"/>
      <c r="E765" s="1"/>
      <c r="F765" s="1"/>
      <c r="G765" s="1"/>
      <c r="H765" s="1"/>
      <c r="I765" s="1"/>
      <c r="J765" s="1"/>
      <c r="K765" s="1"/>
      <c r="L765" s="1"/>
      <c r="M765" s="1"/>
      <c r="N765" s="1"/>
      <c r="O765" s="1"/>
      <c r="P765" s="1"/>
      <c r="Q765" s="1"/>
      <c r="R765" s="1"/>
      <c r="S765" s="1"/>
      <c r="T765" s="1"/>
      <c r="U765" s="1"/>
      <c r="V765" s="1"/>
      <c r="W765" s="1"/>
      <c r="X765" s="1"/>
      <c r="Y765" s="1"/>
      <c r="Z765" s="3"/>
    </row>
    <row r="766" spans="1:26" ht="14.25" customHeight="1" x14ac:dyDescent="0.25">
      <c r="A766" s="1"/>
      <c r="B766" s="1"/>
      <c r="C766" s="1"/>
      <c r="D766" s="3"/>
      <c r="E766" s="1"/>
      <c r="F766" s="1"/>
      <c r="G766" s="1"/>
      <c r="H766" s="1"/>
      <c r="I766" s="1"/>
      <c r="J766" s="1"/>
      <c r="K766" s="1"/>
      <c r="L766" s="1"/>
      <c r="M766" s="1"/>
      <c r="N766" s="1"/>
      <c r="O766" s="1"/>
      <c r="P766" s="1"/>
      <c r="Q766" s="1"/>
      <c r="R766" s="1"/>
      <c r="S766" s="1"/>
      <c r="T766" s="1"/>
      <c r="U766" s="1"/>
      <c r="V766" s="1"/>
      <c r="W766" s="1"/>
      <c r="X766" s="1"/>
      <c r="Y766" s="1"/>
      <c r="Z766" s="3"/>
    </row>
    <row r="767" spans="1:26" ht="14.25" customHeight="1" x14ac:dyDescent="0.25">
      <c r="A767" s="1"/>
      <c r="B767" s="1"/>
      <c r="C767" s="1"/>
      <c r="D767" s="3"/>
      <c r="E767" s="1"/>
      <c r="F767" s="1"/>
      <c r="G767" s="1"/>
      <c r="H767" s="1"/>
      <c r="I767" s="1"/>
      <c r="J767" s="1"/>
      <c r="K767" s="1"/>
      <c r="L767" s="1"/>
      <c r="M767" s="1"/>
      <c r="N767" s="1"/>
      <c r="O767" s="1"/>
      <c r="P767" s="1"/>
      <c r="Q767" s="1"/>
      <c r="R767" s="1"/>
      <c r="S767" s="1"/>
      <c r="T767" s="1"/>
      <c r="U767" s="1"/>
      <c r="V767" s="1"/>
      <c r="W767" s="1"/>
      <c r="X767" s="1"/>
      <c r="Y767" s="1"/>
      <c r="Z767" s="3"/>
    </row>
    <row r="768" spans="1:26" ht="14.25" customHeight="1" x14ac:dyDescent="0.25">
      <c r="A768" s="1"/>
      <c r="B768" s="1"/>
      <c r="C768" s="1"/>
      <c r="D768" s="3"/>
      <c r="E768" s="1"/>
      <c r="F768" s="1"/>
      <c r="G768" s="1"/>
      <c r="H768" s="1"/>
      <c r="I768" s="1"/>
      <c r="J768" s="1"/>
      <c r="K768" s="1"/>
      <c r="L768" s="1"/>
      <c r="M768" s="1"/>
      <c r="N768" s="1"/>
      <c r="O768" s="1"/>
      <c r="P768" s="1"/>
      <c r="Q768" s="1"/>
      <c r="R768" s="1"/>
      <c r="S768" s="1"/>
      <c r="T768" s="1"/>
      <c r="U768" s="1"/>
      <c r="V768" s="1"/>
      <c r="W768" s="1"/>
      <c r="X768" s="1"/>
      <c r="Y768" s="1"/>
      <c r="Z768" s="3"/>
    </row>
    <row r="769" spans="1:26" ht="14.25" customHeight="1" x14ac:dyDescent="0.25">
      <c r="A769" s="1"/>
      <c r="B769" s="1"/>
      <c r="C769" s="1"/>
      <c r="D769" s="3"/>
      <c r="E769" s="1"/>
      <c r="F769" s="1"/>
      <c r="G769" s="1"/>
      <c r="H769" s="1"/>
      <c r="I769" s="1"/>
      <c r="J769" s="1"/>
      <c r="K769" s="1"/>
      <c r="L769" s="1"/>
      <c r="M769" s="1"/>
      <c r="N769" s="1"/>
      <c r="O769" s="1"/>
      <c r="P769" s="1"/>
      <c r="Q769" s="1"/>
      <c r="R769" s="1"/>
      <c r="S769" s="1"/>
      <c r="T769" s="1"/>
      <c r="U769" s="1"/>
      <c r="V769" s="1"/>
      <c r="W769" s="1"/>
      <c r="X769" s="1"/>
      <c r="Y769" s="1"/>
      <c r="Z769" s="3"/>
    </row>
    <row r="770" spans="1:26" ht="14.25" customHeight="1" x14ac:dyDescent="0.25">
      <c r="A770" s="1"/>
      <c r="B770" s="1"/>
      <c r="C770" s="1"/>
      <c r="D770" s="3"/>
      <c r="E770" s="1"/>
      <c r="F770" s="1"/>
      <c r="G770" s="1"/>
      <c r="H770" s="1"/>
      <c r="I770" s="1"/>
      <c r="J770" s="1"/>
      <c r="K770" s="1"/>
      <c r="L770" s="1"/>
      <c r="M770" s="1"/>
      <c r="N770" s="1"/>
      <c r="O770" s="1"/>
      <c r="P770" s="1"/>
      <c r="Q770" s="1"/>
      <c r="R770" s="1"/>
      <c r="S770" s="1"/>
      <c r="T770" s="1"/>
      <c r="U770" s="1"/>
      <c r="V770" s="1"/>
      <c r="W770" s="1"/>
      <c r="X770" s="1"/>
      <c r="Y770" s="1"/>
      <c r="Z770" s="3"/>
    </row>
    <row r="771" spans="1:26" ht="14.25" customHeight="1" x14ac:dyDescent="0.25">
      <c r="A771" s="1"/>
      <c r="B771" s="1"/>
      <c r="C771" s="1"/>
      <c r="D771" s="3"/>
      <c r="E771" s="1"/>
      <c r="F771" s="1"/>
      <c r="G771" s="1"/>
      <c r="H771" s="1"/>
      <c r="I771" s="1"/>
      <c r="J771" s="1"/>
      <c r="K771" s="1"/>
      <c r="L771" s="1"/>
      <c r="M771" s="1"/>
      <c r="N771" s="1"/>
      <c r="O771" s="1"/>
      <c r="P771" s="1"/>
      <c r="Q771" s="1"/>
      <c r="R771" s="1"/>
      <c r="S771" s="1"/>
      <c r="T771" s="1"/>
      <c r="U771" s="1"/>
      <c r="V771" s="1"/>
      <c r="W771" s="1"/>
      <c r="X771" s="1"/>
      <c r="Y771" s="1"/>
      <c r="Z771" s="3"/>
    </row>
    <row r="772" spans="1:26" ht="14.25" customHeight="1" x14ac:dyDescent="0.25">
      <c r="A772" s="1"/>
      <c r="B772" s="1"/>
      <c r="C772" s="1"/>
      <c r="D772" s="3"/>
      <c r="E772" s="1"/>
      <c r="F772" s="1"/>
      <c r="G772" s="1"/>
      <c r="H772" s="1"/>
      <c r="I772" s="1"/>
      <c r="J772" s="1"/>
      <c r="K772" s="1"/>
      <c r="L772" s="1"/>
      <c r="M772" s="1"/>
      <c r="N772" s="1"/>
      <c r="O772" s="1"/>
      <c r="P772" s="1"/>
      <c r="Q772" s="1"/>
      <c r="R772" s="1"/>
      <c r="S772" s="1"/>
      <c r="T772" s="1"/>
      <c r="U772" s="1"/>
      <c r="V772" s="1"/>
      <c r="W772" s="1"/>
      <c r="X772" s="1"/>
      <c r="Y772" s="1"/>
      <c r="Z772" s="3"/>
    </row>
    <row r="773" spans="1:26" ht="14.25" customHeight="1" x14ac:dyDescent="0.25">
      <c r="A773" s="1"/>
      <c r="B773" s="1"/>
      <c r="C773" s="1"/>
      <c r="D773" s="3"/>
      <c r="E773" s="1"/>
      <c r="F773" s="1"/>
      <c r="G773" s="1"/>
      <c r="H773" s="1"/>
      <c r="I773" s="1"/>
      <c r="J773" s="1"/>
      <c r="K773" s="1"/>
      <c r="L773" s="1"/>
      <c r="M773" s="1"/>
      <c r="N773" s="1"/>
      <c r="O773" s="1"/>
      <c r="P773" s="1"/>
      <c r="Q773" s="1"/>
      <c r="R773" s="1"/>
      <c r="S773" s="1"/>
      <c r="T773" s="1"/>
      <c r="U773" s="1"/>
      <c r="V773" s="1"/>
      <c r="W773" s="1"/>
      <c r="X773" s="1"/>
      <c r="Y773" s="1"/>
      <c r="Z773" s="3"/>
    </row>
    <row r="774" spans="1:26" ht="14.25" customHeight="1" x14ac:dyDescent="0.25">
      <c r="A774" s="1"/>
      <c r="B774" s="1"/>
      <c r="C774" s="1"/>
      <c r="D774" s="3"/>
      <c r="E774" s="1"/>
      <c r="F774" s="1"/>
      <c r="G774" s="1"/>
      <c r="H774" s="1"/>
      <c r="I774" s="1"/>
      <c r="J774" s="1"/>
      <c r="K774" s="1"/>
      <c r="L774" s="1"/>
      <c r="M774" s="1"/>
      <c r="N774" s="1"/>
      <c r="O774" s="1"/>
      <c r="P774" s="1"/>
      <c r="Q774" s="1"/>
      <c r="R774" s="1"/>
      <c r="S774" s="1"/>
      <c r="T774" s="1"/>
      <c r="U774" s="1"/>
      <c r="V774" s="1"/>
      <c r="W774" s="1"/>
      <c r="X774" s="1"/>
      <c r="Y774" s="1"/>
      <c r="Z774" s="3"/>
    </row>
    <row r="775" spans="1:26" ht="14.25" customHeight="1" x14ac:dyDescent="0.25">
      <c r="A775" s="1"/>
      <c r="B775" s="1"/>
      <c r="C775" s="1"/>
      <c r="D775" s="3"/>
      <c r="E775" s="1"/>
      <c r="F775" s="1"/>
      <c r="G775" s="1"/>
      <c r="H775" s="1"/>
      <c r="I775" s="1"/>
      <c r="J775" s="1"/>
      <c r="K775" s="1"/>
      <c r="L775" s="1"/>
      <c r="M775" s="1"/>
      <c r="N775" s="1"/>
      <c r="O775" s="1"/>
      <c r="P775" s="1"/>
      <c r="Q775" s="1"/>
      <c r="R775" s="1"/>
      <c r="S775" s="1"/>
      <c r="T775" s="1"/>
      <c r="U775" s="1"/>
      <c r="V775" s="1"/>
      <c r="W775" s="1"/>
      <c r="X775" s="1"/>
      <c r="Y775" s="1"/>
      <c r="Z775" s="3"/>
    </row>
    <row r="776" spans="1:26" ht="14.25" customHeight="1" x14ac:dyDescent="0.25">
      <c r="A776" s="1"/>
      <c r="B776" s="1"/>
      <c r="C776" s="1"/>
      <c r="D776" s="3"/>
      <c r="E776" s="1"/>
      <c r="F776" s="1"/>
      <c r="G776" s="1"/>
      <c r="H776" s="1"/>
      <c r="I776" s="1"/>
      <c r="J776" s="1"/>
      <c r="K776" s="1"/>
      <c r="L776" s="1"/>
      <c r="M776" s="1"/>
      <c r="N776" s="1"/>
      <c r="O776" s="1"/>
      <c r="P776" s="1"/>
      <c r="Q776" s="1"/>
      <c r="R776" s="1"/>
      <c r="S776" s="1"/>
      <c r="T776" s="1"/>
      <c r="U776" s="1"/>
      <c r="V776" s="1"/>
      <c r="W776" s="1"/>
      <c r="X776" s="1"/>
      <c r="Y776" s="1"/>
      <c r="Z776" s="3"/>
    </row>
    <row r="777" spans="1:26" ht="14.25" customHeight="1" x14ac:dyDescent="0.25">
      <c r="A777" s="1"/>
      <c r="B777" s="1"/>
      <c r="C777" s="1"/>
      <c r="D777" s="3"/>
      <c r="E777" s="1"/>
      <c r="F777" s="1"/>
      <c r="G777" s="1"/>
      <c r="H777" s="1"/>
      <c r="I777" s="1"/>
      <c r="J777" s="1"/>
      <c r="K777" s="1"/>
      <c r="L777" s="1"/>
      <c r="M777" s="1"/>
      <c r="N777" s="1"/>
      <c r="O777" s="1"/>
      <c r="P777" s="1"/>
      <c r="Q777" s="1"/>
      <c r="R777" s="1"/>
      <c r="S777" s="1"/>
      <c r="T777" s="1"/>
      <c r="U777" s="1"/>
      <c r="V777" s="1"/>
      <c r="W777" s="1"/>
      <c r="X777" s="1"/>
      <c r="Y777" s="1"/>
      <c r="Z777" s="3"/>
    </row>
    <row r="778" spans="1:26" ht="14.25" customHeight="1" x14ac:dyDescent="0.25">
      <c r="A778" s="1"/>
      <c r="B778" s="1"/>
      <c r="C778" s="1"/>
      <c r="D778" s="3"/>
      <c r="E778" s="1"/>
      <c r="F778" s="1"/>
      <c r="G778" s="1"/>
      <c r="H778" s="1"/>
      <c r="I778" s="1"/>
      <c r="J778" s="1"/>
      <c r="K778" s="1"/>
      <c r="L778" s="1"/>
      <c r="M778" s="1"/>
      <c r="N778" s="1"/>
      <c r="O778" s="1"/>
      <c r="P778" s="1"/>
      <c r="Q778" s="1"/>
      <c r="R778" s="1"/>
      <c r="S778" s="1"/>
      <c r="T778" s="1"/>
      <c r="U778" s="1"/>
      <c r="V778" s="1"/>
      <c r="W778" s="1"/>
      <c r="X778" s="1"/>
      <c r="Y778" s="1"/>
      <c r="Z778" s="3"/>
    </row>
    <row r="779" spans="1:26" ht="14.25" customHeight="1" x14ac:dyDescent="0.25">
      <c r="A779" s="1"/>
      <c r="B779" s="1"/>
      <c r="C779" s="1"/>
      <c r="D779" s="3"/>
      <c r="E779" s="1"/>
      <c r="F779" s="1"/>
      <c r="G779" s="1"/>
      <c r="H779" s="1"/>
      <c r="I779" s="1"/>
      <c r="J779" s="1"/>
      <c r="K779" s="1"/>
      <c r="L779" s="1"/>
      <c r="M779" s="1"/>
      <c r="N779" s="1"/>
      <c r="O779" s="1"/>
      <c r="P779" s="1"/>
      <c r="Q779" s="1"/>
      <c r="R779" s="1"/>
      <c r="S779" s="1"/>
      <c r="T779" s="1"/>
      <c r="U779" s="1"/>
      <c r="V779" s="1"/>
      <c r="W779" s="1"/>
      <c r="X779" s="1"/>
      <c r="Y779" s="1"/>
      <c r="Z779" s="3"/>
    </row>
    <row r="780" spans="1:26" ht="14.25" customHeight="1" x14ac:dyDescent="0.25">
      <c r="A780" s="1"/>
      <c r="B780" s="1"/>
      <c r="C780" s="1"/>
      <c r="D780" s="3"/>
      <c r="E780" s="1"/>
      <c r="F780" s="1"/>
      <c r="G780" s="1"/>
      <c r="H780" s="1"/>
      <c r="I780" s="1"/>
      <c r="J780" s="1"/>
      <c r="K780" s="1"/>
      <c r="L780" s="1"/>
      <c r="M780" s="1"/>
      <c r="N780" s="1"/>
      <c r="O780" s="1"/>
      <c r="P780" s="1"/>
      <c r="Q780" s="1"/>
      <c r="R780" s="1"/>
      <c r="S780" s="1"/>
      <c r="T780" s="1"/>
      <c r="U780" s="1"/>
      <c r="V780" s="1"/>
      <c r="W780" s="1"/>
      <c r="X780" s="1"/>
      <c r="Y780" s="1"/>
      <c r="Z780" s="3"/>
    </row>
    <row r="781" spans="1:26" ht="14.25" customHeight="1" x14ac:dyDescent="0.25">
      <c r="A781" s="1"/>
      <c r="B781" s="1"/>
      <c r="C781" s="1"/>
      <c r="D781" s="3"/>
      <c r="E781" s="1"/>
      <c r="F781" s="1"/>
      <c r="G781" s="1"/>
      <c r="H781" s="1"/>
      <c r="I781" s="1"/>
      <c r="J781" s="1"/>
      <c r="K781" s="1"/>
      <c r="L781" s="1"/>
      <c r="M781" s="1"/>
      <c r="N781" s="1"/>
      <c r="O781" s="1"/>
      <c r="P781" s="1"/>
      <c r="Q781" s="1"/>
      <c r="R781" s="1"/>
      <c r="S781" s="1"/>
      <c r="T781" s="1"/>
      <c r="U781" s="1"/>
      <c r="V781" s="1"/>
      <c r="W781" s="1"/>
      <c r="X781" s="1"/>
      <c r="Y781" s="1"/>
      <c r="Z781" s="3"/>
    </row>
    <row r="782" spans="1:26" ht="14.25" customHeight="1" x14ac:dyDescent="0.25">
      <c r="A782" s="1"/>
      <c r="B782" s="1"/>
      <c r="C782" s="1"/>
      <c r="D782" s="3"/>
      <c r="E782" s="1"/>
      <c r="F782" s="1"/>
      <c r="G782" s="1"/>
      <c r="H782" s="1"/>
      <c r="I782" s="1"/>
      <c r="J782" s="1"/>
      <c r="K782" s="1"/>
      <c r="L782" s="1"/>
      <c r="M782" s="1"/>
      <c r="N782" s="1"/>
      <c r="O782" s="1"/>
      <c r="P782" s="1"/>
      <c r="Q782" s="1"/>
      <c r="R782" s="1"/>
      <c r="S782" s="1"/>
      <c r="T782" s="1"/>
      <c r="U782" s="1"/>
      <c r="V782" s="1"/>
      <c r="W782" s="1"/>
      <c r="X782" s="1"/>
      <c r="Y782" s="1"/>
      <c r="Z782" s="3"/>
    </row>
    <row r="783" spans="1:26" ht="14.25" customHeight="1" x14ac:dyDescent="0.25">
      <c r="A783" s="1"/>
      <c r="B783" s="1"/>
      <c r="C783" s="1"/>
      <c r="D783" s="3"/>
      <c r="E783" s="1"/>
      <c r="F783" s="1"/>
      <c r="G783" s="1"/>
      <c r="H783" s="1"/>
      <c r="I783" s="1"/>
      <c r="J783" s="1"/>
      <c r="K783" s="1"/>
      <c r="L783" s="1"/>
      <c r="M783" s="1"/>
      <c r="N783" s="1"/>
      <c r="O783" s="1"/>
      <c r="P783" s="1"/>
      <c r="Q783" s="1"/>
      <c r="R783" s="1"/>
      <c r="S783" s="1"/>
      <c r="T783" s="1"/>
      <c r="U783" s="1"/>
      <c r="V783" s="1"/>
      <c r="W783" s="1"/>
      <c r="X783" s="1"/>
      <c r="Y783" s="1"/>
      <c r="Z783" s="3"/>
    </row>
    <row r="784" spans="1:26" ht="14.25" customHeight="1" x14ac:dyDescent="0.25">
      <c r="A784" s="1"/>
      <c r="B784" s="1"/>
      <c r="C784" s="1"/>
      <c r="D784" s="3"/>
      <c r="E784" s="1"/>
      <c r="F784" s="1"/>
      <c r="G784" s="1"/>
      <c r="H784" s="1"/>
      <c r="I784" s="1"/>
      <c r="J784" s="1"/>
      <c r="K784" s="1"/>
      <c r="L784" s="1"/>
      <c r="M784" s="1"/>
      <c r="N784" s="1"/>
      <c r="O784" s="1"/>
      <c r="P784" s="1"/>
      <c r="Q784" s="1"/>
      <c r="R784" s="1"/>
      <c r="S784" s="1"/>
      <c r="T784" s="1"/>
      <c r="U784" s="1"/>
      <c r="V784" s="1"/>
      <c r="W784" s="1"/>
      <c r="X784" s="1"/>
      <c r="Y784" s="1"/>
      <c r="Z784" s="3"/>
    </row>
    <row r="785" spans="1:26" ht="14.25" customHeight="1" x14ac:dyDescent="0.25">
      <c r="A785" s="1"/>
      <c r="B785" s="1"/>
      <c r="C785" s="1"/>
      <c r="D785" s="3"/>
      <c r="E785" s="1"/>
      <c r="F785" s="1"/>
      <c r="G785" s="1"/>
      <c r="H785" s="1"/>
      <c r="I785" s="1"/>
      <c r="J785" s="1"/>
      <c r="K785" s="1"/>
      <c r="L785" s="1"/>
      <c r="M785" s="1"/>
      <c r="N785" s="1"/>
      <c r="O785" s="1"/>
      <c r="P785" s="1"/>
      <c r="Q785" s="1"/>
      <c r="R785" s="1"/>
      <c r="S785" s="1"/>
      <c r="T785" s="1"/>
      <c r="U785" s="1"/>
      <c r="V785" s="1"/>
      <c r="W785" s="1"/>
      <c r="X785" s="1"/>
      <c r="Y785" s="1"/>
      <c r="Z785" s="3"/>
    </row>
    <row r="786" spans="1:26" ht="14.25" customHeight="1" x14ac:dyDescent="0.25">
      <c r="A786" s="1"/>
      <c r="B786" s="1"/>
      <c r="C786" s="1"/>
      <c r="D786" s="3"/>
      <c r="E786" s="1"/>
      <c r="F786" s="1"/>
      <c r="G786" s="1"/>
      <c r="H786" s="1"/>
      <c r="I786" s="1"/>
      <c r="J786" s="1"/>
      <c r="K786" s="1"/>
      <c r="L786" s="1"/>
      <c r="M786" s="1"/>
      <c r="N786" s="1"/>
      <c r="O786" s="1"/>
      <c r="P786" s="1"/>
      <c r="Q786" s="1"/>
      <c r="R786" s="1"/>
      <c r="S786" s="1"/>
      <c r="T786" s="1"/>
      <c r="U786" s="1"/>
      <c r="V786" s="1"/>
      <c r="W786" s="1"/>
      <c r="X786" s="1"/>
      <c r="Y786" s="1"/>
      <c r="Z786" s="3"/>
    </row>
    <row r="787" spans="1:26" ht="14.25" customHeight="1" x14ac:dyDescent="0.25">
      <c r="A787" s="1"/>
      <c r="B787" s="1"/>
      <c r="C787" s="1"/>
      <c r="D787" s="3"/>
      <c r="E787" s="1"/>
      <c r="F787" s="1"/>
      <c r="G787" s="1"/>
      <c r="H787" s="1"/>
      <c r="I787" s="1"/>
      <c r="J787" s="1"/>
      <c r="K787" s="1"/>
      <c r="L787" s="1"/>
      <c r="M787" s="1"/>
      <c r="N787" s="1"/>
      <c r="O787" s="1"/>
      <c r="P787" s="1"/>
      <c r="Q787" s="1"/>
      <c r="R787" s="1"/>
      <c r="S787" s="1"/>
      <c r="T787" s="1"/>
      <c r="U787" s="1"/>
      <c r="V787" s="1"/>
      <c r="W787" s="1"/>
      <c r="X787" s="1"/>
      <c r="Y787" s="1"/>
      <c r="Z787" s="3"/>
    </row>
    <row r="788" spans="1:26" ht="14.25" customHeight="1" x14ac:dyDescent="0.25">
      <c r="A788" s="1"/>
      <c r="B788" s="1"/>
      <c r="C788" s="1"/>
      <c r="D788" s="3"/>
      <c r="E788" s="1"/>
      <c r="F788" s="1"/>
      <c r="G788" s="1"/>
      <c r="H788" s="1"/>
      <c r="I788" s="1"/>
      <c r="J788" s="1"/>
      <c r="K788" s="1"/>
      <c r="L788" s="1"/>
      <c r="M788" s="1"/>
      <c r="N788" s="1"/>
      <c r="O788" s="1"/>
      <c r="P788" s="1"/>
      <c r="Q788" s="1"/>
      <c r="R788" s="1"/>
      <c r="S788" s="1"/>
      <c r="T788" s="1"/>
      <c r="U788" s="1"/>
      <c r="V788" s="1"/>
      <c r="W788" s="1"/>
      <c r="X788" s="1"/>
      <c r="Y788" s="1"/>
      <c r="Z788" s="3"/>
    </row>
    <row r="789" spans="1:26" ht="14.25" customHeight="1" x14ac:dyDescent="0.25">
      <c r="A789" s="1"/>
      <c r="B789" s="1"/>
      <c r="C789" s="1"/>
      <c r="D789" s="3"/>
      <c r="E789" s="1"/>
      <c r="F789" s="1"/>
      <c r="G789" s="1"/>
      <c r="H789" s="1"/>
      <c r="I789" s="1"/>
      <c r="J789" s="1"/>
      <c r="K789" s="1"/>
      <c r="L789" s="1"/>
      <c r="M789" s="1"/>
      <c r="N789" s="1"/>
      <c r="O789" s="1"/>
      <c r="P789" s="1"/>
      <c r="Q789" s="1"/>
      <c r="R789" s="1"/>
      <c r="S789" s="1"/>
      <c r="T789" s="1"/>
      <c r="U789" s="1"/>
      <c r="V789" s="1"/>
      <c r="W789" s="1"/>
      <c r="X789" s="1"/>
      <c r="Y789" s="1"/>
      <c r="Z789" s="3"/>
    </row>
    <row r="790" spans="1:26" ht="14.25" customHeight="1" x14ac:dyDescent="0.25">
      <c r="A790" s="1"/>
      <c r="B790" s="1"/>
      <c r="C790" s="1"/>
      <c r="D790" s="3"/>
      <c r="E790" s="1"/>
      <c r="F790" s="1"/>
      <c r="G790" s="1"/>
      <c r="H790" s="1"/>
      <c r="I790" s="1"/>
      <c r="J790" s="1"/>
      <c r="K790" s="1"/>
      <c r="L790" s="1"/>
      <c r="M790" s="1"/>
      <c r="N790" s="1"/>
      <c r="O790" s="1"/>
      <c r="P790" s="1"/>
      <c r="Q790" s="1"/>
      <c r="R790" s="1"/>
      <c r="S790" s="1"/>
      <c r="T790" s="1"/>
      <c r="U790" s="1"/>
      <c r="V790" s="1"/>
      <c r="W790" s="1"/>
      <c r="X790" s="1"/>
      <c r="Y790" s="1"/>
      <c r="Z790" s="3"/>
    </row>
    <row r="791" spans="1:26" ht="14.25" customHeight="1" x14ac:dyDescent="0.25">
      <c r="A791" s="1"/>
      <c r="B791" s="1"/>
      <c r="C791" s="1"/>
      <c r="D791" s="3"/>
      <c r="E791" s="1"/>
      <c r="F791" s="1"/>
      <c r="G791" s="1"/>
      <c r="H791" s="1"/>
      <c r="I791" s="1"/>
      <c r="J791" s="1"/>
      <c r="K791" s="1"/>
      <c r="L791" s="1"/>
      <c r="M791" s="1"/>
      <c r="N791" s="1"/>
      <c r="O791" s="1"/>
      <c r="P791" s="1"/>
      <c r="Q791" s="1"/>
      <c r="R791" s="1"/>
      <c r="S791" s="1"/>
      <c r="T791" s="1"/>
      <c r="U791" s="1"/>
      <c r="V791" s="1"/>
      <c r="W791" s="1"/>
      <c r="X791" s="1"/>
      <c r="Y791" s="1"/>
      <c r="Z791" s="3"/>
    </row>
    <row r="792" spans="1:26" ht="14.25" customHeight="1" x14ac:dyDescent="0.25">
      <c r="A792" s="1"/>
      <c r="B792" s="1"/>
      <c r="C792" s="1"/>
      <c r="D792" s="3"/>
      <c r="E792" s="1"/>
      <c r="F792" s="1"/>
      <c r="G792" s="1"/>
      <c r="H792" s="1"/>
      <c r="I792" s="1"/>
      <c r="J792" s="1"/>
      <c r="K792" s="1"/>
      <c r="L792" s="1"/>
      <c r="M792" s="1"/>
      <c r="N792" s="1"/>
      <c r="O792" s="1"/>
      <c r="P792" s="1"/>
      <c r="Q792" s="1"/>
      <c r="R792" s="1"/>
      <c r="S792" s="1"/>
      <c r="T792" s="1"/>
      <c r="U792" s="1"/>
      <c r="V792" s="1"/>
      <c r="W792" s="1"/>
      <c r="X792" s="1"/>
      <c r="Y792" s="1"/>
      <c r="Z792" s="3"/>
    </row>
    <row r="793" spans="1:26" ht="14.25" customHeight="1" x14ac:dyDescent="0.25">
      <c r="A793" s="1"/>
      <c r="B793" s="1"/>
      <c r="C793" s="1"/>
      <c r="D793" s="3"/>
      <c r="E793" s="1"/>
      <c r="F793" s="1"/>
      <c r="G793" s="1"/>
      <c r="H793" s="1"/>
      <c r="I793" s="1"/>
      <c r="J793" s="1"/>
      <c r="K793" s="1"/>
      <c r="L793" s="1"/>
      <c r="M793" s="1"/>
      <c r="N793" s="1"/>
      <c r="O793" s="1"/>
      <c r="P793" s="1"/>
      <c r="Q793" s="1"/>
      <c r="R793" s="1"/>
      <c r="S793" s="1"/>
      <c r="T793" s="1"/>
      <c r="U793" s="1"/>
      <c r="V793" s="1"/>
      <c r="W793" s="1"/>
      <c r="X793" s="1"/>
      <c r="Y793" s="1"/>
      <c r="Z793" s="3"/>
    </row>
    <row r="794" spans="1:26" ht="14.25" customHeight="1" x14ac:dyDescent="0.25">
      <c r="A794" s="1"/>
      <c r="B794" s="1"/>
      <c r="C794" s="1"/>
      <c r="D794" s="3"/>
      <c r="E794" s="1"/>
      <c r="F794" s="1"/>
      <c r="G794" s="1"/>
      <c r="H794" s="1"/>
      <c r="I794" s="1"/>
      <c r="J794" s="1"/>
      <c r="K794" s="1"/>
      <c r="L794" s="1"/>
      <c r="M794" s="1"/>
      <c r="N794" s="1"/>
      <c r="O794" s="1"/>
      <c r="P794" s="1"/>
      <c r="Q794" s="1"/>
      <c r="R794" s="1"/>
      <c r="S794" s="1"/>
      <c r="T794" s="1"/>
      <c r="U794" s="1"/>
      <c r="V794" s="1"/>
      <c r="W794" s="1"/>
      <c r="X794" s="1"/>
      <c r="Y794" s="1"/>
      <c r="Z794" s="3"/>
    </row>
    <row r="795" spans="1:26" ht="14.25" customHeight="1" x14ac:dyDescent="0.25">
      <c r="A795" s="1"/>
      <c r="B795" s="1"/>
      <c r="C795" s="1"/>
      <c r="D795" s="3"/>
      <c r="E795" s="1"/>
      <c r="F795" s="1"/>
      <c r="G795" s="1"/>
      <c r="H795" s="1"/>
      <c r="I795" s="1"/>
      <c r="J795" s="1"/>
      <c r="K795" s="1"/>
      <c r="L795" s="1"/>
      <c r="M795" s="1"/>
      <c r="N795" s="1"/>
      <c r="O795" s="1"/>
      <c r="P795" s="1"/>
      <c r="Q795" s="1"/>
      <c r="R795" s="1"/>
      <c r="S795" s="1"/>
      <c r="T795" s="1"/>
      <c r="U795" s="1"/>
      <c r="V795" s="1"/>
      <c r="W795" s="1"/>
      <c r="X795" s="1"/>
      <c r="Y795" s="1"/>
      <c r="Z795" s="3"/>
    </row>
    <row r="796" spans="1:26" ht="14.25" customHeight="1" x14ac:dyDescent="0.25">
      <c r="A796" s="1"/>
      <c r="B796" s="1"/>
      <c r="C796" s="1"/>
      <c r="D796" s="3"/>
      <c r="E796" s="1"/>
      <c r="F796" s="1"/>
      <c r="G796" s="1"/>
      <c r="H796" s="1"/>
      <c r="I796" s="1"/>
      <c r="J796" s="1"/>
      <c r="K796" s="1"/>
      <c r="L796" s="1"/>
      <c r="M796" s="1"/>
      <c r="N796" s="1"/>
      <c r="O796" s="1"/>
      <c r="P796" s="1"/>
      <c r="Q796" s="1"/>
      <c r="R796" s="1"/>
      <c r="S796" s="1"/>
      <c r="T796" s="1"/>
      <c r="U796" s="1"/>
      <c r="V796" s="1"/>
      <c r="W796" s="1"/>
      <c r="X796" s="1"/>
      <c r="Y796" s="1"/>
      <c r="Z796" s="3"/>
    </row>
    <row r="797" spans="1:26" ht="14.25" customHeight="1" x14ac:dyDescent="0.25">
      <c r="A797" s="1"/>
      <c r="B797" s="1"/>
      <c r="C797" s="1"/>
      <c r="D797" s="3"/>
      <c r="E797" s="1"/>
      <c r="F797" s="1"/>
      <c r="G797" s="1"/>
      <c r="H797" s="1"/>
      <c r="I797" s="1"/>
      <c r="J797" s="1"/>
      <c r="K797" s="1"/>
      <c r="L797" s="1"/>
      <c r="M797" s="1"/>
      <c r="N797" s="1"/>
      <c r="O797" s="1"/>
      <c r="P797" s="1"/>
      <c r="Q797" s="1"/>
      <c r="R797" s="1"/>
      <c r="S797" s="1"/>
      <c r="T797" s="1"/>
      <c r="U797" s="1"/>
      <c r="V797" s="1"/>
      <c r="W797" s="1"/>
      <c r="X797" s="1"/>
      <c r="Y797" s="1"/>
      <c r="Z797" s="3"/>
    </row>
    <row r="798" spans="1:26" ht="14.25" customHeight="1" x14ac:dyDescent="0.25">
      <c r="A798" s="1"/>
      <c r="B798" s="1"/>
      <c r="C798" s="1"/>
      <c r="D798" s="3"/>
      <c r="E798" s="1"/>
      <c r="F798" s="1"/>
      <c r="G798" s="1"/>
      <c r="H798" s="1"/>
      <c r="I798" s="1"/>
      <c r="J798" s="1"/>
      <c r="K798" s="1"/>
      <c r="L798" s="1"/>
      <c r="M798" s="1"/>
      <c r="N798" s="1"/>
      <c r="O798" s="1"/>
      <c r="P798" s="1"/>
      <c r="Q798" s="1"/>
      <c r="R798" s="1"/>
      <c r="S798" s="1"/>
      <c r="T798" s="1"/>
      <c r="U798" s="1"/>
      <c r="V798" s="1"/>
      <c r="W798" s="1"/>
      <c r="X798" s="1"/>
      <c r="Y798" s="1"/>
      <c r="Z798" s="3"/>
    </row>
    <row r="799" spans="1:26" ht="14.25" customHeight="1" x14ac:dyDescent="0.25">
      <c r="A799" s="1"/>
      <c r="B799" s="1"/>
      <c r="C799" s="1"/>
      <c r="D799" s="3"/>
      <c r="E799" s="1"/>
      <c r="F799" s="1"/>
      <c r="G799" s="1"/>
      <c r="H799" s="1"/>
      <c r="I799" s="1"/>
      <c r="J799" s="1"/>
      <c r="K799" s="1"/>
      <c r="L799" s="1"/>
      <c r="M799" s="1"/>
      <c r="N799" s="1"/>
      <c r="O799" s="1"/>
      <c r="P799" s="1"/>
      <c r="Q799" s="1"/>
      <c r="R799" s="1"/>
      <c r="S799" s="1"/>
      <c r="T799" s="1"/>
      <c r="U799" s="1"/>
      <c r="V799" s="1"/>
      <c r="W799" s="1"/>
      <c r="X799" s="1"/>
      <c r="Y799" s="1"/>
      <c r="Z799" s="3"/>
    </row>
    <row r="800" spans="1:26" ht="14.25" customHeight="1" x14ac:dyDescent="0.25">
      <c r="A800" s="1"/>
      <c r="B800" s="1"/>
      <c r="C800" s="1"/>
      <c r="D800" s="3"/>
      <c r="E800" s="1"/>
      <c r="F800" s="1"/>
      <c r="G800" s="1"/>
      <c r="H800" s="1"/>
      <c r="I800" s="1"/>
      <c r="J800" s="1"/>
      <c r="K800" s="1"/>
      <c r="L800" s="1"/>
      <c r="M800" s="1"/>
      <c r="N800" s="1"/>
      <c r="O800" s="1"/>
      <c r="P800" s="1"/>
      <c r="Q800" s="1"/>
      <c r="R800" s="1"/>
      <c r="S800" s="1"/>
      <c r="T800" s="1"/>
      <c r="U800" s="1"/>
      <c r="V800" s="1"/>
      <c r="W800" s="1"/>
      <c r="X800" s="1"/>
      <c r="Y800" s="1"/>
      <c r="Z800" s="3"/>
    </row>
    <row r="801" spans="1:26" ht="14.25" customHeight="1" x14ac:dyDescent="0.25">
      <c r="A801" s="1"/>
      <c r="B801" s="1"/>
      <c r="C801" s="1"/>
      <c r="D801" s="3"/>
      <c r="E801" s="1"/>
      <c r="F801" s="1"/>
      <c r="G801" s="1"/>
      <c r="H801" s="1"/>
      <c r="I801" s="1"/>
      <c r="J801" s="1"/>
      <c r="K801" s="1"/>
      <c r="L801" s="1"/>
      <c r="M801" s="1"/>
      <c r="N801" s="1"/>
      <c r="O801" s="1"/>
      <c r="P801" s="1"/>
      <c r="Q801" s="1"/>
      <c r="R801" s="1"/>
      <c r="S801" s="1"/>
      <c r="T801" s="1"/>
      <c r="U801" s="1"/>
      <c r="V801" s="1"/>
      <c r="W801" s="1"/>
      <c r="X801" s="1"/>
      <c r="Y801" s="1"/>
      <c r="Z801" s="3"/>
    </row>
    <row r="802" spans="1:26" ht="14.25" customHeight="1" x14ac:dyDescent="0.25">
      <c r="A802" s="1"/>
      <c r="B802" s="1"/>
      <c r="C802" s="1"/>
      <c r="D802" s="3"/>
      <c r="E802" s="1"/>
      <c r="F802" s="1"/>
      <c r="G802" s="1"/>
      <c r="H802" s="1"/>
      <c r="I802" s="1"/>
      <c r="J802" s="1"/>
      <c r="K802" s="1"/>
      <c r="L802" s="1"/>
      <c r="M802" s="1"/>
      <c r="N802" s="1"/>
      <c r="O802" s="1"/>
      <c r="P802" s="1"/>
      <c r="Q802" s="1"/>
      <c r="R802" s="1"/>
      <c r="S802" s="1"/>
      <c r="T802" s="1"/>
      <c r="U802" s="1"/>
      <c r="V802" s="1"/>
      <c r="W802" s="1"/>
      <c r="X802" s="1"/>
      <c r="Y802" s="1"/>
      <c r="Z802" s="3"/>
    </row>
    <row r="803" spans="1:26" ht="14.25" customHeight="1" x14ac:dyDescent="0.25">
      <c r="A803" s="1"/>
      <c r="B803" s="1"/>
      <c r="C803" s="1"/>
      <c r="D803" s="3"/>
      <c r="E803" s="1"/>
      <c r="F803" s="1"/>
      <c r="G803" s="1"/>
      <c r="H803" s="1"/>
      <c r="I803" s="1"/>
      <c r="J803" s="1"/>
      <c r="K803" s="1"/>
      <c r="L803" s="1"/>
      <c r="M803" s="1"/>
      <c r="N803" s="1"/>
      <c r="O803" s="1"/>
      <c r="P803" s="1"/>
      <c r="Q803" s="1"/>
      <c r="R803" s="1"/>
      <c r="S803" s="1"/>
      <c r="T803" s="1"/>
      <c r="U803" s="1"/>
      <c r="V803" s="1"/>
      <c r="W803" s="1"/>
      <c r="X803" s="1"/>
      <c r="Y803" s="1"/>
      <c r="Z803" s="3"/>
    </row>
    <row r="804" spans="1:26" ht="14.25" customHeight="1" x14ac:dyDescent="0.25">
      <c r="A804" s="1"/>
      <c r="B804" s="1"/>
      <c r="C804" s="1"/>
      <c r="D804" s="3"/>
      <c r="E804" s="1"/>
      <c r="F804" s="1"/>
      <c r="G804" s="1"/>
      <c r="H804" s="1"/>
      <c r="I804" s="1"/>
      <c r="J804" s="1"/>
      <c r="K804" s="1"/>
      <c r="L804" s="1"/>
      <c r="M804" s="1"/>
      <c r="N804" s="1"/>
      <c r="O804" s="1"/>
      <c r="P804" s="1"/>
      <c r="Q804" s="1"/>
      <c r="R804" s="1"/>
      <c r="S804" s="1"/>
      <c r="T804" s="1"/>
      <c r="U804" s="1"/>
      <c r="V804" s="1"/>
      <c r="W804" s="1"/>
      <c r="X804" s="1"/>
      <c r="Y804" s="1"/>
      <c r="Z804" s="3"/>
    </row>
    <row r="805" spans="1:26" ht="14.25" customHeight="1" x14ac:dyDescent="0.25">
      <c r="A805" s="1"/>
      <c r="B805" s="1"/>
      <c r="C805" s="1"/>
      <c r="D805" s="3"/>
      <c r="E805" s="1"/>
      <c r="F805" s="1"/>
      <c r="G805" s="1"/>
      <c r="H805" s="1"/>
      <c r="I805" s="1"/>
      <c r="J805" s="1"/>
      <c r="K805" s="1"/>
      <c r="L805" s="1"/>
      <c r="M805" s="1"/>
      <c r="N805" s="1"/>
      <c r="O805" s="1"/>
      <c r="P805" s="1"/>
      <c r="Q805" s="1"/>
      <c r="R805" s="1"/>
      <c r="S805" s="1"/>
      <c r="T805" s="1"/>
      <c r="U805" s="1"/>
      <c r="V805" s="1"/>
      <c r="W805" s="1"/>
      <c r="X805" s="1"/>
      <c r="Y805" s="1"/>
      <c r="Z805" s="3"/>
    </row>
    <row r="806" spans="1:26" ht="14.25" customHeight="1" x14ac:dyDescent="0.25">
      <c r="A806" s="1"/>
      <c r="B806" s="1"/>
      <c r="C806" s="1"/>
      <c r="D806" s="3"/>
      <c r="E806" s="1"/>
      <c r="F806" s="1"/>
      <c r="G806" s="1"/>
      <c r="H806" s="1"/>
      <c r="I806" s="1"/>
      <c r="J806" s="1"/>
      <c r="K806" s="1"/>
      <c r="L806" s="1"/>
      <c r="M806" s="1"/>
      <c r="N806" s="1"/>
      <c r="O806" s="1"/>
      <c r="P806" s="1"/>
      <c r="Q806" s="1"/>
      <c r="R806" s="1"/>
      <c r="S806" s="1"/>
      <c r="T806" s="1"/>
      <c r="U806" s="1"/>
      <c r="V806" s="1"/>
      <c r="W806" s="1"/>
      <c r="X806" s="1"/>
      <c r="Y806" s="1"/>
      <c r="Z806" s="3"/>
    </row>
    <row r="807" spans="1:26" ht="14.25" customHeight="1" x14ac:dyDescent="0.25">
      <c r="A807" s="1"/>
      <c r="B807" s="1"/>
      <c r="C807" s="1"/>
      <c r="D807" s="3"/>
      <c r="E807" s="1"/>
      <c r="F807" s="1"/>
      <c r="G807" s="1"/>
      <c r="H807" s="1"/>
      <c r="I807" s="1"/>
      <c r="J807" s="1"/>
      <c r="K807" s="1"/>
      <c r="L807" s="1"/>
      <c r="M807" s="1"/>
      <c r="N807" s="1"/>
      <c r="O807" s="1"/>
      <c r="P807" s="1"/>
      <c r="Q807" s="1"/>
      <c r="R807" s="1"/>
      <c r="S807" s="1"/>
      <c r="T807" s="1"/>
      <c r="U807" s="1"/>
      <c r="V807" s="1"/>
      <c r="W807" s="1"/>
      <c r="X807" s="1"/>
      <c r="Y807" s="1"/>
      <c r="Z807" s="3"/>
    </row>
    <row r="808" spans="1:26" ht="14.25" customHeight="1" x14ac:dyDescent="0.25">
      <c r="A808" s="1"/>
      <c r="B808" s="1"/>
      <c r="C808" s="1"/>
      <c r="D808" s="3"/>
      <c r="E808" s="1"/>
      <c r="F808" s="1"/>
      <c r="G808" s="1"/>
      <c r="H808" s="1"/>
      <c r="I808" s="1"/>
      <c r="J808" s="1"/>
      <c r="K808" s="1"/>
      <c r="L808" s="1"/>
      <c r="M808" s="1"/>
      <c r="N808" s="1"/>
      <c r="O808" s="1"/>
      <c r="P808" s="1"/>
      <c r="Q808" s="1"/>
      <c r="R808" s="1"/>
      <c r="S808" s="1"/>
      <c r="T808" s="1"/>
      <c r="U808" s="1"/>
      <c r="V808" s="1"/>
      <c r="W808" s="1"/>
      <c r="X808" s="1"/>
      <c r="Y808" s="1"/>
      <c r="Z808" s="3"/>
    </row>
    <row r="809" spans="1:26" ht="14.25" customHeight="1" x14ac:dyDescent="0.25">
      <c r="A809" s="1"/>
      <c r="B809" s="1"/>
      <c r="C809" s="1"/>
      <c r="D809" s="3"/>
      <c r="E809" s="1"/>
      <c r="F809" s="1"/>
      <c r="G809" s="1"/>
      <c r="H809" s="1"/>
      <c r="I809" s="1"/>
      <c r="J809" s="1"/>
      <c r="K809" s="1"/>
      <c r="L809" s="1"/>
      <c r="M809" s="1"/>
      <c r="N809" s="1"/>
      <c r="O809" s="1"/>
      <c r="P809" s="1"/>
      <c r="Q809" s="1"/>
      <c r="R809" s="1"/>
      <c r="S809" s="1"/>
      <c r="T809" s="1"/>
      <c r="U809" s="1"/>
      <c r="V809" s="1"/>
      <c r="W809" s="1"/>
      <c r="X809" s="1"/>
      <c r="Y809" s="1"/>
      <c r="Z809" s="3"/>
    </row>
    <row r="810" spans="1:26" ht="14.25" customHeight="1" x14ac:dyDescent="0.25">
      <c r="A810" s="1"/>
      <c r="B810" s="1"/>
      <c r="C810" s="1"/>
      <c r="D810" s="3"/>
      <c r="E810" s="1"/>
      <c r="F810" s="1"/>
      <c r="G810" s="1"/>
      <c r="H810" s="1"/>
      <c r="I810" s="1"/>
      <c r="J810" s="1"/>
      <c r="K810" s="1"/>
      <c r="L810" s="1"/>
      <c r="M810" s="1"/>
      <c r="N810" s="1"/>
      <c r="O810" s="1"/>
      <c r="P810" s="1"/>
      <c r="Q810" s="1"/>
      <c r="R810" s="1"/>
      <c r="S810" s="1"/>
      <c r="T810" s="1"/>
      <c r="U810" s="1"/>
      <c r="V810" s="1"/>
      <c r="W810" s="1"/>
      <c r="X810" s="1"/>
      <c r="Y810" s="1"/>
      <c r="Z810" s="3"/>
    </row>
    <row r="811" spans="1:26" ht="14.25" customHeight="1" x14ac:dyDescent="0.25">
      <c r="A811" s="1"/>
      <c r="B811" s="1"/>
      <c r="C811" s="1"/>
      <c r="D811" s="3"/>
      <c r="E811" s="1"/>
      <c r="F811" s="1"/>
      <c r="G811" s="1"/>
      <c r="H811" s="1"/>
      <c r="I811" s="1"/>
      <c r="J811" s="1"/>
      <c r="K811" s="1"/>
      <c r="L811" s="1"/>
      <c r="M811" s="1"/>
      <c r="N811" s="1"/>
      <c r="O811" s="1"/>
      <c r="P811" s="1"/>
      <c r="Q811" s="1"/>
      <c r="R811" s="1"/>
      <c r="S811" s="1"/>
      <c r="T811" s="1"/>
      <c r="U811" s="1"/>
      <c r="V811" s="1"/>
      <c r="W811" s="1"/>
      <c r="X811" s="1"/>
      <c r="Y811" s="1"/>
      <c r="Z811" s="3"/>
    </row>
    <row r="812" spans="1:26" ht="14.25" customHeight="1" x14ac:dyDescent="0.25">
      <c r="A812" s="1"/>
      <c r="B812" s="1"/>
      <c r="C812" s="1"/>
      <c r="D812" s="3"/>
      <c r="E812" s="1"/>
      <c r="F812" s="1"/>
      <c r="G812" s="1"/>
      <c r="H812" s="1"/>
      <c r="I812" s="1"/>
      <c r="J812" s="1"/>
      <c r="K812" s="1"/>
      <c r="L812" s="1"/>
      <c r="M812" s="1"/>
      <c r="N812" s="1"/>
      <c r="O812" s="1"/>
      <c r="P812" s="1"/>
      <c r="Q812" s="1"/>
      <c r="R812" s="1"/>
      <c r="S812" s="1"/>
      <c r="T812" s="1"/>
      <c r="U812" s="1"/>
      <c r="V812" s="1"/>
      <c r="W812" s="1"/>
      <c r="X812" s="1"/>
      <c r="Y812" s="1"/>
      <c r="Z812" s="3"/>
    </row>
    <row r="813" spans="1:26" ht="14.25" customHeight="1" x14ac:dyDescent="0.25">
      <c r="A813" s="1"/>
      <c r="B813" s="1"/>
      <c r="C813" s="1"/>
      <c r="D813" s="3"/>
      <c r="E813" s="1"/>
      <c r="F813" s="1"/>
      <c r="G813" s="1"/>
      <c r="H813" s="1"/>
      <c r="I813" s="1"/>
      <c r="J813" s="1"/>
      <c r="K813" s="1"/>
      <c r="L813" s="1"/>
      <c r="M813" s="1"/>
      <c r="N813" s="1"/>
      <c r="O813" s="1"/>
      <c r="P813" s="1"/>
      <c r="Q813" s="1"/>
      <c r="R813" s="1"/>
      <c r="S813" s="1"/>
      <c r="T813" s="1"/>
      <c r="U813" s="1"/>
      <c r="V813" s="1"/>
      <c r="W813" s="1"/>
      <c r="X813" s="1"/>
      <c r="Y813" s="1"/>
      <c r="Z813" s="3"/>
    </row>
    <row r="814" spans="1:26" ht="14.25" customHeight="1" x14ac:dyDescent="0.25">
      <c r="A814" s="1"/>
      <c r="B814" s="1"/>
      <c r="C814" s="1"/>
      <c r="D814" s="3"/>
      <c r="E814" s="1"/>
      <c r="F814" s="1"/>
      <c r="G814" s="1"/>
      <c r="H814" s="1"/>
      <c r="I814" s="1"/>
      <c r="J814" s="1"/>
      <c r="K814" s="1"/>
      <c r="L814" s="1"/>
      <c r="M814" s="1"/>
      <c r="N814" s="1"/>
      <c r="O814" s="1"/>
      <c r="P814" s="1"/>
      <c r="Q814" s="1"/>
      <c r="R814" s="1"/>
      <c r="S814" s="1"/>
      <c r="T814" s="1"/>
      <c r="U814" s="1"/>
      <c r="V814" s="1"/>
      <c r="W814" s="1"/>
      <c r="X814" s="1"/>
      <c r="Y814" s="1"/>
      <c r="Z814" s="3"/>
    </row>
    <row r="815" spans="1:26" ht="14.25" customHeight="1" x14ac:dyDescent="0.25">
      <c r="A815" s="1"/>
      <c r="B815" s="1"/>
      <c r="C815" s="1"/>
      <c r="D815" s="3"/>
      <c r="E815" s="1"/>
      <c r="F815" s="1"/>
      <c r="G815" s="1"/>
      <c r="H815" s="1"/>
      <c r="I815" s="1"/>
      <c r="J815" s="1"/>
      <c r="K815" s="1"/>
      <c r="L815" s="1"/>
      <c r="M815" s="1"/>
      <c r="N815" s="1"/>
      <c r="O815" s="1"/>
      <c r="P815" s="1"/>
      <c r="Q815" s="1"/>
      <c r="R815" s="1"/>
      <c r="S815" s="1"/>
      <c r="T815" s="1"/>
      <c r="U815" s="1"/>
      <c r="V815" s="1"/>
      <c r="W815" s="1"/>
      <c r="X815" s="1"/>
      <c r="Y815" s="1"/>
      <c r="Z815" s="3"/>
    </row>
    <row r="816" spans="1:26" ht="14.25" customHeight="1" x14ac:dyDescent="0.25">
      <c r="A816" s="1"/>
      <c r="B816" s="1"/>
      <c r="C816" s="1"/>
      <c r="D816" s="3"/>
      <c r="E816" s="1"/>
      <c r="F816" s="1"/>
      <c r="G816" s="1"/>
      <c r="H816" s="1"/>
      <c r="I816" s="1"/>
      <c r="J816" s="1"/>
      <c r="K816" s="1"/>
      <c r="L816" s="1"/>
      <c r="M816" s="1"/>
      <c r="N816" s="1"/>
      <c r="O816" s="1"/>
      <c r="P816" s="1"/>
      <c r="Q816" s="1"/>
      <c r="R816" s="1"/>
      <c r="S816" s="1"/>
      <c r="T816" s="1"/>
      <c r="U816" s="1"/>
      <c r="V816" s="1"/>
      <c r="W816" s="1"/>
      <c r="X816" s="1"/>
      <c r="Y816" s="1"/>
      <c r="Z816" s="3"/>
    </row>
    <row r="817" spans="1:26" ht="14.25" customHeight="1" x14ac:dyDescent="0.25">
      <c r="A817" s="1"/>
      <c r="B817" s="1"/>
      <c r="C817" s="1"/>
      <c r="D817" s="3"/>
      <c r="E817" s="1"/>
      <c r="F817" s="1"/>
      <c r="G817" s="1"/>
      <c r="H817" s="1"/>
      <c r="I817" s="1"/>
      <c r="J817" s="1"/>
      <c r="K817" s="1"/>
      <c r="L817" s="1"/>
      <c r="M817" s="1"/>
      <c r="N817" s="1"/>
      <c r="O817" s="1"/>
      <c r="P817" s="1"/>
      <c r="Q817" s="1"/>
      <c r="R817" s="1"/>
      <c r="S817" s="1"/>
      <c r="T817" s="1"/>
      <c r="U817" s="1"/>
      <c r="V817" s="1"/>
      <c r="W817" s="1"/>
      <c r="X817" s="1"/>
      <c r="Y817" s="1"/>
      <c r="Z817" s="3"/>
    </row>
    <row r="818" spans="1:26" ht="14.25" customHeight="1" x14ac:dyDescent="0.25">
      <c r="A818" s="1"/>
      <c r="B818" s="1"/>
      <c r="C818" s="1"/>
      <c r="D818" s="3"/>
      <c r="E818" s="1"/>
      <c r="F818" s="1"/>
      <c r="G818" s="1"/>
      <c r="H818" s="1"/>
      <c r="I818" s="1"/>
      <c r="J818" s="1"/>
      <c r="K818" s="1"/>
      <c r="L818" s="1"/>
      <c r="M818" s="1"/>
      <c r="N818" s="1"/>
      <c r="O818" s="1"/>
      <c r="P818" s="1"/>
      <c r="Q818" s="1"/>
      <c r="R818" s="1"/>
      <c r="S818" s="1"/>
      <c r="T818" s="1"/>
      <c r="U818" s="1"/>
      <c r="V818" s="1"/>
      <c r="W818" s="1"/>
      <c r="X818" s="1"/>
      <c r="Y818" s="1"/>
      <c r="Z818" s="3"/>
    </row>
    <row r="819" spans="1:26" ht="14.25" customHeight="1" x14ac:dyDescent="0.25">
      <c r="A819" s="1"/>
      <c r="B819" s="1"/>
      <c r="C819" s="1"/>
      <c r="D819" s="3"/>
      <c r="E819" s="1"/>
      <c r="F819" s="1"/>
      <c r="G819" s="1"/>
      <c r="H819" s="1"/>
      <c r="I819" s="1"/>
      <c r="J819" s="1"/>
      <c r="K819" s="1"/>
      <c r="L819" s="1"/>
      <c r="M819" s="1"/>
      <c r="N819" s="1"/>
      <c r="O819" s="1"/>
      <c r="P819" s="1"/>
      <c r="Q819" s="1"/>
      <c r="R819" s="1"/>
      <c r="S819" s="1"/>
      <c r="T819" s="1"/>
      <c r="U819" s="1"/>
      <c r="V819" s="1"/>
      <c r="W819" s="1"/>
      <c r="X819" s="1"/>
      <c r="Y819" s="1"/>
      <c r="Z819" s="3"/>
    </row>
    <row r="820" spans="1:26" ht="14.25" customHeight="1" x14ac:dyDescent="0.25">
      <c r="A820" s="1"/>
      <c r="B820" s="1"/>
      <c r="C820" s="1"/>
      <c r="D820" s="3"/>
      <c r="E820" s="1"/>
      <c r="F820" s="1"/>
      <c r="G820" s="1"/>
      <c r="H820" s="1"/>
      <c r="I820" s="1"/>
      <c r="J820" s="1"/>
      <c r="K820" s="1"/>
      <c r="L820" s="1"/>
      <c r="M820" s="1"/>
      <c r="N820" s="1"/>
      <c r="O820" s="1"/>
      <c r="P820" s="1"/>
      <c r="Q820" s="1"/>
      <c r="R820" s="1"/>
      <c r="S820" s="1"/>
      <c r="T820" s="1"/>
      <c r="U820" s="1"/>
      <c r="V820" s="1"/>
      <c r="W820" s="1"/>
      <c r="X820" s="1"/>
      <c r="Y820" s="1"/>
      <c r="Z820" s="3"/>
    </row>
    <row r="821" spans="1:26" ht="14.25" customHeight="1" x14ac:dyDescent="0.25">
      <c r="A821" s="1"/>
      <c r="B821" s="1"/>
      <c r="C821" s="1"/>
      <c r="D821" s="3"/>
      <c r="E821" s="1"/>
      <c r="F821" s="1"/>
      <c r="G821" s="1"/>
      <c r="H821" s="1"/>
      <c r="I821" s="1"/>
      <c r="J821" s="1"/>
      <c r="K821" s="1"/>
      <c r="L821" s="1"/>
      <c r="M821" s="1"/>
      <c r="N821" s="1"/>
      <c r="O821" s="1"/>
      <c r="P821" s="1"/>
      <c r="Q821" s="1"/>
      <c r="R821" s="1"/>
      <c r="S821" s="1"/>
      <c r="T821" s="1"/>
      <c r="U821" s="1"/>
      <c r="V821" s="1"/>
      <c r="W821" s="1"/>
      <c r="X821" s="1"/>
      <c r="Y821" s="1"/>
      <c r="Z821" s="3"/>
    </row>
    <row r="822" spans="1:26" ht="14.25" customHeight="1" x14ac:dyDescent="0.25">
      <c r="A822" s="1"/>
      <c r="B822" s="1"/>
      <c r="C822" s="1"/>
      <c r="D822" s="3"/>
      <c r="E822" s="1"/>
      <c r="F822" s="1"/>
      <c r="G822" s="1"/>
      <c r="H822" s="1"/>
      <c r="I822" s="1"/>
      <c r="J822" s="1"/>
      <c r="K822" s="1"/>
      <c r="L822" s="1"/>
      <c r="M822" s="1"/>
      <c r="N822" s="1"/>
      <c r="O822" s="1"/>
      <c r="P822" s="1"/>
      <c r="Q822" s="1"/>
      <c r="R822" s="1"/>
      <c r="S822" s="1"/>
      <c r="T822" s="1"/>
      <c r="U822" s="1"/>
      <c r="V822" s="1"/>
      <c r="W822" s="1"/>
      <c r="X822" s="1"/>
      <c r="Y822" s="1"/>
      <c r="Z822" s="3"/>
    </row>
    <row r="823" spans="1:26" ht="14.25" customHeight="1" x14ac:dyDescent="0.25">
      <c r="A823" s="1"/>
      <c r="B823" s="1"/>
      <c r="C823" s="1"/>
      <c r="D823" s="3"/>
      <c r="E823" s="1"/>
      <c r="F823" s="1"/>
      <c r="G823" s="1"/>
      <c r="H823" s="1"/>
      <c r="I823" s="1"/>
      <c r="J823" s="1"/>
      <c r="K823" s="1"/>
      <c r="L823" s="1"/>
      <c r="M823" s="1"/>
      <c r="N823" s="1"/>
      <c r="O823" s="1"/>
      <c r="P823" s="1"/>
      <c r="Q823" s="1"/>
      <c r="R823" s="1"/>
      <c r="S823" s="1"/>
      <c r="T823" s="1"/>
      <c r="U823" s="1"/>
      <c r="V823" s="1"/>
      <c r="W823" s="1"/>
      <c r="X823" s="1"/>
      <c r="Y823" s="1"/>
      <c r="Z823" s="3"/>
    </row>
    <row r="824" spans="1:26" ht="14.25" customHeight="1" x14ac:dyDescent="0.25">
      <c r="A824" s="1"/>
      <c r="B824" s="1"/>
      <c r="C824" s="1"/>
      <c r="D824" s="3"/>
      <c r="E824" s="1"/>
      <c r="F824" s="1"/>
      <c r="G824" s="1"/>
      <c r="H824" s="1"/>
      <c r="I824" s="1"/>
      <c r="J824" s="1"/>
      <c r="K824" s="1"/>
      <c r="L824" s="1"/>
      <c r="M824" s="1"/>
      <c r="N824" s="1"/>
      <c r="O824" s="1"/>
      <c r="P824" s="1"/>
      <c r="Q824" s="1"/>
      <c r="R824" s="1"/>
      <c r="S824" s="1"/>
      <c r="T824" s="1"/>
      <c r="U824" s="1"/>
      <c r="V824" s="1"/>
      <c r="W824" s="1"/>
      <c r="X824" s="1"/>
      <c r="Y824" s="1"/>
      <c r="Z824" s="3"/>
    </row>
    <row r="825" spans="1:26" ht="14.25" customHeight="1" x14ac:dyDescent="0.25">
      <c r="A825" s="1"/>
      <c r="B825" s="1"/>
      <c r="C825" s="1"/>
      <c r="D825" s="3"/>
      <c r="E825" s="1"/>
      <c r="F825" s="1"/>
      <c r="G825" s="1"/>
      <c r="H825" s="1"/>
      <c r="I825" s="1"/>
      <c r="J825" s="1"/>
      <c r="K825" s="1"/>
      <c r="L825" s="1"/>
      <c r="M825" s="1"/>
      <c r="N825" s="1"/>
      <c r="O825" s="1"/>
      <c r="P825" s="1"/>
      <c r="Q825" s="1"/>
      <c r="R825" s="1"/>
      <c r="S825" s="1"/>
      <c r="T825" s="1"/>
      <c r="U825" s="1"/>
      <c r="V825" s="1"/>
      <c r="W825" s="1"/>
      <c r="X825" s="1"/>
      <c r="Y825" s="1"/>
      <c r="Z825" s="3"/>
    </row>
    <row r="826" spans="1:26" ht="14.25" customHeight="1" x14ac:dyDescent="0.25">
      <c r="A826" s="1"/>
      <c r="B826" s="1"/>
      <c r="C826" s="1"/>
      <c r="D826" s="3"/>
      <c r="E826" s="1"/>
      <c r="F826" s="1"/>
      <c r="G826" s="1"/>
      <c r="H826" s="1"/>
      <c r="I826" s="1"/>
      <c r="J826" s="1"/>
      <c r="K826" s="1"/>
      <c r="L826" s="1"/>
      <c r="M826" s="1"/>
      <c r="N826" s="1"/>
      <c r="O826" s="1"/>
      <c r="P826" s="1"/>
      <c r="Q826" s="1"/>
      <c r="R826" s="1"/>
      <c r="S826" s="1"/>
      <c r="T826" s="1"/>
      <c r="U826" s="1"/>
      <c r="V826" s="1"/>
      <c r="W826" s="1"/>
      <c r="X826" s="1"/>
      <c r="Y826" s="1"/>
      <c r="Z826" s="3"/>
    </row>
    <row r="827" spans="1:26" ht="14.25" customHeight="1" x14ac:dyDescent="0.25">
      <c r="A827" s="1"/>
      <c r="B827" s="1"/>
      <c r="C827" s="1"/>
      <c r="D827" s="3"/>
      <c r="E827" s="1"/>
      <c r="F827" s="1"/>
      <c r="G827" s="1"/>
      <c r="H827" s="1"/>
      <c r="I827" s="1"/>
      <c r="J827" s="1"/>
      <c r="K827" s="1"/>
      <c r="L827" s="1"/>
      <c r="M827" s="1"/>
      <c r="N827" s="1"/>
      <c r="O827" s="1"/>
      <c r="P827" s="1"/>
      <c r="Q827" s="1"/>
      <c r="R827" s="1"/>
      <c r="S827" s="1"/>
      <c r="T827" s="1"/>
      <c r="U827" s="1"/>
      <c r="V827" s="1"/>
      <c r="W827" s="1"/>
      <c r="X827" s="1"/>
      <c r="Y827" s="1"/>
      <c r="Z827" s="3"/>
    </row>
    <row r="828" spans="1:26" ht="14.25" customHeight="1" x14ac:dyDescent="0.25">
      <c r="A828" s="1"/>
      <c r="B828" s="1"/>
      <c r="C828" s="1"/>
      <c r="D828" s="3"/>
      <c r="E828" s="1"/>
      <c r="F828" s="1"/>
      <c r="G828" s="1"/>
      <c r="H828" s="1"/>
      <c r="I828" s="1"/>
      <c r="J828" s="1"/>
      <c r="K828" s="1"/>
      <c r="L828" s="1"/>
      <c r="M828" s="1"/>
      <c r="N828" s="1"/>
      <c r="O828" s="1"/>
      <c r="P828" s="1"/>
      <c r="Q828" s="1"/>
      <c r="R828" s="1"/>
      <c r="S828" s="1"/>
      <c r="T828" s="1"/>
      <c r="U828" s="1"/>
      <c r="V828" s="1"/>
      <c r="W828" s="1"/>
      <c r="X828" s="1"/>
      <c r="Y828" s="1"/>
      <c r="Z828" s="3"/>
    </row>
    <row r="829" spans="1:26" ht="14.25" customHeight="1" x14ac:dyDescent="0.25">
      <c r="A829" s="1"/>
      <c r="B829" s="1"/>
      <c r="C829" s="1"/>
      <c r="D829" s="3"/>
      <c r="E829" s="1"/>
      <c r="F829" s="1"/>
      <c r="G829" s="1"/>
      <c r="H829" s="1"/>
      <c r="I829" s="1"/>
      <c r="J829" s="1"/>
      <c r="K829" s="1"/>
      <c r="L829" s="1"/>
      <c r="M829" s="1"/>
      <c r="N829" s="1"/>
      <c r="O829" s="1"/>
      <c r="P829" s="1"/>
      <c r="Q829" s="1"/>
      <c r="R829" s="1"/>
      <c r="S829" s="1"/>
      <c r="T829" s="1"/>
      <c r="U829" s="1"/>
      <c r="V829" s="1"/>
      <c r="W829" s="1"/>
      <c r="X829" s="1"/>
      <c r="Y829" s="1"/>
      <c r="Z829" s="3"/>
    </row>
    <row r="830" spans="1:26" ht="14.25" customHeight="1" x14ac:dyDescent="0.25">
      <c r="A830" s="1"/>
      <c r="B830" s="1"/>
      <c r="C830" s="1"/>
      <c r="D830" s="3"/>
      <c r="E830" s="1"/>
      <c r="F830" s="1"/>
      <c r="G830" s="1"/>
      <c r="H830" s="1"/>
      <c r="I830" s="1"/>
      <c r="J830" s="1"/>
      <c r="K830" s="1"/>
      <c r="L830" s="1"/>
      <c r="M830" s="1"/>
      <c r="N830" s="1"/>
      <c r="O830" s="1"/>
      <c r="P830" s="1"/>
      <c r="Q830" s="1"/>
      <c r="R830" s="1"/>
      <c r="S830" s="1"/>
      <c r="T830" s="1"/>
      <c r="U830" s="1"/>
      <c r="V830" s="1"/>
      <c r="W830" s="1"/>
      <c r="X830" s="1"/>
      <c r="Y830" s="1"/>
      <c r="Z830" s="3"/>
    </row>
    <row r="831" spans="1:26" ht="14.25" customHeight="1" x14ac:dyDescent="0.25">
      <c r="A831" s="1"/>
      <c r="B831" s="1"/>
      <c r="C831" s="1"/>
      <c r="D831" s="3"/>
      <c r="E831" s="1"/>
      <c r="F831" s="1"/>
      <c r="G831" s="1"/>
      <c r="H831" s="1"/>
      <c r="I831" s="1"/>
      <c r="J831" s="1"/>
      <c r="K831" s="1"/>
      <c r="L831" s="1"/>
      <c r="M831" s="1"/>
      <c r="N831" s="1"/>
      <c r="O831" s="1"/>
      <c r="P831" s="1"/>
      <c r="Q831" s="1"/>
      <c r="R831" s="1"/>
      <c r="S831" s="1"/>
      <c r="T831" s="1"/>
      <c r="U831" s="1"/>
      <c r="V831" s="1"/>
      <c r="W831" s="1"/>
      <c r="X831" s="1"/>
      <c r="Y831" s="1"/>
      <c r="Z831" s="3"/>
    </row>
    <row r="832" spans="1:26" ht="14.25" customHeight="1" x14ac:dyDescent="0.25">
      <c r="A832" s="1"/>
      <c r="B832" s="1"/>
      <c r="C832" s="1"/>
      <c r="D832" s="3"/>
      <c r="E832" s="1"/>
      <c r="F832" s="1"/>
      <c r="G832" s="1"/>
      <c r="H832" s="1"/>
      <c r="I832" s="1"/>
      <c r="J832" s="1"/>
      <c r="K832" s="1"/>
      <c r="L832" s="1"/>
      <c r="M832" s="1"/>
      <c r="N832" s="1"/>
      <c r="O832" s="1"/>
      <c r="P832" s="1"/>
      <c r="Q832" s="1"/>
      <c r="R832" s="1"/>
      <c r="S832" s="1"/>
      <c r="T832" s="1"/>
      <c r="U832" s="1"/>
      <c r="V832" s="1"/>
      <c r="W832" s="1"/>
      <c r="X832" s="1"/>
      <c r="Y832" s="1"/>
      <c r="Z832" s="3"/>
    </row>
    <row r="833" spans="1:26" ht="14.25" customHeight="1" x14ac:dyDescent="0.25">
      <c r="A833" s="1"/>
      <c r="B833" s="1"/>
      <c r="C833" s="1"/>
      <c r="D833" s="3"/>
      <c r="E833" s="1"/>
      <c r="F833" s="1"/>
      <c r="G833" s="1"/>
      <c r="H833" s="1"/>
      <c r="I833" s="1"/>
      <c r="J833" s="1"/>
      <c r="K833" s="1"/>
      <c r="L833" s="1"/>
      <c r="M833" s="1"/>
      <c r="N833" s="1"/>
      <c r="O833" s="1"/>
      <c r="P833" s="1"/>
      <c r="Q833" s="1"/>
      <c r="R833" s="1"/>
      <c r="S833" s="1"/>
      <c r="T833" s="1"/>
      <c r="U833" s="1"/>
      <c r="V833" s="1"/>
      <c r="W833" s="1"/>
      <c r="X833" s="1"/>
      <c r="Y833" s="1"/>
      <c r="Z833" s="3"/>
    </row>
    <row r="834" spans="1:26" ht="14.25" customHeight="1" x14ac:dyDescent="0.25">
      <c r="A834" s="1"/>
      <c r="B834" s="1"/>
      <c r="C834" s="1"/>
      <c r="D834" s="3"/>
      <c r="E834" s="1"/>
      <c r="F834" s="1"/>
      <c r="G834" s="1"/>
      <c r="H834" s="1"/>
      <c r="I834" s="1"/>
      <c r="J834" s="1"/>
      <c r="K834" s="1"/>
      <c r="L834" s="1"/>
      <c r="M834" s="1"/>
      <c r="N834" s="1"/>
      <c r="O834" s="1"/>
      <c r="P834" s="1"/>
      <c r="Q834" s="1"/>
      <c r="R834" s="1"/>
      <c r="S834" s="1"/>
      <c r="T834" s="1"/>
      <c r="U834" s="1"/>
      <c r="V834" s="1"/>
      <c r="W834" s="1"/>
      <c r="X834" s="1"/>
      <c r="Y834" s="1"/>
      <c r="Z834" s="3"/>
    </row>
    <row r="835" spans="1:26" ht="14.25" customHeight="1" x14ac:dyDescent="0.25">
      <c r="A835" s="1"/>
      <c r="B835" s="1"/>
      <c r="C835" s="1"/>
      <c r="D835" s="3"/>
      <c r="E835" s="1"/>
      <c r="F835" s="1"/>
      <c r="G835" s="1"/>
      <c r="H835" s="1"/>
      <c r="I835" s="1"/>
      <c r="J835" s="1"/>
      <c r="K835" s="1"/>
      <c r="L835" s="1"/>
      <c r="M835" s="1"/>
      <c r="N835" s="1"/>
      <c r="O835" s="1"/>
      <c r="P835" s="1"/>
      <c r="Q835" s="1"/>
      <c r="R835" s="1"/>
      <c r="S835" s="1"/>
      <c r="T835" s="1"/>
      <c r="U835" s="1"/>
      <c r="V835" s="1"/>
      <c r="W835" s="1"/>
      <c r="X835" s="1"/>
      <c r="Y835" s="1"/>
      <c r="Z835" s="3"/>
    </row>
    <row r="836" spans="1:26" ht="14.25" customHeight="1" x14ac:dyDescent="0.25">
      <c r="A836" s="1"/>
      <c r="B836" s="1"/>
      <c r="C836" s="1"/>
      <c r="D836" s="3"/>
      <c r="E836" s="1"/>
      <c r="F836" s="1"/>
      <c r="G836" s="1"/>
      <c r="H836" s="1"/>
      <c r="I836" s="1"/>
      <c r="J836" s="1"/>
      <c r="K836" s="1"/>
      <c r="L836" s="1"/>
      <c r="M836" s="1"/>
      <c r="N836" s="1"/>
      <c r="O836" s="1"/>
      <c r="P836" s="1"/>
      <c r="Q836" s="1"/>
      <c r="R836" s="1"/>
      <c r="S836" s="1"/>
      <c r="T836" s="1"/>
      <c r="U836" s="1"/>
      <c r="V836" s="1"/>
      <c r="W836" s="1"/>
      <c r="X836" s="1"/>
      <c r="Y836" s="1"/>
      <c r="Z836" s="3"/>
    </row>
    <row r="837" spans="1:26" ht="14.25" customHeight="1" x14ac:dyDescent="0.25">
      <c r="A837" s="1"/>
      <c r="B837" s="1"/>
      <c r="C837" s="1"/>
      <c r="D837" s="3"/>
      <c r="E837" s="1"/>
      <c r="F837" s="1"/>
      <c r="G837" s="1"/>
      <c r="H837" s="1"/>
      <c r="I837" s="1"/>
      <c r="J837" s="1"/>
      <c r="K837" s="1"/>
      <c r="L837" s="1"/>
      <c r="M837" s="1"/>
      <c r="N837" s="1"/>
      <c r="O837" s="1"/>
      <c r="P837" s="1"/>
      <c r="Q837" s="1"/>
      <c r="R837" s="1"/>
      <c r="S837" s="1"/>
      <c r="T837" s="1"/>
      <c r="U837" s="1"/>
      <c r="V837" s="1"/>
      <c r="W837" s="1"/>
      <c r="X837" s="1"/>
      <c r="Y837" s="1"/>
      <c r="Z837" s="3"/>
    </row>
    <row r="838" spans="1:26" ht="14.25" customHeight="1" x14ac:dyDescent="0.25">
      <c r="A838" s="1"/>
      <c r="B838" s="1"/>
      <c r="C838" s="1"/>
      <c r="D838" s="3"/>
      <c r="E838" s="1"/>
      <c r="F838" s="1"/>
      <c r="G838" s="1"/>
      <c r="H838" s="1"/>
      <c r="I838" s="1"/>
      <c r="J838" s="1"/>
      <c r="K838" s="1"/>
      <c r="L838" s="1"/>
      <c r="M838" s="1"/>
      <c r="N838" s="1"/>
      <c r="O838" s="1"/>
      <c r="P838" s="1"/>
      <c r="Q838" s="1"/>
      <c r="R838" s="1"/>
      <c r="S838" s="1"/>
      <c r="T838" s="1"/>
      <c r="U838" s="1"/>
      <c r="V838" s="1"/>
      <c r="W838" s="1"/>
      <c r="X838" s="1"/>
      <c r="Y838" s="1"/>
      <c r="Z838" s="3"/>
    </row>
    <row r="839" spans="1:26" ht="14.25" customHeight="1" x14ac:dyDescent="0.25">
      <c r="A839" s="1"/>
      <c r="B839" s="1"/>
      <c r="C839" s="1"/>
      <c r="D839" s="3"/>
      <c r="E839" s="1"/>
      <c r="F839" s="1"/>
      <c r="G839" s="1"/>
      <c r="H839" s="1"/>
      <c r="I839" s="1"/>
      <c r="J839" s="1"/>
      <c r="K839" s="1"/>
      <c r="L839" s="1"/>
      <c r="M839" s="1"/>
      <c r="N839" s="1"/>
      <c r="O839" s="1"/>
      <c r="P839" s="1"/>
      <c r="Q839" s="1"/>
      <c r="R839" s="1"/>
      <c r="S839" s="1"/>
      <c r="T839" s="1"/>
      <c r="U839" s="1"/>
      <c r="V839" s="1"/>
      <c r="W839" s="1"/>
      <c r="X839" s="1"/>
      <c r="Y839" s="1"/>
      <c r="Z839" s="3"/>
    </row>
    <row r="840" spans="1:26" ht="14.25" customHeight="1" x14ac:dyDescent="0.25">
      <c r="A840" s="1"/>
      <c r="B840" s="1"/>
      <c r="C840" s="1"/>
      <c r="D840" s="3"/>
      <c r="E840" s="1"/>
      <c r="F840" s="1"/>
      <c r="G840" s="1"/>
      <c r="H840" s="1"/>
      <c r="I840" s="1"/>
      <c r="J840" s="1"/>
      <c r="K840" s="1"/>
      <c r="L840" s="1"/>
      <c r="M840" s="1"/>
      <c r="N840" s="1"/>
      <c r="O840" s="1"/>
      <c r="P840" s="1"/>
      <c r="Q840" s="1"/>
      <c r="R840" s="1"/>
      <c r="S840" s="1"/>
      <c r="T840" s="1"/>
      <c r="U840" s="1"/>
      <c r="V840" s="1"/>
      <c r="W840" s="1"/>
      <c r="X840" s="1"/>
      <c r="Y840" s="1"/>
      <c r="Z840" s="3"/>
    </row>
    <row r="841" spans="1:26" ht="14.25" customHeight="1" x14ac:dyDescent="0.25">
      <c r="A841" s="1"/>
      <c r="B841" s="1"/>
      <c r="C841" s="1"/>
      <c r="D841" s="3"/>
      <c r="E841" s="1"/>
      <c r="F841" s="1"/>
      <c r="G841" s="1"/>
      <c r="H841" s="1"/>
      <c r="I841" s="1"/>
      <c r="J841" s="1"/>
      <c r="K841" s="1"/>
      <c r="L841" s="1"/>
      <c r="M841" s="1"/>
      <c r="N841" s="1"/>
      <c r="O841" s="1"/>
      <c r="P841" s="1"/>
      <c r="Q841" s="1"/>
      <c r="R841" s="1"/>
      <c r="S841" s="1"/>
      <c r="T841" s="1"/>
      <c r="U841" s="1"/>
      <c r="V841" s="1"/>
      <c r="W841" s="1"/>
      <c r="X841" s="1"/>
      <c r="Y841" s="1"/>
      <c r="Z841" s="3"/>
    </row>
    <row r="842" spans="1:26" ht="14.25" customHeight="1" x14ac:dyDescent="0.25">
      <c r="A842" s="1"/>
      <c r="B842" s="1"/>
      <c r="C842" s="1"/>
      <c r="D842" s="3"/>
      <c r="E842" s="1"/>
      <c r="F842" s="1"/>
      <c r="G842" s="1"/>
      <c r="H842" s="1"/>
      <c r="I842" s="1"/>
      <c r="J842" s="1"/>
      <c r="K842" s="1"/>
      <c r="L842" s="1"/>
      <c r="M842" s="1"/>
      <c r="N842" s="1"/>
      <c r="O842" s="1"/>
      <c r="P842" s="1"/>
      <c r="Q842" s="1"/>
      <c r="R842" s="1"/>
      <c r="S842" s="1"/>
      <c r="T842" s="1"/>
      <c r="U842" s="1"/>
      <c r="V842" s="1"/>
      <c r="W842" s="1"/>
      <c r="X842" s="1"/>
      <c r="Y842" s="1"/>
      <c r="Z842" s="3"/>
    </row>
    <row r="843" spans="1:26" ht="14.25" customHeight="1" x14ac:dyDescent="0.25">
      <c r="A843" s="1"/>
      <c r="B843" s="1"/>
      <c r="C843" s="1"/>
      <c r="D843" s="3"/>
      <c r="E843" s="1"/>
      <c r="F843" s="1"/>
      <c r="G843" s="1"/>
      <c r="H843" s="1"/>
      <c r="I843" s="1"/>
      <c r="J843" s="1"/>
      <c r="K843" s="1"/>
      <c r="L843" s="1"/>
      <c r="M843" s="1"/>
      <c r="N843" s="1"/>
      <c r="O843" s="1"/>
      <c r="P843" s="1"/>
      <c r="Q843" s="1"/>
      <c r="R843" s="1"/>
      <c r="S843" s="1"/>
      <c r="T843" s="1"/>
      <c r="U843" s="1"/>
      <c r="V843" s="1"/>
      <c r="W843" s="1"/>
      <c r="X843" s="1"/>
      <c r="Y843" s="1"/>
      <c r="Z843" s="3"/>
    </row>
    <row r="844" spans="1:26" ht="14.25" customHeight="1" x14ac:dyDescent="0.25">
      <c r="A844" s="1"/>
      <c r="B844" s="1"/>
      <c r="C844" s="1"/>
      <c r="D844" s="3"/>
      <c r="E844" s="1"/>
      <c r="F844" s="1"/>
      <c r="G844" s="1"/>
      <c r="H844" s="1"/>
      <c r="I844" s="1"/>
      <c r="J844" s="1"/>
      <c r="K844" s="1"/>
      <c r="L844" s="1"/>
      <c r="M844" s="1"/>
      <c r="N844" s="1"/>
      <c r="O844" s="1"/>
      <c r="P844" s="1"/>
      <c r="Q844" s="1"/>
      <c r="R844" s="1"/>
      <c r="S844" s="1"/>
      <c r="T844" s="1"/>
      <c r="U844" s="1"/>
      <c r="V844" s="1"/>
      <c r="W844" s="1"/>
      <c r="X844" s="1"/>
      <c r="Y844" s="1"/>
      <c r="Z844" s="3"/>
    </row>
    <row r="845" spans="1:26" ht="14.25" customHeight="1" x14ac:dyDescent="0.25">
      <c r="A845" s="1"/>
      <c r="B845" s="1"/>
      <c r="C845" s="1"/>
      <c r="D845" s="3"/>
      <c r="E845" s="1"/>
      <c r="F845" s="1"/>
      <c r="G845" s="1"/>
      <c r="H845" s="1"/>
      <c r="I845" s="1"/>
      <c r="J845" s="1"/>
      <c r="K845" s="1"/>
      <c r="L845" s="1"/>
      <c r="M845" s="1"/>
      <c r="N845" s="1"/>
      <c r="O845" s="1"/>
      <c r="P845" s="1"/>
      <c r="Q845" s="1"/>
      <c r="R845" s="1"/>
      <c r="S845" s="1"/>
      <c r="T845" s="1"/>
      <c r="U845" s="1"/>
      <c r="V845" s="1"/>
      <c r="W845" s="1"/>
      <c r="X845" s="1"/>
      <c r="Y845" s="1"/>
      <c r="Z845" s="3"/>
    </row>
    <row r="846" spans="1:26" ht="14.25" customHeight="1" x14ac:dyDescent="0.25">
      <c r="A846" s="1"/>
      <c r="B846" s="1"/>
      <c r="C846" s="1"/>
      <c r="D846" s="3"/>
      <c r="E846" s="1"/>
      <c r="F846" s="1"/>
      <c r="G846" s="1"/>
      <c r="H846" s="1"/>
      <c r="I846" s="1"/>
      <c r="J846" s="1"/>
      <c r="K846" s="1"/>
      <c r="L846" s="1"/>
      <c r="M846" s="1"/>
      <c r="N846" s="1"/>
      <c r="O846" s="1"/>
      <c r="P846" s="1"/>
      <c r="Q846" s="1"/>
      <c r="R846" s="1"/>
      <c r="S846" s="1"/>
      <c r="T846" s="1"/>
      <c r="U846" s="1"/>
      <c r="V846" s="1"/>
      <c r="W846" s="1"/>
      <c r="X846" s="1"/>
      <c r="Y846" s="1"/>
      <c r="Z846" s="3"/>
    </row>
    <row r="847" spans="1:26" ht="14.25" customHeight="1" x14ac:dyDescent="0.25">
      <c r="A847" s="1"/>
      <c r="B847" s="1"/>
      <c r="C847" s="1"/>
      <c r="D847" s="3"/>
      <c r="E847" s="1"/>
      <c r="F847" s="1"/>
      <c r="G847" s="1"/>
      <c r="H847" s="1"/>
      <c r="I847" s="1"/>
      <c r="J847" s="1"/>
      <c r="K847" s="1"/>
      <c r="L847" s="1"/>
      <c r="M847" s="1"/>
      <c r="N847" s="1"/>
      <c r="O847" s="1"/>
      <c r="P847" s="1"/>
      <c r="Q847" s="1"/>
      <c r="R847" s="1"/>
      <c r="S847" s="1"/>
      <c r="T847" s="1"/>
      <c r="U847" s="1"/>
      <c r="V847" s="1"/>
      <c r="W847" s="1"/>
      <c r="X847" s="1"/>
      <c r="Y847" s="1"/>
      <c r="Z847" s="3"/>
    </row>
    <row r="848" spans="1:26" ht="14.25" customHeight="1" x14ac:dyDescent="0.25">
      <c r="A848" s="1"/>
      <c r="B848" s="1"/>
      <c r="C848" s="1"/>
      <c r="D848" s="3"/>
      <c r="E848" s="1"/>
      <c r="F848" s="1"/>
      <c r="G848" s="1"/>
      <c r="H848" s="1"/>
      <c r="I848" s="1"/>
      <c r="J848" s="1"/>
      <c r="K848" s="1"/>
      <c r="L848" s="1"/>
      <c r="M848" s="1"/>
      <c r="N848" s="1"/>
      <c r="O848" s="1"/>
      <c r="P848" s="1"/>
      <c r="Q848" s="1"/>
      <c r="R848" s="1"/>
      <c r="S848" s="1"/>
      <c r="T848" s="1"/>
      <c r="U848" s="1"/>
      <c r="V848" s="1"/>
      <c r="W848" s="1"/>
      <c r="X848" s="1"/>
      <c r="Y848" s="1"/>
      <c r="Z848" s="3"/>
    </row>
    <row r="849" spans="1:26" ht="14.25" customHeight="1" x14ac:dyDescent="0.25">
      <c r="A849" s="1"/>
      <c r="B849" s="1"/>
      <c r="C849" s="1"/>
      <c r="D849" s="3"/>
      <c r="E849" s="1"/>
      <c r="F849" s="1"/>
      <c r="G849" s="1"/>
      <c r="H849" s="1"/>
      <c r="I849" s="1"/>
      <c r="J849" s="1"/>
      <c r="K849" s="1"/>
      <c r="L849" s="1"/>
      <c r="M849" s="1"/>
      <c r="N849" s="1"/>
      <c r="O849" s="1"/>
      <c r="P849" s="1"/>
      <c r="Q849" s="1"/>
      <c r="R849" s="1"/>
      <c r="S849" s="1"/>
      <c r="T849" s="1"/>
      <c r="U849" s="1"/>
      <c r="V849" s="1"/>
      <c r="W849" s="1"/>
      <c r="X849" s="1"/>
      <c r="Y849" s="1"/>
      <c r="Z849" s="3"/>
    </row>
    <row r="850" spans="1:26" ht="14.25" customHeight="1" x14ac:dyDescent="0.25">
      <c r="A850" s="1"/>
      <c r="B850" s="1"/>
      <c r="C850" s="1"/>
      <c r="D850" s="3"/>
      <c r="E850" s="1"/>
      <c r="F850" s="1"/>
      <c r="G850" s="1"/>
      <c r="H850" s="1"/>
      <c r="I850" s="1"/>
      <c r="J850" s="1"/>
      <c r="K850" s="1"/>
      <c r="L850" s="1"/>
      <c r="M850" s="1"/>
      <c r="N850" s="1"/>
      <c r="O850" s="1"/>
      <c r="P850" s="1"/>
      <c r="Q850" s="1"/>
      <c r="R850" s="1"/>
      <c r="S850" s="1"/>
      <c r="T850" s="1"/>
      <c r="U850" s="1"/>
      <c r="V850" s="1"/>
      <c r="W850" s="1"/>
      <c r="X850" s="1"/>
      <c r="Y850" s="1"/>
      <c r="Z850" s="3"/>
    </row>
    <row r="851" spans="1:26" ht="14.25" customHeight="1" x14ac:dyDescent="0.25">
      <c r="A851" s="1"/>
      <c r="B851" s="1"/>
      <c r="C851" s="1"/>
      <c r="D851" s="3"/>
      <c r="E851" s="1"/>
      <c r="F851" s="1"/>
      <c r="G851" s="1"/>
      <c r="H851" s="1"/>
      <c r="I851" s="1"/>
      <c r="J851" s="1"/>
      <c r="K851" s="1"/>
      <c r="L851" s="1"/>
      <c r="M851" s="1"/>
      <c r="N851" s="1"/>
      <c r="O851" s="1"/>
      <c r="P851" s="1"/>
      <c r="Q851" s="1"/>
      <c r="R851" s="1"/>
      <c r="S851" s="1"/>
      <c r="T851" s="1"/>
      <c r="U851" s="1"/>
      <c r="V851" s="1"/>
      <c r="W851" s="1"/>
      <c r="X851" s="1"/>
      <c r="Y851" s="1"/>
      <c r="Z851" s="3"/>
    </row>
    <row r="852" spans="1:26" ht="14.25" customHeight="1" x14ac:dyDescent="0.25">
      <c r="A852" s="1"/>
      <c r="B852" s="1"/>
      <c r="C852" s="1"/>
      <c r="D852" s="3"/>
      <c r="E852" s="1"/>
      <c r="F852" s="1"/>
      <c r="G852" s="1"/>
      <c r="H852" s="1"/>
      <c r="I852" s="1"/>
      <c r="J852" s="1"/>
      <c r="K852" s="1"/>
      <c r="L852" s="1"/>
      <c r="M852" s="1"/>
      <c r="N852" s="1"/>
      <c r="O852" s="1"/>
      <c r="P852" s="1"/>
      <c r="Q852" s="1"/>
      <c r="R852" s="1"/>
      <c r="S852" s="1"/>
      <c r="T852" s="1"/>
      <c r="U852" s="1"/>
      <c r="V852" s="1"/>
      <c r="W852" s="1"/>
      <c r="X852" s="1"/>
      <c r="Y852" s="1"/>
      <c r="Z852" s="3"/>
    </row>
    <row r="853" spans="1:26" ht="14.25" customHeight="1" x14ac:dyDescent="0.25">
      <c r="A853" s="1"/>
      <c r="B853" s="1"/>
      <c r="C853" s="1"/>
      <c r="D853" s="3"/>
      <c r="E853" s="1"/>
      <c r="F853" s="1"/>
      <c r="G853" s="1"/>
      <c r="H853" s="1"/>
      <c r="I853" s="1"/>
      <c r="J853" s="1"/>
      <c r="K853" s="1"/>
      <c r="L853" s="1"/>
      <c r="M853" s="1"/>
      <c r="N853" s="1"/>
      <c r="O853" s="1"/>
      <c r="P853" s="1"/>
      <c r="Q853" s="1"/>
      <c r="R853" s="1"/>
      <c r="S853" s="1"/>
      <c r="T853" s="1"/>
      <c r="U853" s="1"/>
      <c r="V853" s="1"/>
      <c r="W853" s="1"/>
      <c r="X853" s="1"/>
      <c r="Y853" s="1"/>
      <c r="Z853" s="3"/>
    </row>
    <row r="854" spans="1:26" ht="14.25" customHeight="1" x14ac:dyDescent="0.25">
      <c r="A854" s="1"/>
      <c r="B854" s="1"/>
      <c r="C854" s="1"/>
      <c r="D854" s="3"/>
      <c r="E854" s="1"/>
      <c r="F854" s="1"/>
      <c r="G854" s="1"/>
      <c r="H854" s="1"/>
      <c r="I854" s="1"/>
      <c r="J854" s="1"/>
      <c r="K854" s="1"/>
      <c r="L854" s="1"/>
      <c r="M854" s="1"/>
      <c r="N854" s="1"/>
      <c r="O854" s="1"/>
      <c r="P854" s="1"/>
      <c r="Q854" s="1"/>
      <c r="R854" s="1"/>
      <c r="S854" s="1"/>
      <c r="T854" s="1"/>
      <c r="U854" s="1"/>
      <c r="V854" s="1"/>
      <c r="W854" s="1"/>
      <c r="X854" s="1"/>
      <c r="Y854" s="1"/>
      <c r="Z854" s="3"/>
    </row>
    <row r="855" spans="1:26" ht="14.25" customHeight="1" x14ac:dyDescent="0.25">
      <c r="A855" s="1"/>
      <c r="B855" s="1"/>
      <c r="C855" s="1"/>
      <c r="D855" s="3"/>
      <c r="E855" s="1"/>
      <c r="F855" s="1"/>
      <c r="G855" s="1"/>
      <c r="H855" s="1"/>
      <c r="I855" s="1"/>
      <c r="J855" s="1"/>
      <c r="K855" s="1"/>
      <c r="L855" s="1"/>
      <c r="M855" s="1"/>
      <c r="N855" s="1"/>
      <c r="O855" s="1"/>
      <c r="P855" s="1"/>
      <c r="Q855" s="1"/>
      <c r="R855" s="1"/>
      <c r="S855" s="1"/>
      <c r="T855" s="1"/>
      <c r="U855" s="1"/>
      <c r="V855" s="1"/>
      <c r="W855" s="1"/>
      <c r="X855" s="1"/>
      <c r="Y855" s="1"/>
      <c r="Z855" s="3"/>
    </row>
    <row r="856" spans="1:26" ht="14.25" customHeight="1" x14ac:dyDescent="0.25">
      <c r="A856" s="1"/>
      <c r="B856" s="1"/>
      <c r="C856" s="1"/>
      <c r="D856" s="3"/>
      <c r="E856" s="1"/>
      <c r="F856" s="1"/>
      <c r="G856" s="1"/>
      <c r="H856" s="1"/>
      <c r="I856" s="1"/>
      <c r="J856" s="1"/>
      <c r="K856" s="1"/>
      <c r="L856" s="1"/>
      <c r="M856" s="1"/>
      <c r="N856" s="1"/>
      <c r="O856" s="1"/>
      <c r="P856" s="1"/>
      <c r="Q856" s="1"/>
      <c r="R856" s="1"/>
      <c r="S856" s="1"/>
      <c r="T856" s="1"/>
      <c r="U856" s="1"/>
      <c r="V856" s="1"/>
      <c r="W856" s="1"/>
      <c r="X856" s="1"/>
      <c r="Y856" s="1"/>
      <c r="Z856" s="3"/>
    </row>
    <row r="857" spans="1:26" ht="14.25" customHeight="1" x14ac:dyDescent="0.25">
      <c r="A857" s="1"/>
      <c r="B857" s="1"/>
      <c r="C857" s="1"/>
      <c r="D857" s="3"/>
      <c r="E857" s="1"/>
      <c r="F857" s="1"/>
      <c r="G857" s="1"/>
      <c r="H857" s="1"/>
      <c r="I857" s="1"/>
      <c r="J857" s="1"/>
      <c r="K857" s="1"/>
      <c r="L857" s="1"/>
      <c r="M857" s="1"/>
      <c r="N857" s="1"/>
      <c r="O857" s="1"/>
      <c r="P857" s="1"/>
      <c r="Q857" s="1"/>
      <c r="R857" s="1"/>
      <c r="S857" s="1"/>
      <c r="T857" s="1"/>
      <c r="U857" s="1"/>
      <c r="V857" s="1"/>
      <c r="W857" s="1"/>
      <c r="X857" s="1"/>
      <c r="Y857" s="1"/>
      <c r="Z857" s="3"/>
    </row>
    <row r="858" spans="1:26" ht="14.25" customHeight="1" x14ac:dyDescent="0.25">
      <c r="A858" s="1"/>
      <c r="B858" s="1"/>
      <c r="C858" s="1"/>
      <c r="D858" s="3"/>
      <c r="E858" s="1"/>
      <c r="F858" s="1"/>
      <c r="G858" s="1"/>
      <c r="H858" s="1"/>
      <c r="I858" s="1"/>
      <c r="J858" s="1"/>
      <c r="K858" s="1"/>
      <c r="L858" s="1"/>
      <c r="M858" s="1"/>
      <c r="N858" s="1"/>
      <c r="O858" s="1"/>
      <c r="P858" s="1"/>
      <c r="Q858" s="1"/>
      <c r="R858" s="1"/>
      <c r="S858" s="1"/>
      <c r="T858" s="1"/>
      <c r="U858" s="1"/>
      <c r="V858" s="1"/>
      <c r="W858" s="1"/>
      <c r="X858" s="1"/>
      <c r="Y858" s="1"/>
      <c r="Z858" s="3"/>
    </row>
    <row r="859" spans="1:26" ht="14.25" customHeight="1" x14ac:dyDescent="0.25">
      <c r="A859" s="1"/>
      <c r="B859" s="1"/>
      <c r="C859" s="1"/>
      <c r="D859" s="3"/>
      <c r="E859" s="1"/>
      <c r="F859" s="1"/>
      <c r="G859" s="1"/>
      <c r="H859" s="1"/>
      <c r="I859" s="1"/>
      <c r="J859" s="1"/>
      <c r="K859" s="1"/>
      <c r="L859" s="1"/>
      <c r="M859" s="1"/>
      <c r="N859" s="1"/>
      <c r="O859" s="1"/>
      <c r="P859" s="1"/>
      <c r="Q859" s="1"/>
      <c r="R859" s="1"/>
      <c r="S859" s="1"/>
      <c r="T859" s="1"/>
      <c r="U859" s="1"/>
      <c r="V859" s="1"/>
      <c r="W859" s="1"/>
      <c r="X859" s="1"/>
      <c r="Y859" s="1"/>
      <c r="Z859" s="3"/>
    </row>
    <row r="860" spans="1:26" ht="14.25" customHeight="1" x14ac:dyDescent="0.25">
      <c r="A860" s="1"/>
      <c r="B860" s="1"/>
      <c r="C860" s="1"/>
      <c r="D860" s="3"/>
      <c r="E860" s="1"/>
      <c r="F860" s="1"/>
      <c r="G860" s="1"/>
      <c r="H860" s="1"/>
      <c r="I860" s="1"/>
      <c r="J860" s="1"/>
      <c r="K860" s="1"/>
      <c r="L860" s="1"/>
      <c r="M860" s="1"/>
      <c r="N860" s="1"/>
      <c r="O860" s="1"/>
      <c r="P860" s="1"/>
      <c r="Q860" s="1"/>
      <c r="R860" s="1"/>
      <c r="S860" s="1"/>
      <c r="T860" s="1"/>
      <c r="U860" s="1"/>
      <c r="V860" s="1"/>
      <c r="W860" s="1"/>
      <c r="X860" s="1"/>
      <c r="Y860" s="1"/>
      <c r="Z860" s="3"/>
    </row>
    <row r="861" spans="1:26" ht="14.25" customHeight="1" x14ac:dyDescent="0.25">
      <c r="A861" s="1"/>
      <c r="B861" s="1"/>
      <c r="C861" s="1"/>
      <c r="D861" s="3"/>
      <c r="E861" s="1"/>
      <c r="F861" s="1"/>
      <c r="G861" s="1"/>
      <c r="H861" s="1"/>
      <c r="I861" s="1"/>
      <c r="J861" s="1"/>
      <c r="K861" s="1"/>
      <c r="L861" s="1"/>
      <c r="M861" s="1"/>
      <c r="N861" s="1"/>
      <c r="O861" s="1"/>
      <c r="P861" s="1"/>
      <c r="Q861" s="1"/>
      <c r="R861" s="1"/>
      <c r="S861" s="1"/>
      <c r="T861" s="1"/>
      <c r="U861" s="1"/>
      <c r="V861" s="1"/>
      <c r="W861" s="1"/>
      <c r="X861" s="1"/>
      <c r="Y861" s="1"/>
      <c r="Z861" s="3"/>
    </row>
    <row r="862" spans="1:26" ht="14.25" customHeight="1" x14ac:dyDescent="0.25">
      <c r="A862" s="1"/>
      <c r="B862" s="1"/>
      <c r="C862" s="1"/>
      <c r="D862" s="3"/>
      <c r="E862" s="1"/>
      <c r="F862" s="1"/>
      <c r="G862" s="1"/>
      <c r="H862" s="1"/>
      <c r="I862" s="1"/>
      <c r="J862" s="1"/>
      <c r="K862" s="1"/>
      <c r="L862" s="1"/>
      <c r="M862" s="1"/>
      <c r="N862" s="1"/>
      <c r="O862" s="1"/>
      <c r="P862" s="1"/>
      <c r="Q862" s="1"/>
      <c r="R862" s="1"/>
      <c r="S862" s="1"/>
      <c r="T862" s="1"/>
      <c r="U862" s="1"/>
      <c r="V862" s="1"/>
      <c r="W862" s="1"/>
      <c r="X862" s="1"/>
      <c r="Y862" s="1"/>
      <c r="Z862" s="3"/>
    </row>
    <row r="863" spans="1:26" ht="14.25" customHeight="1" x14ac:dyDescent="0.25">
      <c r="A863" s="1"/>
      <c r="B863" s="1"/>
      <c r="C863" s="1"/>
      <c r="D863" s="3"/>
      <c r="E863" s="1"/>
      <c r="F863" s="1"/>
      <c r="G863" s="1"/>
      <c r="H863" s="1"/>
      <c r="I863" s="1"/>
      <c r="J863" s="1"/>
      <c r="K863" s="1"/>
      <c r="L863" s="1"/>
      <c r="M863" s="1"/>
      <c r="N863" s="1"/>
      <c r="O863" s="1"/>
      <c r="P863" s="1"/>
      <c r="Q863" s="1"/>
      <c r="R863" s="1"/>
      <c r="S863" s="1"/>
      <c r="T863" s="1"/>
      <c r="U863" s="1"/>
      <c r="V863" s="1"/>
      <c r="W863" s="1"/>
      <c r="X863" s="1"/>
      <c r="Y863" s="1"/>
      <c r="Z863" s="3"/>
    </row>
    <row r="864" spans="1:26" ht="14.25" customHeight="1" x14ac:dyDescent="0.25">
      <c r="A864" s="1"/>
      <c r="B864" s="1"/>
      <c r="C864" s="1"/>
      <c r="D864" s="3"/>
      <c r="E864" s="1"/>
      <c r="F864" s="1"/>
      <c r="G864" s="1"/>
      <c r="H864" s="1"/>
      <c r="I864" s="1"/>
      <c r="J864" s="1"/>
      <c r="K864" s="1"/>
      <c r="L864" s="1"/>
      <c r="M864" s="1"/>
      <c r="N864" s="1"/>
      <c r="O864" s="1"/>
      <c r="P864" s="1"/>
      <c r="Q864" s="1"/>
      <c r="R864" s="1"/>
      <c r="S864" s="1"/>
      <c r="T864" s="1"/>
      <c r="U864" s="1"/>
      <c r="V864" s="1"/>
      <c r="W864" s="1"/>
      <c r="X864" s="1"/>
      <c r="Y864" s="1"/>
      <c r="Z864" s="3"/>
    </row>
    <row r="865" spans="1:26" ht="14.25" customHeight="1" x14ac:dyDescent="0.25">
      <c r="A865" s="1"/>
      <c r="B865" s="1"/>
      <c r="C865" s="1"/>
      <c r="D865" s="3"/>
      <c r="E865" s="1"/>
      <c r="F865" s="1"/>
      <c r="G865" s="1"/>
      <c r="H865" s="1"/>
      <c r="I865" s="1"/>
      <c r="J865" s="1"/>
      <c r="K865" s="1"/>
      <c r="L865" s="1"/>
      <c r="M865" s="1"/>
      <c r="N865" s="1"/>
      <c r="O865" s="1"/>
      <c r="P865" s="1"/>
      <c r="Q865" s="1"/>
      <c r="R865" s="1"/>
      <c r="S865" s="1"/>
      <c r="T865" s="1"/>
      <c r="U865" s="1"/>
      <c r="V865" s="1"/>
      <c r="W865" s="1"/>
      <c r="X865" s="1"/>
      <c r="Y865" s="1"/>
      <c r="Z865" s="3"/>
    </row>
    <row r="866" spans="1:26" ht="14.25" customHeight="1" x14ac:dyDescent="0.25">
      <c r="A866" s="1"/>
      <c r="B866" s="1"/>
      <c r="C866" s="1"/>
      <c r="D866" s="3"/>
      <c r="E866" s="1"/>
      <c r="F866" s="1"/>
      <c r="G866" s="1"/>
      <c r="H866" s="1"/>
      <c r="I866" s="1"/>
      <c r="J866" s="1"/>
      <c r="K866" s="1"/>
      <c r="L866" s="1"/>
      <c r="M866" s="1"/>
      <c r="N866" s="1"/>
      <c r="O866" s="1"/>
      <c r="P866" s="1"/>
      <c r="Q866" s="1"/>
      <c r="R866" s="1"/>
      <c r="S866" s="1"/>
      <c r="T866" s="1"/>
      <c r="U866" s="1"/>
      <c r="V866" s="1"/>
      <c r="W866" s="1"/>
      <c r="X866" s="1"/>
      <c r="Y866" s="1"/>
      <c r="Z866" s="3"/>
    </row>
    <row r="867" spans="1:26" ht="14.25" customHeight="1" x14ac:dyDescent="0.25">
      <c r="A867" s="1"/>
      <c r="B867" s="1"/>
      <c r="C867" s="1"/>
      <c r="D867" s="3"/>
      <c r="E867" s="1"/>
      <c r="F867" s="1"/>
      <c r="G867" s="1"/>
      <c r="H867" s="1"/>
      <c r="I867" s="1"/>
      <c r="J867" s="1"/>
      <c r="K867" s="1"/>
      <c r="L867" s="1"/>
      <c r="M867" s="1"/>
      <c r="N867" s="1"/>
      <c r="O867" s="1"/>
      <c r="P867" s="1"/>
      <c r="Q867" s="1"/>
      <c r="R867" s="1"/>
      <c r="S867" s="1"/>
      <c r="T867" s="1"/>
      <c r="U867" s="1"/>
      <c r="V867" s="1"/>
      <c r="W867" s="1"/>
      <c r="X867" s="1"/>
      <c r="Y867" s="1"/>
      <c r="Z867" s="3"/>
    </row>
    <row r="868" spans="1:26" ht="14.25" customHeight="1" x14ac:dyDescent="0.25">
      <c r="A868" s="1"/>
      <c r="B868" s="1"/>
      <c r="C868" s="1"/>
      <c r="D868" s="3"/>
      <c r="E868" s="1"/>
      <c r="F868" s="1"/>
      <c r="G868" s="1"/>
      <c r="H868" s="1"/>
      <c r="I868" s="1"/>
      <c r="J868" s="1"/>
      <c r="K868" s="1"/>
      <c r="L868" s="1"/>
      <c r="M868" s="1"/>
      <c r="N868" s="1"/>
      <c r="O868" s="1"/>
      <c r="P868" s="1"/>
      <c r="Q868" s="1"/>
      <c r="R868" s="1"/>
      <c r="S868" s="1"/>
      <c r="T868" s="1"/>
      <c r="U868" s="1"/>
      <c r="V868" s="1"/>
      <c r="W868" s="1"/>
      <c r="X868" s="1"/>
      <c r="Y868" s="1"/>
      <c r="Z868" s="3"/>
    </row>
    <row r="869" spans="1:26" ht="14.25" customHeight="1" x14ac:dyDescent="0.25">
      <c r="A869" s="1"/>
      <c r="B869" s="1"/>
      <c r="C869" s="1"/>
      <c r="D869" s="3"/>
      <c r="E869" s="1"/>
      <c r="F869" s="1"/>
      <c r="G869" s="1"/>
      <c r="H869" s="1"/>
      <c r="I869" s="1"/>
      <c r="J869" s="1"/>
      <c r="K869" s="1"/>
      <c r="L869" s="1"/>
      <c r="M869" s="1"/>
      <c r="N869" s="1"/>
      <c r="O869" s="1"/>
      <c r="P869" s="1"/>
      <c r="Q869" s="1"/>
      <c r="R869" s="1"/>
      <c r="S869" s="1"/>
      <c r="T869" s="1"/>
      <c r="U869" s="1"/>
      <c r="V869" s="1"/>
      <c r="W869" s="1"/>
      <c r="X869" s="1"/>
      <c r="Y869" s="1"/>
      <c r="Z869" s="3"/>
    </row>
    <row r="870" spans="1:26" ht="14.25" customHeight="1" x14ac:dyDescent="0.25">
      <c r="A870" s="1"/>
      <c r="B870" s="1"/>
      <c r="C870" s="1"/>
      <c r="D870" s="3"/>
      <c r="E870" s="1"/>
      <c r="F870" s="1"/>
      <c r="G870" s="1"/>
      <c r="H870" s="1"/>
      <c r="I870" s="1"/>
      <c r="J870" s="1"/>
      <c r="K870" s="1"/>
      <c r="L870" s="1"/>
      <c r="M870" s="1"/>
      <c r="N870" s="1"/>
      <c r="O870" s="1"/>
      <c r="P870" s="1"/>
      <c r="Q870" s="1"/>
      <c r="R870" s="1"/>
      <c r="S870" s="1"/>
      <c r="T870" s="1"/>
      <c r="U870" s="1"/>
      <c r="V870" s="1"/>
      <c r="W870" s="1"/>
      <c r="X870" s="1"/>
      <c r="Y870" s="1"/>
      <c r="Z870" s="3"/>
    </row>
    <row r="871" spans="1:26" ht="14.25" customHeight="1" x14ac:dyDescent="0.25">
      <c r="A871" s="1"/>
      <c r="B871" s="1"/>
      <c r="C871" s="1"/>
      <c r="D871" s="3"/>
      <c r="E871" s="1"/>
      <c r="F871" s="1"/>
      <c r="G871" s="1"/>
      <c r="H871" s="1"/>
      <c r="I871" s="1"/>
      <c r="J871" s="1"/>
      <c r="K871" s="1"/>
      <c r="L871" s="1"/>
      <c r="M871" s="1"/>
      <c r="N871" s="1"/>
      <c r="O871" s="1"/>
      <c r="P871" s="1"/>
      <c r="Q871" s="1"/>
      <c r="R871" s="1"/>
      <c r="S871" s="1"/>
      <c r="T871" s="1"/>
      <c r="U871" s="1"/>
      <c r="V871" s="1"/>
      <c r="W871" s="1"/>
      <c r="X871" s="1"/>
      <c r="Y871" s="1"/>
      <c r="Z871" s="3"/>
    </row>
    <row r="872" spans="1:26" ht="14.25" customHeight="1" x14ac:dyDescent="0.25">
      <c r="A872" s="1"/>
      <c r="B872" s="1"/>
      <c r="C872" s="1"/>
      <c r="D872" s="3"/>
      <c r="E872" s="1"/>
      <c r="F872" s="1"/>
      <c r="G872" s="1"/>
      <c r="H872" s="1"/>
      <c r="I872" s="1"/>
      <c r="J872" s="1"/>
      <c r="K872" s="1"/>
      <c r="L872" s="1"/>
      <c r="M872" s="1"/>
      <c r="N872" s="1"/>
      <c r="O872" s="1"/>
      <c r="P872" s="1"/>
      <c r="Q872" s="1"/>
      <c r="R872" s="1"/>
      <c r="S872" s="1"/>
      <c r="T872" s="1"/>
      <c r="U872" s="1"/>
      <c r="V872" s="1"/>
      <c r="W872" s="1"/>
      <c r="X872" s="1"/>
      <c r="Y872" s="1"/>
      <c r="Z872" s="3"/>
    </row>
    <row r="873" spans="1:26" ht="14.25" customHeight="1" x14ac:dyDescent="0.25">
      <c r="A873" s="1"/>
      <c r="B873" s="1"/>
      <c r="C873" s="1"/>
      <c r="D873" s="3"/>
      <c r="E873" s="1"/>
      <c r="F873" s="1"/>
      <c r="G873" s="1"/>
      <c r="H873" s="1"/>
      <c r="I873" s="1"/>
      <c r="J873" s="1"/>
      <c r="K873" s="1"/>
      <c r="L873" s="1"/>
      <c r="M873" s="1"/>
      <c r="N873" s="1"/>
      <c r="O873" s="1"/>
      <c r="P873" s="1"/>
      <c r="Q873" s="1"/>
      <c r="R873" s="1"/>
      <c r="S873" s="1"/>
      <c r="T873" s="1"/>
      <c r="U873" s="1"/>
      <c r="V873" s="1"/>
      <c r="W873" s="1"/>
      <c r="X873" s="1"/>
      <c r="Y873" s="1"/>
      <c r="Z873" s="3"/>
    </row>
    <row r="874" spans="1:26" ht="14.25" customHeight="1" x14ac:dyDescent="0.25">
      <c r="A874" s="1"/>
      <c r="B874" s="1"/>
      <c r="C874" s="1"/>
      <c r="D874" s="3"/>
      <c r="E874" s="1"/>
      <c r="F874" s="1"/>
      <c r="G874" s="1"/>
      <c r="H874" s="1"/>
      <c r="I874" s="1"/>
      <c r="J874" s="1"/>
      <c r="K874" s="1"/>
      <c r="L874" s="1"/>
      <c r="M874" s="1"/>
      <c r="N874" s="1"/>
      <c r="O874" s="1"/>
      <c r="P874" s="1"/>
      <c r="Q874" s="1"/>
      <c r="R874" s="1"/>
      <c r="S874" s="1"/>
      <c r="T874" s="1"/>
      <c r="U874" s="1"/>
      <c r="V874" s="1"/>
      <c r="W874" s="1"/>
      <c r="X874" s="1"/>
      <c r="Y874" s="1"/>
      <c r="Z874" s="3"/>
    </row>
    <row r="875" spans="1:26" ht="14.25" customHeight="1" x14ac:dyDescent="0.25">
      <c r="A875" s="1"/>
      <c r="B875" s="1"/>
      <c r="C875" s="1"/>
      <c r="D875" s="3"/>
      <c r="E875" s="1"/>
      <c r="F875" s="1"/>
      <c r="G875" s="1"/>
      <c r="H875" s="1"/>
      <c r="I875" s="1"/>
      <c r="J875" s="1"/>
      <c r="K875" s="1"/>
      <c r="L875" s="1"/>
      <c r="M875" s="1"/>
      <c r="N875" s="1"/>
      <c r="O875" s="1"/>
      <c r="P875" s="1"/>
      <c r="Q875" s="1"/>
      <c r="R875" s="1"/>
      <c r="S875" s="1"/>
      <c r="T875" s="1"/>
      <c r="U875" s="1"/>
      <c r="V875" s="1"/>
      <c r="W875" s="1"/>
      <c r="X875" s="1"/>
      <c r="Y875" s="1"/>
      <c r="Z875" s="3"/>
    </row>
    <row r="876" spans="1:26" ht="14.25" customHeight="1" x14ac:dyDescent="0.25">
      <c r="A876" s="1"/>
      <c r="B876" s="1"/>
      <c r="C876" s="1"/>
      <c r="D876" s="3"/>
      <c r="E876" s="1"/>
      <c r="F876" s="1"/>
      <c r="G876" s="1"/>
      <c r="H876" s="1"/>
      <c r="I876" s="1"/>
      <c r="J876" s="1"/>
      <c r="K876" s="1"/>
      <c r="L876" s="1"/>
      <c r="M876" s="1"/>
      <c r="N876" s="1"/>
      <c r="O876" s="1"/>
      <c r="P876" s="1"/>
      <c r="Q876" s="1"/>
      <c r="R876" s="1"/>
      <c r="S876" s="1"/>
      <c r="T876" s="1"/>
      <c r="U876" s="1"/>
      <c r="V876" s="1"/>
      <c r="W876" s="1"/>
      <c r="X876" s="1"/>
      <c r="Y876" s="1"/>
      <c r="Z876" s="3"/>
    </row>
    <row r="877" spans="1:26" ht="14.25" customHeight="1" x14ac:dyDescent="0.25">
      <c r="A877" s="1"/>
      <c r="B877" s="1"/>
      <c r="C877" s="1"/>
      <c r="D877" s="3"/>
      <c r="E877" s="1"/>
      <c r="F877" s="1"/>
      <c r="G877" s="1"/>
      <c r="H877" s="1"/>
      <c r="I877" s="1"/>
      <c r="J877" s="1"/>
      <c r="K877" s="1"/>
      <c r="L877" s="1"/>
      <c r="M877" s="1"/>
      <c r="N877" s="1"/>
      <c r="O877" s="1"/>
      <c r="P877" s="1"/>
      <c r="Q877" s="1"/>
      <c r="R877" s="1"/>
      <c r="S877" s="1"/>
      <c r="T877" s="1"/>
      <c r="U877" s="1"/>
      <c r="V877" s="1"/>
      <c r="W877" s="1"/>
      <c r="X877" s="1"/>
      <c r="Y877" s="1"/>
      <c r="Z877" s="3"/>
    </row>
    <row r="878" spans="1:26" ht="14.25" customHeight="1" x14ac:dyDescent="0.25">
      <c r="A878" s="1"/>
      <c r="B878" s="1"/>
      <c r="C878" s="1"/>
      <c r="D878" s="3"/>
      <c r="E878" s="1"/>
      <c r="F878" s="1"/>
      <c r="G878" s="1"/>
      <c r="H878" s="1"/>
      <c r="I878" s="1"/>
      <c r="J878" s="1"/>
      <c r="K878" s="1"/>
      <c r="L878" s="1"/>
      <c r="M878" s="1"/>
      <c r="N878" s="1"/>
      <c r="O878" s="1"/>
      <c r="P878" s="1"/>
      <c r="Q878" s="1"/>
      <c r="R878" s="1"/>
      <c r="S878" s="1"/>
      <c r="T878" s="1"/>
      <c r="U878" s="1"/>
      <c r="V878" s="1"/>
      <c r="W878" s="1"/>
      <c r="X878" s="1"/>
      <c r="Y878" s="1"/>
      <c r="Z878" s="3"/>
    </row>
    <row r="879" spans="1:26" ht="14.25" customHeight="1" x14ac:dyDescent="0.25">
      <c r="A879" s="1"/>
      <c r="B879" s="1"/>
      <c r="C879" s="1"/>
      <c r="D879" s="3"/>
      <c r="E879" s="1"/>
      <c r="F879" s="1"/>
      <c r="G879" s="1"/>
      <c r="H879" s="1"/>
      <c r="I879" s="1"/>
      <c r="J879" s="1"/>
      <c r="K879" s="1"/>
      <c r="L879" s="1"/>
      <c r="M879" s="1"/>
      <c r="N879" s="1"/>
      <c r="O879" s="1"/>
      <c r="P879" s="1"/>
      <c r="Q879" s="1"/>
      <c r="R879" s="1"/>
      <c r="S879" s="1"/>
      <c r="T879" s="1"/>
      <c r="U879" s="1"/>
      <c r="V879" s="1"/>
      <c r="W879" s="1"/>
      <c r="X879" s="1"/>
      <c r="Y879" s="1"/>
      <c r="Z879" s="3"/>
    </row>
    <row r="880" spans="1:26" ht="14.25" customHeight="1" x14ac:dyDescent="0.25">
      <c r="A880" s="1"/>
      <c r="B880" s="1"/>
      <c r="C880" s="1"/>
      <c r="D880" s="3"/>
      <c r="E880" s="1"/>
      <c r="F880" s="1"/>
      <c r="G880" s="1"/>
      <c r="H880" s="1"/>
      <c r="I880" s="1"/>
      <c r="J880" s="1"/>
      <c r="K880" s="1"/>
      <c r="L880" s="1"/>
      <c r="M880" s="1"/>
      <c r="N880" s="1"/>
      <c r="O880" s="1"/>
      <c r="P880" s="1"/>
      <c r="Q880" s="1"/>
      <c r="R880" s="1"/>
      <c r="S880" s="1"/>
      <c r="T880" s="1"/>
      <c r="U880" s="1"/>
      <c r="V880" s="1"/>
      <c r="W880" s="1"/>
      <c r="X880" s="1"/>
      <c r="Y880" s="1"/>
      <c r="Z880" s="3"/>
    </row>
    <row r="881" spans="1:26" ht="14.25" customHeight="1" x14ac:dyDescent="0.25">
      <c r="A881" s="1"/>
      <c r="B881" s="1"/>
      <c r="C881" s="1"/>
      <c r="D881" s="3"/>
      <c r="E881" s="1"/>
      <c r="F881" s="1"/>
      <c r="G881" s="1"/>
      <c r="H881" s="1"/>
      <c r="I881" s="1"/>
      <c r="J881" s="1"/>
      <c r="K881" s="1"/>
      <c r="L881" s="1"/>
      <c r="M881" s="1"/>
      <c r="N881" s="1"/>
      <c r="O881" s="1"/>
      <c r="P881" s="1"/>
      <c r="Q881" s="1"/>
      <c r="R881" s="1"/>
      <c r="S881" s="1"/>
      <c r="T881" s="1"/>
      <c r="U881" s="1"/>
      <c r="V881" s="1"/>
      <c r="W881" s="1"/>
      <c r="X881" s="1"/>
      <c r="Y881" s="1"/>
      <c r="Z881" s="3"/>
    </row>
    <row r="882" spans="1:26" ht="14.25" customHeight="1" x14ac:dyDescent="0.25">
      <c r="A882" s="1"/>
      <c r="B882" s="1"/>
      <c r="C882" s="1"/>
      <c r="D882" s="3"/>
      <c r="E882" s="1"/>
      <c r="F882" s="1"/>
      <c r="G882" s="1"/>
      <c r="H882" s="1"/>
      <c r="I882" s="1"/>
      <c r="J882" s="1"/>
      <c r="K882" s="1"/>
      <c r="L882" s="1"/>
      <c r="M882" s="1"/>
      <c r="N882" s="1"/>
      <c r="O882" s="1"/>
      <c r="P882" s="1"/>
      <c r="Q882" s="1"/>
      <c r="R882" s="1"/>
      <c r="S882" s="1"/>
      <c r="T882" s="1"/>
      <c r="U882" s="1"/>
      <c r="V882" s="1"/>
      <c r="W882" s="1"/>
      <c r="X882" s="1"/>
      <c r="Y882" s="1"/>
      <c r="Z882" s="3"/>
    </row>
    <row r="883" spans="1:26" ht="14.25" customHeight="1" x14ac:dyDescent="0.25">
      <c r="A883" s="1"/>
      <c r="B883" s="1"/>
      <c r="C883" s="1"/>
      <c r="D883" s="3"/>
      <c r="E883" s="1"/>
      <c r="F883" s="1"/>
      <c r="G883" s="1"/>
      <c r="H883" s="1"/>
      <c r="I883" s="1"/>
      <c r="J883" s="1"/>
      <c r="K883" s="1"/>
      <c r="L883" s="1"/>
      <c r="M883" s="1"/>
      <c r="N883" s="1"/>
      <c r="O883" s="1"/>
      <c r="P883" s="1"/>
      <c r="Q883" s="1"/>
      <c r="R883" s="1"/>
      <c r="S883" s="1"/>
      <c r="T883" s="1"/>
      <c r="U883" s="1"/>
      <c r="V883" s="1"/>
      <c r="W883" s="1"/>
      <c r="X883" s="1"/>
      <c r="Y883" s="1"/>
      <c r="Z883" s="3"/>
    </row>
    <row r="884" spans="1:26" ht="14.25" customHeight="1" x14ac:dyDescent="0.25">
      <c r="A884" s="1"/>
      <c r="B884" s="1"/>
      <c r="C884" s="1"/>
      <c r="D884" s="3"/>
      <c r="E884" s="1"/>
      <c r="F884" s="1"/>
      <c r="G884" s="1"/>
      <c r="H884" s="1"/>
      <c r="I884" s="1"/>
      <c r="J884" s="1"/>
      <c r="K884" s="1"/>
      <c r="L884" s="1"/>
      <c r="M884" s="1"/>
      <c r="N884" s="1"/>
      <c r="O884" s="1"/>
      <c r="P884" s="1"/>
      <c r="Q884" s="1"/>
      <c r="R884" s="1"/>
      <c r="S884" s="1"/>
      <c r="T884" s="1"/>
      <c r="U884" s="1"/>
      <c r="V884" s="1"/>
      <c r="W884" s="1"/>
      <c r="X884" s="1"/>
      <c r="Y884" s="1"/>
      <c r="Z884" s="3"/>
    </row>
    <row r="885" spans="1:26" ht="14.25" customHeight="1" x14ac:dyDescent="0.25">
      <c r="A885" s="1"/>
      <c r="B885" s="1"/>
      <c r="C885" s="1"/>
      <c r="D885" s="3"/>
      <c r="E885" s="1"/>
      <c r="F885" s="1"/>
      <c r="G885" s="1"/>
      <c r="H885" s="1"/>
      <c r="I885" s="1"/>
      <c r="J885" s="1"/>
      <c r="K885" s="1"/>
      <c r="L885" s="1"/>
      <c r="M885" s="1"/>
      <c r="N885" s="1"/>
      <c r="O885" s="1"/>
      <c r="P885" s="1"/>
      <c r="Q885" s="1"/>
      <c r="R885" s="1"/>
      <c r="S885" s="1"/>
      <c r="T885" s="1"/>
      <c r="U885" s="1"/>
      <c r="V885" s="1"/>
      <c r="W885" s="1"/>
      <c r="X885" s="1"/>
      <c r="Y885" s="1"/>
      <c r="Z885" s="3"/>
    </row>
    <row r="886" spans="1:26" ht="14.25" customHeight="1" x14ac:dyDescent="0.25">
      <c r="A886" s="1"/>
      <c r="B886" s="1"/>
      <c r="C886" s="1"/>
      <c r="D886" s="3"/>
      <c r="E886" s="1"/>
      <c r="F886" s="1"/>
      <c r="G886" s="1"/>
      <c r="H886" s="1"/>
      <c r="I886" s="1"/>
      <c r="J886" s="1"/>
      <c r="K886" s="1"/>
      <c r="L886" s="1"/>
      <c r="M886" s="1"/>
      <c r="N886" s="1"/>
      <c r="O886" s="1"/>
      <c r="P886" s="1"/>
      <c r="Q886" s="1"/>
      <c r="R886" s="1"/>
      <c r="S886" s="1"/>
      <c r="T886" s="1"/>
      <c r="U886" s="1"/>
      <c r="V886" s="1"/>
      <c r="W886" s="1"/>
      <c r="X886" s="1"/>
      <c r="Y886" s="1"/>
      <c r="Z886" s="3"/>
    </row>
    <row r="887" spans="1:26" ht="14.25" customHeight="1" x14ac:dyDescent="0.25">
      <c r="A887" s="1"/>
      <c r="B887" s="1"/>
      <c r="C887" s="1"/>
      <c r="D887" s="3"/>
      <c r="E887" s="1"/>
      <c r="F887" s="1"/>
      <c r="G887" s="1"/>
      <c r="H887" s="1"/>
      <c r="I887" s="1"/>
      <c r="J887" s="1"/>
      <c r="K887" s="1"/>
      <c r="L887" s="1"/>
      <c r="M887" s="1"/>
      <c r="N887" s="1"/>
      <c r="O887" s="1"/>
      <c r="P887" s="1"/>
      <c r="Q887" s="1"/>
      <c r="R887" s="1"/>
      <c r="S887" s="1"/>
      <c r="T887" s="1"/>
      <c r="U887" s="1"/>
      <c r="V887" s="1"/>
      <c r="W887" s="1"/>
      <c r="X887" s="1"/>
      <c r="Y887" s="1"/>
      <c r="Z887" s="3"/>
    </row>
    <row r="888" spans="1:26" ht="14.25" customHeight="1" x14ac:dyDescent="0.25">
      <c r="A888" s="1"/>
      <c r="B888" s="1"/>
      <c r="C888" s="1"/>
      <c r="D888" s="3"/>
      <c r="E888" s="1"/>
      <c r="F888" s="1"/>
      <c r="G888" s="1"/>
      <c r="H888" s="1"/>
      <c r="I888" s="1"/>
      <c r="J888" s="1"/>
      <c r="K888" s="1"/>
      <c r="L888" s="1"/>
      <c r="M888" s="1"/>
      <c r="N888" s="1"/>
      <c r="O888" s="1"/>
      <c r="P888" s="1"/>
      <c r="Q888" s="1"/>
      <c r="R888" s="1"/>
      <c r="S888" s="1"/>
      <c r="T888" s="1"/>
      <c r="U888" s="1"/>
      <c r="V888" s="1"/>
      <c r="W888" s="1"/>
      <c r="X888" s="1"/>
      <c r="Y888" s="1"/>
      <c r="Z888" s="3"/>
    </row>
    <row r="889" spans="1:26" ht="14.25" customHeight="1" x14ac:dyDescent="0.25">
      <c r="A889" s="1"/>
      <c r="B889" s="1"/>
      <c r="C889" s="1"/>
      <c r="D889" s="3"/>
      <c r="E889" s="1"/>
      <c r="F889" s="1"/>
      <c r="G889" s="1"/>
      <c r="H889" s="1"/>
      <c r="I889" s="1"/>
      <c r="J889" s="1"/>
      <c r="K889" s="1"/>
      <c r="L889" s="1"/>
      <c r="M889" s="1"/>
      <c r="N889" s="1"/>
      <c r="O889" s="1"/>
      <c r="P889" s="1"/>
      <c r="Q889" s="1"/>
      <c r="R889" s="1"/>
      <c r="S889" s="1"/>
      <c r="T889" s="1"/>
      <c r="U889" s="1"/>
      <c r="V889" s="1"/>
      <c r="W889" s="1"/>
      <c r="X889" s="1"/>
      <c r="Y889" s="1"/>
      <c r="Z889" s="3"/>
    </row>
    <row r="890" spans="1:26" ht="14.25" customHeight="1" x14ac:dyDescent="0.25">
      <c r="A890" s="1"/>
      <c r="B890" s="1"/>
      <c r="C890" s="1"/>
      <c r="D890" s="3"/>
      <c r="E890" s="1"/>
      <c r="F890" s="1"/>
      <c r="G890" s="1"/>
      <c r="H890" s="1"/>
      <c r="I890" s="1"/>
      <c r="J890" s="1"/>
      <c r="K890" s="1"/>
      <c r="L890" s="1"/>
      <c r="M890" s="1"/>
      <c r="N890" s="1"/>
      <c r="O890" s="1"/>
      <c r="P890" s="1"/>
      <c r="Q890" s="1"/>
      <c r="R890" s="1"/>
      <c r="S890" s="1"/>
      <c r="T890" s="1"/>
      <c r="U890" s="1"/>
      <c r="V890" s="1"/>
      <c r="W890" s="1"/>
      <c r="X890" s="1"/>
      <c r="Y890" s="1"/>
      <c r="Z890" s="3"/>
    </row>
    <row r="891" spans="1:26" ht="14.25" customHeight="1" x14ac:dyDescent="0.25">
      <c r="A891" s="1"/>
      <c r="B891" s="1"/>
      <c r="C891" s="1"/>
      <c r="D891" s="3"/>
      <c r="E891" s="1"/>
      <c r="F891" s="1"/>
      <c r="G891" s="1"/>
      <c r="H891" s="1"/>
      <c r="I891" s="1"/>
      <c r="J891" s="1"/>
      <c r="K891" s="1"/>
      <c r="L891" s="1"/>
      <c r="M891" s="1"/>
      <c r="N891" s="1"/>
      <c r="O891" s="1"/>
      <c r="P891" s="1"/>
      <c r="Q891" s="1"/>
      <c r="R891" s="1"/>
      <c r="S891" s="1"/>
      <c r="T891" s="1"/>
      <c r="U891" s="1"/>
      <c r="V891" s="1"/>
      <c r="W891" s="1"/>
      <c r="X891" s="1"/>
      <c r="Y891" s="1"/>
      <c r="Z891" s="3"/>
    </row>
    <row r="892" spans="1:26" ht="14.25" customHeight="1" x14ac:dyDescent="0.25">
      <c r="A892" s="1"/>
      <c r="B892" s="1"/>
      <c r="C892" s="1"/>
      <c r="D892" s="3"/>
      <c r="E892" s="1"/>
      <c r="F892" s="1"/>
      <c r="G892" s="1"/>
      <c r="H892" s="1"/>
      <c r="I892" s="1"/>
      <c r="J892" s="1"/>
      <c r="K892" s="1"/>
      <c r="L892" s="1"/>
      <c r="M892" s="1"/>
      <c r="N892" s="1"/>
      <c r="O892" s="1"/>
      <c r="P892" s="1"/>
      <c r="Q892" s="1"/>
      <c r="R892" s="1"/>
      <c r="S892" s="1"/>
      <c r="T892" s="1"/>
      <c r="U892" s="1"/>
      <c r="V892" s="1"/>
      <c r="W892" s="1"/>
      <c r="X892" s="1"/>
      <c r="Y892" s="1"/>
      <c r="Z892" s="3"/>
    </row>
    <row r="893" spans="1:26" ht="14.25" customHeight="1" x14ac:dyDescent="0.25">
      <c r="A893" s="1"/>
      <c r="B893" s="1"/>
      <c r="C893" s="1"/>
      <c r="D893" s="3"/>
      <c r="E893" s="1"/>
      <c r="F893" s="1"/>
      <c r="G893" s="1"/>
      <c r="H893" s="1"/>
      <c r="I893" s="1"/>
      <c r="J893" s="1"/>
      <c r="K893" s="1"/>
      <c r="L893" s="1"/>
      <c r="M893" s="1"/>
      <c r="N893" s="1"/>
      <c r="O893" s="1"/>
      <c r="P893" s="1"/>
      <c r="Q893" s="1"/>
      <c r="R893" s="1"/>
      <c r="S893" s="1"/>
      <c r="T893" s="1"/>
      <c r="U893" s="1"/>
      <c r="V893" s="1"/>
      <c r="W893" s="1"/>
      <c r="X893" s="1"/>
      <c r="Y893" s="1"/>
      <c r="Z893" s="3"/>
    </row>
    <row r="894" spans="1:26" ht="14.25" customHeight="1" x14ac:dyDescent="0.25">
      <c r="A894" s="1"/>
      <c r="B894" s="1"/>
      <c r="C894" s="1"/>
      <c r="D894" s="3"/>
      <c r="E894" s="1"/>
      <c r="F894" s="1"/>
      <c r="G894" s="1"/>
      <c r="H894" s="1"/>
      <c r="I894" s="1"/>
      <c r="J894" s="1"/>
      <c r="K894" s="1"/>
      <c r="L894" s="1"/>
      <c r="M894" s="1"/>
      <c r="N894" s="1"/>
      <c r="O894" s="1"/>
      <c r="P894" s="1"/>
      <c r="Q894" s="1"/>
      <c r="R894" s="1"/>
      <c r="S894" s="1"/>
      <c r="T894" s="1"/>
      <c r="U894" s="1"/>
      <c r="V894" s="1"/>
      <c r="W894" s="1"/>
      <c r="X894" s="1"/>
      <c r="Y894" s="1"/>
      <c r="Z894" s="3"/>
    </row>
    <row r="895" spans="1:26" ht="14.25" customHeight="1" x14ac:dyDescent="0.25">
      <c r="A895" s="1"/>
      <c r="B895" s="1"/>
      <c r="C895" s="1"/>
      <c r="D895" s="3"/>
      <c r="E895" s="1"/>
      <c r="F895" s="1"/>
      <c r="G895" s="1"/>
      <c r="H895" s="1"/>
      <c r="I895" s="1"/>
      <c r="J895" s="1"/>
      <c r="K895" s="1"/>
      <c r="L895" s="1"/>
      <c r="M895" s="1"/>
      <c r="N895" s="1"/>
      <c r="O895" s="1"/>
      <c r="P895" s="1"/>
      <c r="Q895" s="1"/>
      <c r="R895" s="1"/>
      <c r="S895" s="1"/>
      <c r="T895" s="1"/>
      <c r="U895" s="1"/>
      <c r="V895" s="1"/>
      <c r="W895" s="1"/>
      <c r="X895" s="1"/>
      <c r="Y895" s="1"/>
      <c r="Z895" s="3"/>
    </row>
    <row r="896" spans="1:26" ht="14.25" customHeight="1" x14ac:dyDescent="0.25">
      <c r="A896" s="1"/>
      <c r="B896" s="1"/>
      <c r="C896" s="1"/>
      <c r="D896" s="3"/>
      <c r="E896" s="1"/>
      <c r="F896" s="1"/>
      <c r="G896" s="1"/>
      <c r="H896" s="1"/>
      <c r="I896" s="1"/>
      <c r="J896" s="1"/>
      <c r="K896" s="1"/>
      <c r="L896" s="1"/>
      <c r="M896" s="1"/>
      <c r="N896" s="1"/>
      <c r="O896" s="1"/>
      <c r="P896" s="1"/>
      <c r="Q896" s="1"/>
      <c r="R896" s="1"/>
      <c r="S896" s="1"/>
      <c r="T896" s="1"/>
      <c r="U896" s="1"/>
      <c r="V896" s="1"/>
      <c r="W896" s="1"/>
      <c r="X896" s="1"/>
      <c r="Y896" s="1"/>
      <c r="Z896" s="3"/>
    </row>
    <row r="897" spans="1:26" ht="14.25" customHeight="1" x14ac:dyDescent="0.25">
      <c r="A897" s="1"/>
      <c r="B897" s="1"/>
      <c r="C897" s="1"/>
      <c r="D897" s="3"/>
      <c r="E897" s="1"/>
      <c r="F897" s="1"/>
      <c r="G897" s="1"/>
      <c r="H897" s="1"/>
      <c r="I897" s="1"/>
      <c r="J897" s="1"/>
      <c r="K897" s="1"/>
      <c r="L897" s="1"/>
      <c r="M897" s="1"/>
      <c r="N897" s="1"/>
      <c r="O897" s="1"/>
      <c r="P897" s="1"/>
      <c r="Q897" s="1"/>
      <c r="R897" s="1"/>
      <c r="S897" s="1"/>
      <c r="T897" s="1"/>
      <c r="U897" s="1"/>
      <c r="V897" s="1"/>
      <c r="W897" s="1"/>
      <c r="X897" s="1"/>
      <c r="Y897" s="1"/>
      <c r="Z897" s="3"/>
    </row>
    <row r="898" spans="1:26" ht="14.25" customHeight="1" x14ac:dyDescent="0.25">
      <c r="A898" s="1"/>
      <c r="B898" s="1"/>
      <c r="C898" s="1"/>
      <c r="D898" s="3"/>
      <c r="E898" s="1"/>
      <c r="F898" s="1"/>
      <c r="G898" s="1"/>
      <c r="H898" s="1"/>
      <c r="I898" s="1"/>
      <c r="J898" s="1"/>
      <c r="K898" s="1"/>
      <c r="L898" s="1"/>
      <c r="M898" s="1"/>
      <c r="N898" s="1"/>
      <c r="O898" s="1"/>
      <c r="P898" s="1"/>
      <c r="Q898" s="1"/>
      <c r="R898" s="1"/>
      <c r="S898" s="1"/>
      <c r="T898" s="1"/>
      <c r="U898" s="1"/>
      <c r="V898" s="1"/>
      <c r="W898" s="1"/>
      <c r="X898" s="1"/>
      <c r="Y898" s="1"/>
      <c r="Z898" s="3"/>
    </row>
    <row r="899" spans="1:26" ht="14.25" customHeight="1" x14ac:dyDescent="0.25">
      <c r="A899" s="1"/>
      <c r="B899" s="1"/>
      <c r="C899" s="1"/>
      <c r="D899" s="3"/>
      <c r="E899" s="1"/>
      <c r="F899" s="1"/>
      <c r="G899" s="1"/>
      <c r="H899" s="1"/>
      <c r="I899" s="1"/>
      <c r="J899" s="1"/>
      <c r="K899" s="1"/>
      <c r="L899" s="1"/>
      <c r="M899" s="1"/>
      <c r="N899" s="1"/>
      <c r="O899" s="1"/>
      <c r="P899" s="1"/>
      <c r="Q899" s="1"/>
      <c r="R899" s="1"/>
      <c r="S899" s="1"/>
      <c r="T899" s="1"/>
      <c r="U899" s="1"/>
      <c r="V899" s="1"/>
      <c r="W899" s="1"/>
      <c r="X899" s="1"/>
      <c r="Y899" s="1"/>
      <c r="Z899" s="3"/>
    </row>
    <row r="900" spans="1:26" ht="14.25" customHeight="1" x14ac:dyDescent="0.25">
      <c r="A900" s="1"/>
      <c r="B900" s="1"/>
      <c r="C900" s="1"/>
      <c r="D900" s="3"/>
      <c r="E900" s="1"/>
      <c r="F900" s="1"/>
      <c r="G900" s="1"/>
      <c r="H900" s="1"/>
      <c r="I900" s="1"/>
      <c r="J900" s="1"/>
      <c r="K900" s="1"/>
      <c r="L900" s="1"/>
      <c r="M900" s="1"/>
      <c r="N900" s="1"/>
      <c r="O900" s="1"/>
      <c r="P900" s="1"/>
      <c r="Q900" s="1"/>
      <c r="R900" s="1"/>
      <c r="S900" s="1"/>
      <c r="T900" s="1"/>
      <c r="U900" s="1"/>
      <c r="V900" s="1"/>
      <c r="W900" s="1"/>
      <c r="X900" s="1"/>
      <c r="Y900" s="1"/>
      <c r="Z900" s="3"/>
    </row>
    <row r="901" spans="1:26" ht="14.25" customHeight="1" x14ac:dyDescent="0.25">
      <c r="A901" s="1"/>
      <c r="B901" s="1"/>
      <c r="C901" s="1"/>
      <c r="D901" s="3"/>
      <c r="E901" s="1"/>
      <c r="F901" s="1"/>
      <c r="G901" s="1"/>
      <c r="H901" s="1"/>
      <c r="I901" s="1"/>
      <c r="J901" s="1"/>
      <c r="K901" s="1"/>
      <c r="L901" s="1"/>
      <c r="M901" s="1"/>
      <c r="N901" s="1"/>
      <c r="O901" s="1"/>
      <c r="P901" s="1"/>
      <c r="Q901" s="1"/>
      <c r="R901" s="1"/>
      <c r="S901" s="1"/>
      <c r="T901" s="1"/>
      <c r="U901" s="1"/>
      <c r="V901" s="1"/>
      <c r="W901" s="1"/>
      <c r="X901" s="1"/>
      <c r="Y901" s="1"/>
      <c r="Z901" s="3"/>
    </row>
    <row r="902" spans="1:26" ht="14.25" customHeight="1" x14ac:dyDescent="0.25">
      <c r="A902" s="1"/>
      <c r="B902" s="1"/>
      <c r="C902" s="1"/>
      <c r="D902" s="3"/>
      <c r="E902" s="1"/>
      <c r="F902" s="1"/>
      <c r="G902" s="1"/>
      <c r="H902" s="1"/>
      <c r="I902" s="1"/>
      <c r="J902" s="1"/>
      <c r="K902" s="1"/>
      <c r="L902" s="1"/>
      <c r="M902" s="1"/>
      <c r="N902" s="1"/>
      <c r="O902" s="1"/>
      <c r="P902" s="1"/>
      <c r="Q902" s="1"/>
      <c r="R902" s="1"/>
      <c r="S902" s="1"/>
      <c r="T902" s="1"/>
      <c r="U902" s="1"/>
      <c r="V902" s="1"/>
      <c r="W902" s="1"/>
      <c r="X902" s="1"/>
      <c r="Y902" s="1"/>
      <c r="Z902" s="3"/>
    </row>
    <row r="903" spans="1:26" ht="14.25" customHeight="1" x14ac:dyDescent="0.25">
      <c r="A903" s="1"/>
      <c r="B903" s="1"/>
      <c r="C903" s="1"/>
      <c r="D903" s="3"/>
      <c r="E903" s="1"/>
      <c r="F903" s="1"/>
      <c r="G903" s="1"/>
      <c r="H903" s="1"/>
      <c r="I903" s="1"/>
      <c r="J903" s="1"/>
      <c r="K903" s="1"/>
      <c r="L903" s="1"/>
      <c r="M903" s="1"/>
      <c r="N903" s="1"/>
      <c r="O903" s="1"/>
      <c r="P903" s="1"/>
      <c r="Q903" s="1"/>
      <c r="R903" s="1"/>
      <c r="S903" s="1"/>
      <c r="T903" s="1"/>
      <c r="U903" s="1"/>
      <c r="V903" s="1"/>
      <c r="W903" s="1"/>
      <c r="X903" s="1"/>
      <c r="Y903" s="1"/>
      <c r="Z903" s="3"/>
    </row>
    <row r="904" spans="1:26" ht="14.25" customHeight="1" x14ac:dyDescent="0.25">
      <c r="A904" s="1"/>
      <c r="B904" s="1"/>
      <c r="C904" s="1"/>
      <c r="D904" s="3"/>
      <c r="E904" s="1"/>
      <c r="F904" s="1"/>
      <c r="G904" s="1"/>
      <c r="H904" s="1"/>
      <c r="I904" s="1"/>
      <c r="J904" s="1"/>
      <c r="K904" s="1"/>
      <c r="L904" s="1"/>
      <c r="M904" s="1"/>
      <c r="N904" s="1"/>
      <c r="O904" s="1"/>
      <c r="P904" s="1"/>
      <c r="Q904" s="1"/>
      <c r="R904" s="1"/>
      <c r="S904" s="1"/>
      <c r="T904" s="1"/>
      <c r="U904" s="1"/>
      <c r="V904" s="1"/>
      <c r="W904" s="1"/>
      <c r="X904" s="1"/>
      <c r="Y904" s="1"/>
      <c r="Z904" s="3"/>
    </row>
    <row r="905" spans="1:26" ht="14.25" customHeight="1" x14ac:dyDescent="0.25">
      <c r="A905" s="1"/>
      <c r="B905" s="1"/>
      <c r="C905" s="1"/>
      <c r="D905" s="3"/>
      <c r="E905" s="1"/>
      <c r="F905" s="1"/>
      <c r="G905" s="1"/>
      <c r="H905" s="1"/>
      <c r="I905" s="1"/>
      <c r="J905" s="1"/>
      <c r="K905" s="1"/>
      <c r="L905" s="1"/>
      <c r="M905" s="1"/>
      <c r="N905" s="1"/>
      <c r="O905" s="1"/>
      <c r="P905" s="1"/>
      <c r="Q905" s="1"/>
      <c r="R905" s="1"/>
      <c r="S905" s="1"/>
      <c r="T905" s="1"/>
      <c r="U905" s="1"/>
      <c r="V905" s="1"/>
      <c r="W905" s="1"/>
      <c r="X905" s="1"/>
      <c r="Y905" s="1"/>
      <c r="Z905" s="3"/>
    </row>
    <row r="906" spans="1:26" ht="14.25" customHeight="1" x14ac:dyDescent="0.25">
      <c r="A906" s="1"/>
      <c r="B906" s="1"/>
      <c r="C906" s="1"/>
      <c r="D906" s="3"/>
      <c r="E906" s="1"/>
      <c r="F906" s="1"/>
      <c r="G906" s="1"/>
      <c r="H906" s="1"/>
      <c r="I906" s="1"/>
      <c r="J906" s="1"/>
      <c r="K906" s="1"/>
      <c r="L906" s="1"/>
      <c r="M906" s="1"/>
      <c r="N906" s="1"/>
      <c r="O906" s="1"/>
      <c r="P906" s="1"/>
      <c r="Q906" s="1"/>
      <c r="R906" s="1"/>
      <c r="S906" s="1"/>
      <c r="T906" s="1"/>
      <c r="U906" s="1"/>
      <c r="V906" s="1"/>
      <c r="W906" s="1"/>
      <c r="X906" s="1"/>
      <c r="Y906" s="1"/>
      <c r="Z906" s="3"/>
    </row>
    <row r="907" spans="1:26" ht="14.25" customHeight="1" x14ac:dyDescent="0.25">
      <c r="A907" s="1"/>
      <c r="B907" s="1"/>
      <c r="C907" s="1"/>
      <c r="D907" s="3"/>
      <c r="E907" s="1"/>
      <c r="F907" s="1"/>
      <c r="G907" s="1"/>
      <c r="H907" s="1"/>
      <c r="I907" s="1"/>
      <c r="J907" s="1"/>
      <c r="K907" s="1"/>
      <c r="L907" s="1"/>
      <c r="M907" s="1"/>
      <c r="N907" s="1"/>
      <c r="O907" s="1"/>
      <c r="P907" s="1"/>
      <c r="Q907" s="1"/>
      <c r="R907" s="1"/>
      <c r="S907" s="1"/>
      <c r="T907" s="1"/>
      <c r="U907" s="1"/>
      <c r="V907" s="1"/>
      <c r="W907" s="1"/>
      <c r="X907" s="1"/>
      <c r="Y907" s="1"/>
      <c r="Z907" s="3"/>
    </row>
    <row r="908" spans="1:26" ht="14.25" customHeight="1" x14ac:dyDescent="0.25">
      <c r="A908" s="1"/>
      <c r="B908" s="1"/>
      <c r="C908" s="1"/>
      <c r="D908" s="3"/>
      <c r="E908" s="1"/>
      <c r="F908" s="1"/>
      <c r="G908" s="1"/>
      <c r="H908" s="1"/>
      <c r="I908" s="1"/>
      <c r="J908" s="1"/>
      <c r="K908" s="1"/>
      <c r="L908" s="1"/>
      <c r="M908" s="1"/>
      <c r="N908" s="1"/>
      <c r="O908" s="1"/>
      <c r="P908" s="1"/>
      <c r="Q908" s="1"/>
      <c r="R908" s="1"/>
      <c r="S908" s="1"/>
      <c r="T908" s="1"/>
      <c r="U908" s="1"/>
      <c r="V908" s="1"/>
      <c r="W908" s="1"/>
      <c r="X908" s="1"/>
      <c r="Y908" s="1"/>
      <c r="Z908" s="3"/>
    </row>
    <row r="909" spans="1:26" ht="14.25" customHeight="1" x14ac:dyDescent="0.25">
      <c r="A909" s="1"/>
      <c r="B909" s="1"/>
      <c r="C909" s="1"/>
      <c r="D909" s="3"/>
      <c r="E909" s="1"/>
      <c r="F909" s="1"/>
      <c r="G909" s="1"/>
      <c r="H909" s="1"/>
      <c r="I909" s="1"/>
      <c r="J909" s="1"/>
      <c r="K909" s="1"/>
      <c r="L909" s="1"/>
      <c r="M909" s="1"/>
      <c r="N909" s="1"/>
      <c r="O909" s="1"/>
      <c r="P909" s="1"/>
      <c r="Q909" s="1"/>
      <c r="R909" s="1"/>
      <c r="S909" s="1"/>
      <c r="T909" s="1"/>
      <c r="U909" s="1"/>
      <c r="V909" s="1"/>
      <c r="W909" s="1"/>
      <c r="X909" s="1"/>
      <c r="Y909" s="1"/>
      <c r="Z909" s="3"/>
    </row>
    <row r="910" spans="1:26" ht="14.25" customHeight="1" x14ac:dyDescent="0.25">
      <c r="A910" s="1"/>
      <c r="B910" s="1"/>
      <c r="C910" s="1"/>
      <c r="D910" s="3"/>
      <c r="E910" s="1"/>
      <c r="F910" s="1"/>
      <c r="G910" s="1"/>
      <c r="H910" s="1"/>
      <c r="I910" s="1"/>
      <c r="J910" s="1"/>
      <c r="K910" s="1"/>
      <c r="L910" s="1"/>
      <c r="M910" s="1"/>
      <c r="N910" s="1"/>
      <c r="O910" s="1"/>
      <c r="P910" s="1"/>
      <c r="Q910" s="1"/>
      <c r="R910" s="1"/>
      <c r="S910" s="1"/>
      <c r="T910" s="1"/>
      <c r="U910" s="1"/>
      <c r="V910" s="1"/>
      <c r="W910" s="1"/>
      <c r="X910" s="1"/>
      <c r="Y910" s="1"/>
      <c r="Z910" s="3"/>
    </row>
    <row r="911" spans="1:26" ht="14.25" customHeight="1" x14ac:dyDescent="0.25">
      <c r="A911" s="1"/>
      <c r="B911" s="1"/>
      <c r="C911" s="1"/>
      <c r="D911" s="3"/>
      <c r="E911" s="1"/>
      <c r="F911" s="1"/>
      <c r="G911" s="1"/>
      <c r="H911" s="1"/>
      <c r="I911" s="1"/>
      <c r="J911" s="1"/>
      <c r="K911" s="1"/>
      <c r="L911" s="1"/>
      <c r="M911" s="1"/>
      <c r="N911" s="1"/>
      <c r="O911" s="1"/>
      <c r="P911" s="1"/>
      <c r="Q911" s="1"/>
      <c r="R911" s="1"/>
      <c r="S911" s="1"/>
      <c r="T911" s="1"/>
      <c r="U911" s="1"/>
      <c r="V911" s="1"/>
      <c r="W911" s="1"/>
      <c r="X911" s="1"/>
      <c r="Y911" s="1"/>
      <c r="Z911" s="3"/>
    </row>
    <row r="912" spans="1:26" ht="14.25" customHeight="1" x14ac:dyDescent="0.25">
      <c r="A912" s="1"/>
      <c r="B912" s="1"/>
      <c r="C912" s="1"/>
      <c r="D912" s="3"/>
      <c r="E912" s="1"/>
      <c r="F912" s="1"/>
      <c r="G912" s="1"/>
      <c r="H912" s="1"/>
      <c r="I912" s="1"/>
      <c r="J912" s="1"/>
      <c r="K912" s="1"/>
      <c r="L912" s="1"/>
      <c r="M912" s="1"/>
      <c r="N912" s="1"/>
      <c r="O912" s="1"/>
      <c r="P912" s="1"/>
      <c r="Q912" s="1"/>
      <c r="R912" s="1"/>
      <c r="S912" s="1"/>
      <c r="T912" s="1"/>
      <c r="U912" s="1"/>
      <c r="V912" s="1"/>
      <c r="W912" s="1"/>
      <c r="X912" s="1"/>
      <c r="Y912" s="1"/>
      <c r="Z912" s="3"/>
    </row>
    <row r="913" spans="1:26" ht="14.25" customHeight="1" x14ac:dyDescent="0.25">
      <c r="A913" s="1"/>
      <c r="B913" s="1"/>
      <c r="C913" s="1"/>
      <c r="D913" s="3"/>
      <c r="E913" s="1"/>
      <c r="F913" s="1"/>
      <c r="G913" s="1"/>
      <c r="H913" s="1"/>
      <c r="I913" s="1"/>
      <c r="J913" s="1"/>
      <c r="K913" s="1"/>
      <c r="L913" s="1"/>
      <c r="M913" s="1"/>
      <c r="N913" s="1"/>
      <c r="O913" s="1"/>
      <c r="P913" s="1"/>
      <c r="Q913" s="1"/>
      <c r="R913" s="1"/>
      <c r="S913" s="1"/>
      <c r="T913" s="1"/>
      <c r="U913" s="1"/>
      <c r="V913" s="1"/>
      <c r="W913" s="1"/>
      <c r="X913" s="1"/>
      <c r="Y913" s="1"/>
      <c r="Z913" s="3"/>
    </row>
    <row r="914" spans="1:26" ht="14.25" customHeight="1" x14ac:dyDescent="0.25">
      <c r="A914" s="1"/>
      <c r="B914" s="1"/>
      <c r="C914" s="1"/>
      <c r="D914" s="3"/>
      <c r="E914" s="1"/>
      <c r="F914" s="1"/>
      <c r="G914" s="1"/>
      <c r="H914" s="1"/>
      <c r="I914" s="1"/>
      <c r="J914" s="1"/>
      <c r="K914" s="1"/>
      <c r="L914" s="1"/>
      <c r="M914" s="1"/>
      <c r="N914" s="1"/>
      <c r="O914" s="1"/>
      <c r="P914" s="1"/>
      <c r="Q914" s="1"/>
      <c r="R914" s="1"/>
      <c r="S914" s="1"/>
      <c r="T914" s="1"/>
      <c r="U914" s="1"/>
      <c r="V914" s="1"/>
      <c r="W914" s="1"/>
      <c r="X914" s="1"/>
      <c r="Y914" s="1"/>
      <c r="Z914" s="3"/>
    </row>
    <row r="915" spans="1:26" ht="14.25" customHeight="1" x14ac:dyDescent="0.25">
      <c r="A915" s="1"/>
      <c r="B915" s="1"/>
      <c r="C915" s="1"/>
      <c r="D915" s="3"/>
      <c r="E915" s="1"/>
      <c r="F915" s="1"/>
      <c r="G915" s="1"/>
      <c r="H915" s="1"/>
      <c r="I915" s="1"/>
      <c r="J915" s="1"/>
      <c r="K915" s="1"/>
      <c r="L915" s="1"/>
      <c r="M915" s="1"/>
      <c r="N915" s="1"/>
      <c r="O915" s="1"/>
      <c r="P915" s="1"/>
      <c r="Q915" s="1"/>
      <c r="R915" s="1"/>
      <c r="S915" s="1"/>
      <c r="T915" s="1"/>
      <c r="U915" s="1"/>
      <c r="V915" s="1"/>
      <c r="W915" s="1"/>
      <c r="X915" s="1"/>
      <c r="Y915" s="1"/>
      <c r="Z915" s="3"/>
    </row>
    <row r="916" spans="1:26" ht="14.25" customHeight="1" x14ac:dyDescent="0.25">
      <c r="A916" s="1"/>
      <c r="B916" s="1"/>
      <c r="C916" s="1"/>
      <c r="D916" s="3"/>
      <c r="E916" s="1"/>
      <c r="F916" s="1"/>
      <c r="G916" s="1"/>
      <c r="H916" s="1"/>
      <c r="I916" s="1"/>
      <c r="J916" s="1"/>
      <c r="K916" s="1"/>
      <c r="L916" s="1"/>
      <c r="M916" s="1"/>
      <c r="N916" s="1"/>
      <c r="O916" s="1"/>
      <c r="P916" s="1"/>
      <c r="Q916" s="1"/>
      <c r="R916" s="1"/>
      <c r="S916" s="1"/>
      <c r="T916" s="1"/>
      <c r="U916" s="1"/>
      <c r="V916" s="1"/>
      <c r="W916" s="1"/>
      <c r="X916" s="1"/>
      <c r="Y916" s="1"/>
      <c r="Z916" s="3"/>
    </row>
    <row r="917" spans="1:26" ht="14.25" customHeight="1" x14ac:dyDescent="0.25">
      <c r="A917" s="1"/>
      <c r="B917" s="1"/>
      <c r="C917" s="1"/>
      <c r="D917" s="3"/>
      <c r="E917" s="1"/>
      <c r="F917" s="1"/>
      <c r="G917" s="1"/>
      <c r="H917" s="1"/>
      <c r="I917" s="1"/>
      <c r="J917" s="1"/>
      <c r="K917" s="1"/>
      <c r="L917" s="1"/>
      <c r="M917" s="1"/>
      <c r="N917" s="1"/>
      <c r="O917" s="1"/>
      <c r="P917" s="1"/>
      <c r="Q917" s="1"/>
      <c r="R917" s="1"/>
      <c r="S917" s="1"/>
      <c r="T917" s="1"/>
      <c r="U917" s="1"/>
      <c r="V917" s="1"/>
      <c r="W917" s="1"/>
      <c r="X917" s="1"/>
      <c r="Y917" s="1"/>
      <c r="Z917" s="3"/>
    </row>
    <row r="918" spans="1:26" ht="14.25" customHeight="1" x14ac:dyDescent="0.25">
      <c r="A918" s="1"/>
      <c r="B918" s="1"/>
      <c r="C918" s="1"/>
      <c r="D918" s="3"/>
      <c r="E918" s="1"/>
      <c r="F918" s="1"/>
      <c r="G918" s="1"/>
      <c r="H918" s="1"/>
      <c r="I918" s="1"/>
      <c r="J918" s="1"/>
      <c r="K918" s="1"/>
      <c r="L918" s="1"/>
      <c r="M918" s="1"/>
      <c r="N918" s="1"/>
      <c r="O918" s="1"/>
      <c r="P918" s="1"/>
      <c r="Q918" s="1"/>
      <c r="R918" s="1"/>
      <c r="S918" s="1"/>
      <c r="T918" s="1"/>
      <c r="U918" s="1"/>
      <c r="V918" s="1"/>
      <c r="W918" s="1"/>
      <c r="X918" s="1"/>
      <c r="Y918" s="1"/>
      <c r="Z918" s="3"/>
    </row>
    <row r="919" spans="1:26" ht="14.25" customHeight="1" x14ac:dyDescent="0.25">
      <c r="A919" s="1"/>
      <c r="B919" s="1"/>
      <c r="C919" s="1"/>
      <c r="D919" s="3"/>
      <c r="E919" s="1"/>
      <c r="F919" s="1"/>
      <c r="G919" s="1"/>
      <c r="H919" s="1"/>
      <c r="I919" s="1"/>
      <c r="J919" s="1"/>
      <c r="K919" s="1"/>
      <c r="L919" s="1"/>
      <c r="M919" s="1"/>
      <c r="N919" s="1"/>
      <c r="O919" s="1"/>
      <c r="P919" s="1"/>
      <c r="Q919" s="1"/>
      <c r="R919" s="1"/>
      <c r="S919" s="1"/>
      <c r="T919" s="1"/>
      <c r="U919" s="1"/>
      <c r="V919" s="1"/>
      <c r="W919" s="1"/>
      <c r="X919" s="1"/>
      <c r="Y919" s="1"/>
      <c r="Z919" s="3"/>
    </row>
    <row r="920" spans="1:26" ht="14.25" customHeight="1" x14ac:dyDescent="0.25">
      <c r="A920" s="1"/>
      <c r="B920" s="1"/>
      <c r="C920" s="1"/>
      <c r="D920" s="3"/>
      <c r="E920" s="1"/>
      <c r="F920" s="1"/>
      <c r="G920" s="1"/>
      <c r="H920" s="1"/>
      <c r="I920" s="1"/>
      <c r="J920" s="1"/>
      <c r="K920" s="1"/>
      <c r="L920" s="1"/>
      <c r="M920" s="1"/>
      <c r="N920" s="1"/>
      <c r="O920" s="1"/>
      <c r="P920" s="1"/>
      <c r="Q920" s="1"/>
      <c r="R920" s="1"/>
      <c r="S920" s="1"/>
      <c r="T920" s="1"/>
      <c r="U920" s="1"/>
      <c r="V920" s="1"/>
      <c r="W920" s="1"/>
      <c r="X920" s="1"/>
      <c r="Y920" s="1"/>
      <c r="Z920" s="3"/>
    </row>
    <row r="921" spans="1:26" ht="14.25" customHeight="1" x14ac:dyDescent="0.25">
      <c r="A921" s="1"/>
      <c r="B921" s="1"/>
      <c r="C921" s="1"/>
      <c r="D921" s="3"/>
      <c r="E921" s="1"/>
      <c r="F921" s="1"/>
      <c r="G921" s="1"/>
      <c r="H921" s="1"/>
      <c r="I921" s="1"/>
      <c r="J921" s="1"/>
      <c r="K921" s="1"/>
      <c r="L921" s="1"/>
      <c r="M921" s="1"/>
      <c r="N921" s="1"/>
      <c r="O921" s="1"/>
      <c r="P921" s="1"/>
      <c r="Q921" s="1"/>
      <c r="R921" s="1"/>
      <c r="S921" s="1"/>
      <c r="T921" s="1"/>
      <c r="U921" s="1"/>
      <c r="V921" s="1"/>
      <c r="W921" s="1"/>
      <c r="X921" s="1"/>
      <c r="Y921" s="1"/>
      <c r="Z921" s="3"/>
    </row>
    <row r="922" spans="1:26" ht="14.25" customHeight="1" x14ac:dyDescent="0.25">
      <c r="A922" s="1"/>
      <c r="B922" s="1"/>
      <c r="C922" s="1"/>
      <c r="D922" s="3"/>
      <c r="E922" s="1"/>
      <c r="F922" s="1"/>
      <c r="G922" s="1"/>
      <c r="H922" s="1"/>
      <c r="I922" s="1"/>
      <c r="J922" s="1"/>
      <c r="K922" s="1"/>
      <c r="L922" s="1"/>
      <c r="M922" s="1"/>
      <c r="N922" s="1"/>
      <c r="O922" s="1"/>
      <c r="P922" s="1"/>
      <c r="Q922" s="1"/>
      <c r="R922" s="1"/>
      <c r="S922" s="1"/>
      <c r="T922" s="1"/>
      <c r="U922" s="1"/>
      <c r="V922" s="1"/>
      <c r="W922" s="1"/>
      <c r="X922" s="1"/>
      <c r="Y922" s="1"/>
      <c r="Z922" s="3"/>
    </row>
    <row r="923" spans="1:26" ht="14.25" customHeight="1" x14ac:dyDescent="0.25">
      <c r="A923" s="1"/>
      <c r="B923" s="1"/>
      <c r="C923" s="1"/>
      <c r="D923" s="3"/>
      <c r="E923" s="1"/>
      <c r="F923" s="1"/>
      <c r="G923" s="1"/>
      <c r="H923" s="1"/>
      <c r="I923" s="1"/>
      <c r="J923" s="1"/>
      <c r="K923" s="1"/>
      <c r="L923" s="1"/>
      <c r="M923" s="1"/>
      <c r="N923" s="1"/>
      <c r="O923" s="1"/>
      <c r="P923" s="1"/>
      <c r="Q923" s="1"/>
      <c r="R923" s="1"/>
      <c r="S923" s="1"/>
      <c r="T923" s="1"/>
      <c r="U923" s="1"/>
      <c r="V923" s="1"/>
      <c r="W923" s="1"/>
      <c r="X923" s="1"/>
      <c r="Y923" s="1"/>
      <c r="Z923" s="3"/>
    </row>
    <row r="924" spans="1:26" ht="14.25" customHeight="1" x14ac:dyDescent="0.25">
      <c r="A924" s="1"/>
      <c r="B924" s="1"/>
      <c r="C924" s="1"/>
      <c r="D924" s="3"/>
      <c r="E924" s="1"/>
      <c r="F924" s="1"/>
      <c r="G924" s="1"/>
      <c r="H924" s="1"/>
      <c r="I924" s="1"/>
      <c r="J924" s="1"/>
      <c r="K924" s="1"/>
      <c r="L924" s="1"/>
      <c r="M924" s="1"/>
      <c r="N924" s="1"/>
      <c r="O924" s="1"/>
      <c r="P924" s="1"/>
      <c r="Q924" s="1"/>
      <c r="R924" s="1"/>
      <c r="S924" s="1"/>
      <c r="T924" s="1"/>
      <c r="U924" s="1"/>
      <c r="V924" s="1"/>
      <c r="W924" s="1"/>
      <c r="X924" s="1"/>
      <c r="Y924" s="1"/>
      <c r="Z924" s="3"/>
    </row>
    <row r="925" spans="1:26" ht="14.25" customHeight="1" x14ac:dyDescent="0.25">
      <c r="A925" s="1"/>
      <c r="B925" s="1"/>
      <c r="C925" s="1"/>
      <c r="D925" s="3"/>
      <c r="E925" s="1"/>
      <c r="F925" s="1"/>
      <c r="G925" s="1"/>
      <c r="H925" s="1"/>
      <c r="I925" s="1"/>
      <c r="J925" s="1"/>
      <c r="K925" s="1"/>
      <c r="L925" s="1"/>
      <c r="M925" s="1"/>
      <c r="N925" s="1"/>
      <c r="O925" s="1"/>
      <c r="P925" s="1"/>
      <c r="Q925" s="1"/>
      <c r="R925" s="1"/>
      <c r="S925" s="1"/>
      <c r="T925" s="1"/>
      <c r="U925" s="1"/>
      <c r="V925" s="1"/>
      <c r="W925" s="1"/>
      <c r="X925" s="1"/>
      <c r="Y925" s="1"/>
      <c r="Z925" s="3"/>
    </row>
    <row r="926" spans="1:26" ht="14.25" customHeight="1" x14ac:dyDescent="0.25">
      <c r="A926" s="1"/>
      <c r="B926" s="1"/>
      <c r="C926" s="1"/>
      <c r="D926" s="3"/>
      <c r="E926" s="1"/>
      <c r="F926" s="1"/>
      <c r="G926" s="1"/>
      <c r="H926" s="1"/>
      <c r="I926" s="1"/>
      <c r="J926" s="1"/>
      <c r="K926" s="1"/>
      <c r="L926" s="1"/>
      <c r="M926" s="1"/>
      <c r="N926" s="1"/>
      <c r="O926" s="1"/>
      <c r="P926" s="1"/>
      <c r="Q926" s="1"/>
      <c r="R926" s="1"/>
      <c r="S926" s="1"/>
      <c r="T926" s="1"/>
      <c r="U926" s="1"/>
      <c r="V926" s="1"/>
      <c r="W926" s="1"/>
      <c r="X926" s="1"/>
      <c r="Y926" s="1"/>
      <c r="Z926" s="3"/>
    </row>
    <row r="927" spans="1:26" ht="14.25" customHeight="1" x14ac:dyDescent="0.25">
      <c r="A927" s="1"/>
      <c r="B927" s="1"/>
      <c r="C927" s="1"/>
      <c r="D927" s="3"/>
      <c r="E927" s="1"/>
      <c r="F927" s="1"/>
      <c r="G927" s="1"/>
      <c r="H927" s="1"/>
      <c r="I927" s="1"/>
      <c r="J927" s="1"/>
      <c r="K927" s="1"/>
      <c r="L927" s="1"/>
      <c r="M927" s="1"/>
      <c r="N927" s="1"/>
      <c r="O927" s="1"/>
      <c r="P927" s="1"/>
      <c r="Q927" s="1"/>
      <c r="R927" s="1"/>
      <c r="S927" s="1"/>
      <c r="T927" s="1"/>
      <c r="U927" s="1"/>
      <c r="V927" s="1"/>
      <c r="W927" s="1"/>
      <c r="X927" s="1"/>
      <c r="Y927" s="1"/>
      <c r="Z927" s="3"/>
    </row>
    <row r="928" spans="1:26" ht="14.25" customHeight="1" x14ac:dyDescent="0.25">
      <c r="A928" s="1"/>
      <c r="B928" s="1"/>
      <c r="C928" s="1"/>
      <c r="D928" s="3"/>
      <c r="E928" s="1"/>
      <c r="F928" s="1"/>
      <c r="G928" s="1"/>
      <c r="H928" s="1"/>
      <c r="I928" s="1"/>
      <c r="J928" s="1"/>
      <c r="K928" s="1"/>
      <c r="L928" s="1"/>
      <c r="M928" s="1"/>
      <c r="N928" s="1"/>
      <c r="O928" s="1"/>
      <c r="P928" s="1"/>
      <c r="Q928" s="1"/>
      <c r="R928" s="1"/>
      <c r="S928" s="1"/>
      <c r="T928" s="1"/>
      <c r="U928" s="1"/>
      <c r="V928" s="1"/>
      <c r="W928" s="1"/>
      <c r="X928" s="1"/>
      <c r="Y928" s="1"/>
      <c r="Z928" s="3"/>
    </row>
    <row r="929" spans="1:26" ht="14.25" customHeight="1" x14ac:dyDescent="0.25">
      <c r="A929" s="1"/>
      <c r="B929" s="1"/>
      <c r="C929" s="1"/>
      <c r="D929" s="3"/>
      <c r="E929" s="1"/>
      <c r="F929" s="1"/>
      <c r="G929" s="1"/>
      <c r="H929" s="1"/>
      <c r="I929" s="1"/>
      <c r="J929" s="1"/>
      <c r="K929" s="1"/>
      <c r="L929" s="1"/>
      <c r="M929" s="1"/>
      <c r="N929" s="1"/>
      <c r="O929" s="1"/>
      <c r="P929" s="1"/>
      <c r="Q929" s="1"/>
      <c r="R929" s="1"/>
      <c r="S929" s="1"/>
      <c r="T929" s="1"/>
      <c r="U929" s="1"/>
      <c r="V929" s="1"/>
      <c r="W929" s="1"/>
      <c r="X929" s="1"/>
      <c r="Y929" s="1"/>
      <c r="Z929" s="3"/>
    </row>
    <row r="930" spans="1:26" ht="14.25" customHeight="1" x14ac:dyDescent="0.25">
      <c r="A930" s="1"/>
      <c r="B930" s="1"/>
      <c r="C930" s="1"/>
      <c r="D930" s="3"/>
      <c r="E930" s="1"/>
      <c r="F930" s="1"/>
      <c r="G930" s="1"/>
      <c r="H930" s="1"/>
      <c r="I930" s="1"/>
      <c r="J930" s="1"/>
      <c r="K930" s="1"/>
      <c r="L930" s="1"/>
      <c r="M930" s="1"/>
      <c r="N930" s="1"/>
      <c r="O930" s="1"/>
      <c r="P930" s="1"/>
      <c r="Q930" s="1"/>
      <c r="R930" s="1"/>
      <c r="S930" s="1"/>
      <c r="T930" s="1"/>
      <c r="U930" s="1"/>
      <c r="V930" s="1"/>
      <c r="W930" s="1"/>
      <c r="X930" s="1"/>
      <c r="Y930" s="1"/>
      <c r="Z930" s="3"/>
    </row>
    <row r="931" spans="1:26" ht="14.25" customHeight="1" x14ac:dyDescent="0.25">
      <c r="A931" s="1"/>
      <c r="B931" s="1"/>
      <c r="C931" s="1"/>
      <c r="D931" s="3"/>
      <c r="E931" s="1"/>
      <c r="F931" s="1"/>
      <c r="G931" s="1"/>
      <c r="H931" s="1"/>
      <c r="I931" s="1"/>
      <c r="J931" s="1"/>
      <c r="K931" s="1"/>
      <c r="L931" s="1"/>
      <c r="M931" s="1"/>
      <c r="N931" s="1"/>
      <c r="O931" s="1"/>
      <c r="P931" s="1"/>
      <c r="Q931" s="1"/>
      <c r="R931" s="1"/>
      <c r="S931" s="1"/>
      <c r="T931" s="1"/>
      <c r="U931" s="1"/>
      <c r="V931" s="1"/>
      <c r="W931" s="1"/>
      <c r="X931" s="1"/>
      <c r="Y931" s="1"/>
      <c r="Z931" s="3"/>
    </row>
    <row r="932" spans="1:26" ht="14.25" customHeight="1" x14ac:dyDescent="0.25">
      <c r="A932" s="1"/>
      <c r="B932" s="1"/>
      <c r="C932" s="1"/>
      <c r="D932" s="3"/>
      <c r="E932" s="1"/>
      <c r="F932" s="1"/>
      <c r="G932" s="1"/>
      <c r="H932" s="1"/>
      <c r="I932" s="1"/>
      <c r="J932" s="1"/>
      <c r="K932" s="1"/>
      <c r="L932" s="1"/>
      <c r="M932" s="1"/>
      <c r="N932" s="1"/>
      <c r="O932" s="1"/>
      <c r="P932" s="1"/>
      <c r="Q932" s="1"/>
      <c r="R932" s="1"/>
      <c r="S932" s="1"/>
      <c r="T932" s="1"/>
      <c r="U932" s="1"/>
      <c r="V932" s="1"/>
      <c r="W932" s="1"/>
      <c r="X932" s="1"/>
      <c r="Y932" s="1"/>
      <c r="Z932" s="3"/>
    </row>
    <row r="933" spans="1:26" ht="14.25" customHeight="1" x14ac:dyDescent="0.25">
      <c r="A933" s="1"/>
      <c r="B933" s="1"/>
      <c r="C933" s="1"/>
      <c r="D933" s="3"/>
      <c r="E933" s="1"/>
      <c r="F933" s="1"/>
      <c r="G933" s="1"/>
      <c r="H933" s="1"/>
      <c r="I933" s="1"/>
      <c r="J933" s="1"/>
      <c r="K933" s="1"/>
      <c r="L933" s="1"/>
      <c r="M933" s="1"/>
      <c r="N933" s="1"/>
      <c r="O933" s="1"/>
      <c r="P933" s="1"/>
      <c r="Q933" s="1"/>
      <c r="R933" s="1"/>
      <c r="S933" s="1"/>
      <c r="T933" s="1"/>
      <c r="U933" s="1"/>
      <c r="V933" s="1"/>
      <c r="W933" s="1"/>
      <c r="X933" s="1"/>
      <c r="Y933" s="1"/>
      <c r="Z933" s="3"/>
    </row>
    <row r="934" spans="1:26" ht="14.25" customHeight="1" x14ac:dyDescent="0.25">
      <c r="A934" s="1"/>
      <c r="B934" s="1"/>
      <c r="C934" s="1"/>
      <c r="D934" s="3"/>
      <c r="E934" s="1"/>
      <c r="F934" s="1"/>
      <c r="G934" s="1"/>
      <c r="H934" s="1"/>
      <c r="I934" s="1"/>
      <c r="J934" s="1"/>
      <c r="K934" s="1"/>
      <c r="L934" s="1"/>
      <c r="M934" s="1"/>
      <c r="N934" s="1"/>
      <c r="O934" s="1"/>
      <c r="P934" s="1"/>
      <c r="Q934" s="1"/>
      <c r="R934" s="1"/>
      <c r="S934" s="1"/>
      <c r="T934" s="1"/>
      <c r="U934" s="1"/>
      <c r="V934" s="1"/>
      <c r="W934" s="1"/>
      <c r="X934" s="1"/>
      <c r="Y934" s="1"/>
      <c r="Z934" s="3"/>
    </row>
    <row r="935" spans="1:26" ht="14.25" customHeight="1" x14ac:dyDescent="0.25">
      <c r="A935" s="1"/>
      <c r="B935" s="1"/>
      <c r="C935" s="1"/>
      <c r="D935" s="3"/>
      <c r="E935" s="1"/>
      <c r="F935" s="1"/>
      <c r="G935" s="1"/>
      <c r="H935" s="1"/>
      <c r="I935" s="1"/>
      <c r="J935" s="1"/>
      <c r="K935" s="1"/>
      <c r="L935" s="1"/>
      <c r="M935" s="1"/>
      <c r="N935" s="1"/>
      <c r="O935" s="1"/>
      <c r="P935" s="1"/>
      <c r="Q935" s="1"/>
      <c r="R935" s="1"/>
      <c r="S935" s="1"/>
      <c r="T935" s="1"/>
      <c r="U935" s="1"/>
      <c r="V935" s="1"/>
      <c r="W935" s="1"/>
      <c r="X935" s="1"/>
      <c r="Y935" s="1"/>
      <c r="Z935" s="3"/>
    </row>
    <row r="936" spans="1:26" ht="14.25" customHeight="1" x14ac:dyDescent="0.25">
      <c r="A936" s="1"/>
      <c r="B936" s="1"/>
      <c r="C936" s="1"/>
      <c r="D936" s="3"/>
      <c r="E936" s="1"/>
      <c r="F936" s="1"/>
      <c r="G936" s="1"/>
      <c r="H936" s="1"/>
      <c r="I936" s="1"/>
      <c r="J936" s="1"/>
      <c r="K936" s="1"/>
      <c r="L936" s="1"/>
      <c r="M936" s="1"/>
      <c r="N936" s="1"/>
      <c r="O936" s="1"/>
      <c r="P936" s="1"/>
      <c r="Q936" s="1"/>
      <c r="R936" s="1"/>
      <c r="S936" s="1"/>
      <c r="T936" s="1"/>
      <c r="U936" s="1"/>
      <c r="V936" s="1"/>
      <c r="W936" s="1"/>
      <c r="X936" s="1"/>
      <c r="Y936" s="1"/>
      <c r="Z936" s="3"/>
    </row>
    <row r="937" spans="1:26" ht="14.25" customHeight="1" x14ac:dyDescent="0.25">
      <c r="A937" s="1"/>
      <c r="B937" s="1"/>
      <c r="C937" s="1"/>
      <c r="D937" s="3"/>
      <c r="E937" s="1"/>
      <c r="F937" s="1"/>
      <c r="G937" s="1"/>
      <c r="H937" s="1"/>
      <c r="I937" s="1"/>
      <c r="J937" s="1"/>
      <c r="K937" s="1"/>
      <c r="L937" s="1"/>
      <c r="M937" s="1"/>
      <c r="N937" s="1"/>
      <c r="O937" s="1"/>
      <c r="P937" s="1"/>
      <c r="Q937" s="1"/>
      <c r="R937" s="1"/>
      <c r="S937" s="1"/>
      <c r="T937" s="1"/>
      <c r="U937" s="1"/>
      <c r="V937" s="1"/>
      <c r="W937" s="1"/>
      <c r="X937" s="1"/>
      <c r="Y937" s="1"/>
      <c r="Z937" s="3"/>
    </row>
    <row r="938" spans="1:26" ht="14.25" customHeight="1" x14ac:dyDescent="0.25">
      <c r="A938" s="1"/>
      <c r="B938" s="1"/>
      <c r="C938" s="1"/>
      <c r="D938" s="3"/>
      <c r="E938" s="1"/>
      <c r="F938" s="1"/>
      <c r="G938" s="1"/>
      <c r="H938" s="1"/>
      <c r="I938" s="1"/>
      <c r="J938" s="1"/>
      <c r="K938" s="1"/>
      <c r="L938" s="1"/>
      <c r="M938" s="1"/>
      <c r="N938" s="1"/>
      <c r="O938" s="1"/>
      <c r="P938" s="1"/>
      <c r="Q938" s="1"/>
      <c r="R938" s="1"/>
      <c r="S938" s="1"/>
      <c r="T938" s="1"/>
      <c r="U938" s="1"/>
      <c r="V938" s="1"/>
      <c r="W938" s="1"/>
      <c r="X938" s="1"/>
      <c r="Y938" s="1"/>
      <c r="Z938" s="3"/>
    </row>
    <row r="939" spans="1:26" ht="14.25" customHeight="1" x14ac:dyDescent="0.25">
      <c r="A939" s="1"/>
      <c r="B939" s="1"/>
      <c r="C939" s="1"/>
      <c r="D939" s="3"/>
      <c r="E939" s="1"/>
      <c r="F939" s="1"/>
      <c r="G939" s="1"/>
      <c r="H939" s="1"/>
      <c r="I939" s="1"/>
      <c r="J939" s="1"/>
      <c r="K939" s="1"/>
      <c r="L939" s="1"/>
      <c r="M939" s="1"/>
      <c r="N939" s="1"/>
      <c r="O939" s="1"/>
      <c r="P939" s="1"/>
      <c r="Q939" s="1"/>
      <c r="R939" s="1"/>
      <c r="S939" s="1"/>
      <c r="T939" s="1"/>
      <c r="U939" s="1"/>
      <c r="V939" s="1"/>
      <c r="W939" s="1"/>
      <c r="X939" s="1"/>
      <c r="Y939" s="1"/>
      <c r="Z939" s="3"/>
    </row>
    <row r="940" spans="1:26" ht="14.25" customHeight="1" x14ac:dyDescent="0.25">
      <c r="A940" s="1"/>
      <c r="B940" s="1"/>
      <c r="C940" s="1"/>
      <c r="D940" s="3"/>
      <c r="E940" s="1"/>
      <c r="F940" s="1"/>
      <c r="G940" s="1"/>
      <c r="H940" s="1"/>
      <c r="I940" s="1"/>
      <c r="J940" s="1"/>
      <c r="K940" s="1"/>
      <c r="L940" s="1"/>
      <c r="M940" s="1"/>
      <c r="N940" s="1"/>
      <c r="O940" s="1"/>
      <c r="P940" s="1"/>
      <c r="Q940" s="1"/>
      <c r="R940" s="1"/>
      <c r="S940" s="1"/>
      <c r="T940" s="1"/>
      <c r="U940" s="1"/>
      <c r="V940" s="1"/>
      <c r="W940" s="1"/>
      <c r="X940" s="1"/>
      <c r="Y940" s="1"/>
      <c r="Z940" s="3"/>
    </row>
    <row r="941" spans="1:26" ht="14.25" customHeight="1" x14ac:dyDescent="0.25">
      <c r="A941" s="1"/>
      <c r="B941" s="1"/>
      <c r="C941" s="1"/>
      <c r="D941" s="3"/>
      <c r="E941" s="1"/>
      <c r="F941" s="1"/>
      <c r="G941" s="1"/>
      <c r="H941" s="1"/>
      <c r="I941" s="1"/>
      <c r="J941" s="1"/>
      <c r="K941" s="1"/>
      <c r="L941" s="1"/>
      <c r="M941" s="1"/>
      <c r="N941" s="1"/>
      <c r="O941" s="1"/>
      <c r="P941" s="1"/>
      <c r="Q941" s="1"/>
      <c r="R941" s="1"/>
      <c r="S941" s="1"/>
      <c r="T941" s="1"/>
      <c r="U941" s="1"/>
      <c r="V941" s="1"/>
      <c r="W941" s="1"/>
      <c r="X941" s="1"/>
      <c r="Y941" s="1"/>
      <c r="Z941" s="3"/>
    </row>
    <row r="942" spans="1:26" ht="14.25" customHeight="1" x14ac:dyDescent="0.25">
      <c r="A942" s="1"/>
      <c r="B942" s="1"/>
      <c r="C942" s="1"/>
      <c r="D942" s="3"/>
      <c r="E942" s="1"/>
      <c r="F942" s="1"/>
      <c r="G942" s="1"/>
      <c r="H942" s="1"/>
      <c r="I942" s="1"/>
      <c r="J942" s="1"/>
      <c r="K942" s="1"/>
      <c r="L942" s="1"/>
      <c r="M942" s="1"/>
      <c r="N942" s="1"/>
      <c r="O942" s="1"/>
      <c r="P942" s="1"/>
      <c r="Q942" s="1"/>
      <c r="R942" s="1"/>
      <c r="S942" s="1"/>
      <c r="T942" s="1"/>
      <c r="U942" s="1"/>
      <c r="V942" s="1"/>
      <c r="W942" s="1"/>
      <c r="X942" s="1"/>
      <c r="Y942" s="1"/>
      <c r="Z942" s="3"/>
    </row>
    <row r="943" spans="1:26" ht="14.25" customHeight="1" x14ac:dyDescent="0.25">
      <c r="A943" s="1"/>
      <c r="B943" s="1"/>
      <c r="C943" s="1"/>
      <c r="D943" s="3"/>
      <c r="E943" s="1"/>
      <c r="F943" s="1"/>
      <c r="G943" s="1"/>
      <c r="H943" s="1"/>
      <c r="I943" s="1"/>
      <c r="J943" s="1"/>
      <c r="K943" s="1"/>
      <c r="L943" s="1"/>
      <c r="M943" s="1"/>
      <c r="N943" s="1"/>
      <c r="O943" s="1"/>
      <c r="P943" s="1"/>
      <c r="Q943" s="1"/>
      <c r="R943" s="1"/>
      <c r="S943" s="1"/>
      <c r="T943" s="1"/>
      <c r="U943" s="1"/>
      <c r="V943" s="1"/>
      <c r="W943" s="1"/>
      <c r="X943" s="1"/>
      <c r="Y943" s="1"/>
      <c r="Z943" s="3"/>
    </row>
    <row r="944" spans="1:26" ht="14.25" customHeight="1" x14ac:dyDescent="0.25">
      <c r="A944" s="1"/>
      <c r="B944" s="1"/>
      <c r="C944" s="1"/>
      <c r="D944" s="3"/>
      <c r="E944" s="1"/>
      <c r="F944" s="1"/>
      <c r="G944" s="1"/>
      <c r="H944" s="1"/>
      <c r="I944" s="1"/>
      <c r="J944" s="1"/>
      <c r="K944" s="1"/>
      <c r="L944" s="1"/>
      <c r="M944" s="1"/>
      <c r="N944" s="1"/>
      <c r="O944" s="1"/>
      <c r="P944" s="1"/>
      <c r="Q944" s="1"/>
      <c r="R944" s="1"/>
      <c r="S944" s="1"/>
      <c r="T944" s="1"/>
      <c r="U944" s="1"/>
      <c r="V944" s="1"/>
      <c r="W944" s="1"/>
      <c r="X944" s="1"/>
      <c r="Y944" s="1"/>
      <c r="Z944" s="3"/>
    </row>
    <row r="945" spans="1:26" ht="14.25" customHeight="1" x14ac:dyDescent="0.25">
      <c r="A945" s="1"/>
      <c r="B945" s="1"/>
      <c r="C945" s="1"/>
      <c r="D945" s="3"/>
      <c r="E945" s="1"/>
      <c r="F945" s="1"/>
      <c r="G945" s="1"/>
      <c r="H945" s="1"/>
      <c r="I945" s="1"/>
      <c r="J945" s="1"/>
      <c r="K945" s="1"/>
      <c r="L945" s="1"/>
      <c r="M945" s="1"/>
      <c r="N945" s="1"/>
      <c r="O945" s="1"/>
      <c r="P945" s="1"/>
      <c r="Q945" s="1"/>
      <c r="R945" s="1"/>
      <c r="S945" s="1"/>
      <c r="T945" s="1"/>
      <c r="U945" s="1"/>
      <c r="V945" s="1"/>
      <c r="W945" s="1"/>
      <c r="X945" s="1"/>
      <c r="Y945" s="1"/>
      <c r="Z945" s="3"/>
    </row>
    <row r="946" spans="1:26" ht="14.25" customHeight="1" x14ac:dyDescent="0.25">
      <c r="A946" s="1"/>
      <c r="B946" s="1"/>
      <c r="C946" s="1"/>
      <c r="D946" s="3"/>
      <c r="E946" s="1"/>
      <c r="F946" s="1"/>
      <c r="G946" s="1"/>
      <c r="H946" s="1"/>
      <c r="I946" s="1"/>
      <c r="J946" s="1"/>
      <c r="K946" s="1"/>
      <c r="L946" s="1"/>
      <c r="M946" s="1"/>
      <c r="N946" s="1"/>
      <c r="O946" s="1"/>
      <c r="P946" s="1"/>
      <c r="Q946" s="1"/>
      <c r="R946" s="1"/>
      <c r="S946" s="1"/>
      <c r="T946" s="1"/>
      <c r="U946" s="1"/>
      <c r="V946" s="1"/>
      <c r="W946" s="1"/>
      <c r="X946" s="1"/>
      <c r="Y946" s="1"/>
      <c r="Z946" s="3"/>
    </row>
    <row r="947" spans="1:26" ht="14.25" customHeight="1" x14ac:dyDescent="0.25">
      <c r="A947" s="1"/>
      <c r="B947" s="1"/>
      <c r="C947" s="1"/>
      <c r="D947" s="3"/>
      <c r="E947" s="1"/>
      <c r="F947" s="1"/>
      <c r="G947" s="1"/>
      <c r="H947" s="1"/>
      <c r="I947" s="1"/>
      <c r="J947" s="1"/>
      <c r="K947" s="1"/>
      <c r="L947" s="1"/>
      <c r="M947" s="1"/>
      <c r="N947" s="1"/>
      <c r="O947" s="1"/>
      <c r="P947" s="1"/>
      <c r="Q947" s="1"/>
      <c r="R947" s="1"/>
      <c r="S947" s="1"/>
      <c r="T947" s="1"/>
      <c r="U947" s="1"/>
      <c r="V947" s="1"/>
      <c r="W947" s="1"/>
      <c r="X947" s="1"/>
      <c r="Y947" s="1"/>
      <c r="Z947" s="3"/>
    </row>
    <row r="948" spans="1:26" ht="14.25" customHeight="1" x14ac:dyDescent="0.25">
      <c r="A948" s="1"/>
      <c r="B948" s="1"/>
      <c r="C948" s="1"/>
      <c r="D948" s="3"/>
      <c r="E948" s="1"/>
      <c r="F948" s="1"/>
      <c r="G948" s="1"/>
      <c r="H948" s="1"/>
      <c r="I948" s="1"/>
      <c r="J948" s="1"/>
      <c r="K948" s="1"/>
      <c r="L948" s="1"/>
      <c r="M948" s="1"/>
      <c r="N948" s="1"/>
      <c r="O948" s="1"/>
      <c r="P948" s="1"/>
      <c r="Q948" s="1"/>
      <c r="R948" s="1"/>
      <c r="S948" s="1"/>
      <c r="T948" s="1"/>
      <c r="U948" s="1"/>
      <c r="V948" s="1"/>
      <c r="W948" s="1"/>
      <c r="X948" s="1"/>
      <c r="Y948" s="1"/>
      <c r="Z948" s="3"/>
    </row>
    <row r="949" spans="1:26" ht="14.25" customHeight="1" x14ac:dyDescent="0.25">
      <c r="A949" s="1"/>
      <c r="B949" s="1"/>
      <c r="C949" s="1"/>
      <c r="D949" s="3"/>
      <c r="E949" s="1"/>
      <c r="F949" s="1"/>
      <c r="G949" s="1"/>
      <c r="H949" s="1"/>
      <c r="I949" s="1"/>
      <c r="J949" s="1"/>
      <c r="K949" s="1"/>
      <c r="L949" s="1"/>
      <c r="M949" s="1"/>
      <c r="N949" s="1"/>
      <c r="O949" s="1"/>
      <c r="P949" s="1"/>
      <c r="Q949" s="1"/>
      <c r="R949" s="1"/>
      <c r="S949" s="1"/>
      <c r="T949" s="1"/>
      <c r="U949" s="1"/>
      <c r="V949" s="1"/>
      <c r="W949" s="1"/>
      <c r="X949" s="1"/>
      <c r="Y949" s="1"/>
      <c r="Z949" s="3"/>
    </row>
    <row r="950" spans="1:26" ht="14.25" customHeight="1" x14ac:dyDescent="0.25">
      <c r="A950" s="1"/>
      <c r="B950" s="1"/>
      <c r="C950" s="1"/>
      <c r="D950" s="3"/>
      <c r="E950" s="1"/>
      <c r="F950" s="1"/>
      <c r="G950" s="1"/>
      <c r="H950" s="1"/>
      <c r="I950" s="1"/>
      <c r="J950" s="1"/>
      <c r="K950" s="1"/>
      <c r="L950" s="1"/>
      <c r="M950" s="1"/>
      <c r="N950" s="1"/>
      <c r="O950" s="1"/>
      <c r="P950" s="1"/>
      <c r="Q950" s="1"/>
      <c r="R950" s="1"/>
      <c r="S950" s="1"/>
      <c r="T950" s="1"/>
      <c r="U950" s="1"/>
      <c r="V950" s="1"/>
      <c r="W950" s="1"/>
      <c r="X950" s="1"/>
      <c r="Y950" s="1"/>
      <c r="Z950" s="3"/>
    </row>
    <row r="951" spans="1:26" ht="14.25" customHeight="1" x14ac:dyDescent="0.25">
      <c r="A951" s="1"/>
      <c r="B951" s="1"/>
      <c r="C951" s="1"/>
      <c r="D951" s="3"/>
      <c r="E951" s="1"/>
      <c r="F951" s="1"/>
      <c r="G951" s="1"/>
      <c r="H951" s="1"/>
      <c r="I951" s="1"/>
      <c r="J951" s="1"/>
      <c r="K951" s="1"/>
      <c r="L951" s="1"/>
      <c r="M951" s="1"/>
      <c r="N951" s="1"/>
      <c r="O951" s="1"/>
      <c r="P951" s="1"/>
      <c r="Q951" s="1"/>
      <c r="R951" s="1"/>
      <c r="S951" s="1"/>
      <c r="T951" s="1"/>
      <c r="U951" s="1"/>
      <c r="V951" s="1"/>
      <c r="W951" s="1"/>
      <c r="X951" s="1"/>
      <c r="Y951" s="1"/>
      <c r="Z951" s="3"/>
    </row>
    <row r="952" spans="1:26" ht="14.25" customHeight="1" x14ac:dyDescent="0.25">
      <c r="A952" s="1"/>
      <c r="B952" s="1"/>
      <c r="C952" s="1"/>
      <c r="D952" s="3"/>
      <c r="E952" s="1"/>
      <c r="F952" s="1"/>
      <c r="G952" s="1"/>
      <c r="H952" s="1"/>
      <c r="I952" s="1"/>
      <c r="J952" s="1"/>
      <c r="K952" s="1"/>
      <c r="L952" s="1"/>
      <c r="M952" s="1"/>
      <c r="N952" s="1"/>
      <c r="O952" s="1"/>
      <c r="P952" s="1"/>
      <c r="Q952" s="1"/>
      <c r="R952" s="1"/>
      <c r="S952" s="1"/>
      <c r="T952" s="1"/>
      <c r="U952" s="1"/>
      <c r="V952" s="1"/>
      <c r="W952" s="1"/>
      <c r="X952" s="1"/>
      <c r="Y952" s="1"/>
      <c r="Z952" s="3"/>
    </row>
    <row r="953" spans="1:26" ht="14.25" customHeight="1" x14ac:dyDescent="0.25">
      <c r="A953" s="1"/>
      <c r="B953" s="1"/>
      <c r="C953" s="1"/>
      <c r="D953" s="3"/>
      <c r="E953" s="1"/>
      <c r="F953" s="1"/>
      <c r="G953" s="1"/>
      <c r="H953" s="1"/>
      <c r="I953" s="1"/>
      <c r="J953" s="1"/>
      <c r="K953" s="1"/>
      <c r="L953" s="1"/>
      <c r="M953" s="1"/>
      <c r="N953" s="1"/>
      <c r="O953" s="1"/>
      <c r="P953" s="1"/>
      <c r="Q953" s="1"/>
      <c r="R953" s="1"/>
      <c r="S953" s="1"/>
      <c r="T953" s="1"/>
      <c r="U953" s="1"/>
      <c r="V953" s="1"/>
      <c r="W953" s="1"/>
      <c r="X953" s="1"/>
      <c r="Y953" s="1"/>
      <c r="Z953" s="3"/>
    </row>
    <row r="954" spans="1:26" ht="14.25" customHeight="1" x14ac:dyDescent="0.25">
      <c r="A954" s="1"/>
      <c r="B954" s="1"/>
      <c r="C954" s="1"/>
      <c r="D954" s="3"/>
      <c r="E954" s="1"/>
      <c r="F954" s="1"/>
      <c r="G954" s="1"/>
      <c r="H954" s="1"/>
      <c r="I954" s="1"/>
      <c r="J954" s="1"/>
      <c r="K954" s="1"/>
      <c r="L954" s="1"/>
      <c r="M954" s="1"/>
      <c r="N954" s="1"/>
      <c r="O954" s="1"/>
      <c r="P954" s="1"/>
      <c r="Q954" s="1"/>
      <c r="R954" s="1"/>
      <c r="S954" s="1"/>
      <c r="T954" s="1"/>
      <c r="U954" s="1"/>
      <c r="V954" s="1"/>
      <c r="W954" s="1"/>
      <c r="X954" s="1"/>
      <c r="Y954" s="1"/>
      <c r="Z954" s="3"/>
    </row>
    <row r="955" spans="1:26" ht="14.25" customHeight="1" x14ac:dyDescent="0.25">
      <c r="A955" s="1"/>
      <c r="B955" s="1"/>
      <c r="C955" s="1"/>
      <c r="D955" s="3"/>
      <c r="E955" s="1"/>
      <c r="F955" s="1"/>
      <c r="G955" s="1"/>
      <c r="H955" s="1"/>
      <c r="I955" s="1"/>
      <c r="J955" s="1"/>
      <c r="K955" s="1"/>
      <c r="L955" s="1"/>
      <c r="M955" s="1"/>
      <c r="N955" s="1"/>
      <c r="O955" s="1"/>
      <c r="P955" s="1"/>
      <c r="Q955" s="1"/>
      <c r="R955" s="1"/>
      <c r="S955" s="1"/>
      <c r="T955" s="1"/>
      <c r="U955" s="1"/>
      <c r="V955" s="1"/>
      <c r="W955" s="1"/>
      <c r="X955" s="1"/>
      <c r="Y955" s="1"/>
      <c r="Z955" s="3"/>
    </row>
    <row r="956" spans="1:26" ht="14.25" customHeight="1" x14ac:dyDescent="0.25">
      <c r="A956" s="1"/>
      <c r="B956" s="1"/>
      <c r="C956" s="1"/>
      <c r="D956" s="3"/>
      <c r="E956" s="1"/>
      <c r="F956" s="1"/>
      <c r="G956" s="1"/>
      <c r="H956" s="1"/>
      <c r="I956" s="1"/>
      <c r="J956" s="1"/>
      <c r="K956" s="1"/>
      <c r="L956" s="1"/>
      <c r="M956" s="1"/>
      <c r="N956" s="1"/>
      <c r="O956" s="1"/>
      <c r="P956" s="1"/>
      <c r="Q956" s="1"/>
      <c r="R956" s="1"/>
      <c r="S956" s="1"/>
      <c r="T956" s="1"/>
      <c r="U956" s="1"/>
      <c r="V956" s="1"/>
      <c r="W956" s="1"/>
      <c r="X956" s="1"/>
      <c r="Y956" s="1"/>
      <c r="Z956" s="3"/>
    </row>
    <row r="957" spans="1:26" ht="14.25" customHeight="1" x14ac:dyDescent="0.25">
      <c r="A957" s="1"/>
      <c r="B957" s="1"/>
      <c r="C957" s="1"/>
      <c r="D957" s="3"/>
      <c r="E957" s="1"/>
      <c r="F957" s="1"/>
      <c r="G957" s="1"/>
      <c r="H957" s="1"/>
      <c r="I957" s="1"/>
      <c r="J957" s="1"/>
      <c r="K957" s="1"/>
      <c r="L957" s="1"/>
      <c r="M957" s="1"/>
      <c r="N957" s="1"/>
      <c r="O957" s="1"/>
      <c r="P957" s="1"/>
      <c r="Q957" s="1"/>
      <c r="R957" s="1"/>
      <c r="S957" s="1"/>
      <c r="T957" s="1"/>
      <c r="U957" s="1"/>
      <c r="V957" s="1"/>
      <c r="W957" s="1"/>
      <c r="X957" s="1"/>
      <c r="Y957" s="1"/>
      <c r="Z957" s="3"/>
    </row>
    <row r="958" spans="1:26" ht="14.25" customHeight="1" x14ac:dyDescent="0.25">
      <c r="A958" s="1"/>
      <c r="B958" s="1"/>
      <c r="C958" s="1"/>
      <c r="D958" s="3"/>
      <c r="E958" s="1"/>
      <c r="F958" s="1"/>
      <c r="G958" s="1"/>
      <c r="H958" s="1"/>
      <c r="I958" s="1"/>
      <c r="J958" s="1"/>
      <c r="K958" s="1"/>
      <c r="L958" s="1"/>
      <c r="M958" s="1"/>
      <c r="N958" s="1"/>
      <c r="O958" s="1"/>
      <c r="P958" s="1"/>
      <c r="Q958" s="1"/>
      <c r="R958" s="1"/>
      <c r="S958" s="1"/>
      <c r="T958" s="1"/>
      <c r="U958" s="1"/>
      <c r="V958" s="1"/>
      <c r="W958" s="1"/>
      <c r="X958" s="1"/>
      <c r="Y958" s="1"/>
      <c r="Z958" s="3"/>
    </row>
    <row r="959" spans="1:26" ht="14.25" customHeight="1" x14ac:dyDescent="0.25">
      <c r="A959" s="1"/>
      <c r="B959" s="1"/>
      <c r="C959" s="1"/>
      <c r="D959" s="3"/>
      <c r="E959" s="1"/>
      <c r="F959" s="1"/>
      <c r="G959" s="1"/>
      <c r="H959" s="1"/>
      <c r="I959" s="1"/>
      <c r="J959" s="1"/>
      <c r="K959" s="1"/>
      <c r="L959" s="1"/>
      <c r="M959" s="1"/>
      <c r="N959" s="1"/>
      <c r="O959" s="1"/>
      <c r="P959" s="1"/>
      <c r="Q959" s="1"/>
      <c r="R959" s="1"/>
      <c r="S959" s="1"/>
      <c r="T959" s="1"/>
      <c r="U959" s="1"/>
      <c r="V959" s="1"/>
      <c r="W959" s="1"/>
      <c r="X959" s="1"/>
      <c r="Y959" s="1"/>
      <c r="Z959" s="3"/>
    </row>
    <row r="960" spans="1:26" ht="14.25" customHeight="1" x14ac:dyDescent="0.25">
      <c r="A960" s="1"/>
      <c r="B960" s="1"/>
      <c r="C960" s="1"/>
      <c r="D960" s="3"/>
      <c r="E960" s="1"/>
      <c r="F960" s="1"/>
      <c r="G960" s="1"/>
      <c r="H960" s="1"/>
      <c r="I960" s="1"/>
      <c r="J960" s="1"/>
      <c r="K960" s="1"/>
      <c r="L960" s="1"/>
      <c r="M960" s="1"/>
      <c r="N960" s="1"/>
      <c r="O960" s="1"/>
      <c r="P960" s="1"/>
      <c r="Q960" s="1"/>
      <c r="R960" s="1"/>
      <c r="S960" s="1"/>
      <c r="T960" s="1"/>
      <c r="U960" s="1"/>
      <c r="V960" s="1"/>
      <c r="W960" s="1"/>
      <c r="X960" s="1"/>
      <c r="Y960" s="1"/>
      <c r="Z960" s="3"/>
    </row>
    <row r="961" spans="1:26" ht="14.25" customHeight="1" x14ac:dyDescent="0.25">
      <c r="A961" s="1"/>
      <c r="B961" s="1"/>
      <c r="C961" s="1"/>
      <c r="D961" s="3"/>
      <c r="E961" s="1"/>
      <c r="F961" s="1"/>
      <c r="G961" s="1"/>
      <c r="H961" s="1"/>
      <c r="I961" s="1"/>
      <c r="J961" s="1"/>
      <c r="K961" s="1"/>
      <c r="L961" s="1"/>
      <c r="M961" s="1"/>
      <c r="N961" s="1"/>
      <c r="O961" s="1"/>
      <c r="P961" s="1"/>
      <c r="Q961" s="1"/>
      <c r="R961" s="1"/>
      <c r="S961" s="1"/>
      <c r="T961" s="1"/>
      <c r="U961" s="1"/>
      <c r="V961" s="1"/>
      <c r="W961" s="1"/>
      <c r="X961" s="1"/>
      <c r="Y961" s="1"/>
      <c r="Z961" s="3"/>
    </row>
    <row r="962" spans="1:26" ht="14.25" customHeight="1" x14ac:dyDescent="0.25">
      <c r="A962" s="1"/>
      <c r="B962" s="1"/>
      <c r="C962" s="1"/>
      <c r="D962" s="3"/>
      <c r="E962" s="1"/>
      <c r="F962" s="1"/>
      <c r="G962" s="1"/>
      <c r="H962" s="1"/>
      <c r="I962" s="1"/>
      <c r="J962" s="1"/>
      <c r="K962" s="1"/>
      <c r="L962" s="1"/>
      <c r="M962" s="1"/>
      <c r="N962" s="1"/>
      <c r="O962" s="1"/>
      <c r="P962" s="1"/>
      <c r="Q962" s="1"/>
      <c r="R962" s="1"/>
      <c r="S962" s="1"/>
      <c r="T962" s="1"/>
      <c r="U962" s="1"/>
      <c r="V962" s="1"/>
      <c r="W962" s="1"/>
      <c r="X962" s="1"/>
      <c r="Y962" s="1"/>
      <c r="Z962" s="3"/>
    </row>
    <row r="963" spans="1:26" ht="14.25" customHeight="1" x14ac:dyDescent="0.25">
      <c r="A963" s="1"/>
      <c r="B963" s="1"/>
      <c r="C963" s="1"/>
      <c r="D963" s="3"/>
      <c r="E963" s="1"/>
      <c r="F963" s="1"/>
      <c r="G963" s="1"/>
      <c r="H963" s="1"/>
      <c r="I963" s="1"/>
      <c r="J963" s="1"/>
      <c r="K963" s="1"/>
      <c r="L963" s="1"/>
      <c r="M963" s="1"/>
      <c r="N963" s="1"/>
      <c r="O963" s="1"/>
      <c r="P963" s="1"/>
      <c r="Q963" s="1"/>
      <c r="R963" s="1"/>
      <c r="S963" s="1"/>
      <c r="T963" s="1"/>
      <c r="U963" s="1"/>
      <c r="V963" s="1"/>
      <c r="W963" s="1"/>
      <c r="X963" s="1"/>
      <c r="Y963" s="1"/>
      <c r="Z963" s="3"/>
    </row>
    <row r="964" spans="1:26" ht="14.25" customHeight="1" x14ac:dyDescent="0.25">
      <c r="A964" s="1"/>
      <c r="B964" s="1"/>
      <c r="C964" s="1"/>
      <c r="D964" s="3"/>
      <c r="E964" s="1"/>
      <c r="F964" s="1"/>
      <c r="G964" s="1"/>
      <c r="H964" s="1"/>
      <c r="I964" s="1"/>
      <c r="J964" s="1"/>
      <c r="K964" s="1"/>
      <c r="L964" s="1"/>
      <c r="M964" s="1"/>
      <c r="N964" s="1"/>
      <c r="O964" s="1"/>
      <c r="P964" s="1"/>
      <c r="Q964" s="1"/>
      <c r="R964" s="1"/>
      <c r="S964" s="1"/>
      <c r="T964" s="1"/>
      <c r="U964" s="1"/>
      <c r="V964" s="1"/>
      <c r="W964" s="1"/>
      <c r="X964" s="1"/>
      <c r="Y964" s="1"/>
      <c r="Z964" s="3"/>
    </row>
    <row r="965" spans="1:26" ht="14.25" customHeight="1" x14ac:dyDescent="0.25">
      <c r="A965" s="1"/>
      <c r="B965" s="1"/>
      <c r="C965" s="1"/>
      <c r="D965" s="3"/>
      <c r="E965" s="1"/>
      <c r="F965" s="1"/>
      <c r="G965" s="1"/>
      <c r="H965" s="1"/>
      <c r="I965" s="1"/>
      <c r="J965" s="1"/>
      <c r="K965" s="1"/>
      <c r="L965" s="1"/>
      <c r="M965" s="1"/>
      <c r="N965" s="1"/>
      <c r="O965" s="1"/>
      <c r="P965" s="1"/>
      <c r="Q965" s="1"/>
      <c r="R965" s="1"/>
      <c r="S965" s="1"/>
      <c r="T965" s="1"/>
      <c r="U965" s="1"/>
      <c r="V965" s="1"/>
      <c r="W965" s="1"/>
      <c r="X965" s="1"/>
      <c r="Y965" s="1"/>
      <c r="Z965" s="3"/>
    </row>
    <row r="966" spans="1:26" ht="14.25" customHeight="1" x14ac:dyDescent="0.25">
      <c r="A966" s="1"/>
      <c r="B966" s="1"/>
      <c r="C966" s="1"/>
      <c r="D966" s="3"/>
      <c r="E966" s="1"/>
      <c r="F966" s="1"/>
      <c r="G966" s="1"/>
      <c r="H966" s="1"/>
      <c r="I966" s="1"/>
      <c r="J966" s="1"/>
      <c r="K966" s="1"/>
      <c r="L966" s="1"/>
      <c r="M966" s="1"/>
      <c r="N966" s="1"/>
      <c r="O966" s="1"/>
      <c r="P966" s="1"/>
      <c r="Q966" s="1"/>
      <c r="R966" s="1"/>
      <c r="S966" s="1"/>
      <c r="T966" s="1"/>
      <c r="U966" s="1"/>
      <c r="V966" s="1"/>
      <c r="W966" s="1"/>
      <c r="X966" s="1"/>
      <c r="Y966" s="1"/>
      <c r="Z966" s="3"/>
    </row>
    <row r="967" spans="1:26" ht="14.25" customHeight="1" x14ac:dyDescent="0.25">
      <c r="A967" s="1"/>
      <c r="B967" s="1"/>
      <c r="C967" s="1"/>
      <c r="D967" s="3"/>
      <c r="E967" s="1"/>
      <c r="F967" s="1"/>
      <c r="G967" s="1"/>
      <c r="H967" s="1"/>
      <c r="I967" s="1"/>
      <c r="J967" s="1"/>
      <c r="K967" s="1"/>
      <c r="L967" s="1"/>
      <c r="M967" s="1"/>
      <c r="N967" s="1"/>
      <c r="O967" s="1"/>
      <c r="P967" s="1"/>
      <c r="Q967" s="1"/>
      <c r="R967" s="1"/>
      <c r="S967" s="1"/>
      <c r="T967" s="1"/>
      <c r="U967" s="1"/>
      <c r="V967" s="1"/>
      <c r="W967" s="1"/>
      <c r="X967" s="1"/>
      <c r="Y967" s="1"/>
      <c r="Z967" s="3"/>
    </row>
    <row r="968" spans="1:26" ht="14.25" customHeight="1" x14ac:dyDescent="0.25">
      <c r="A968" s="1"/>
      <c r="B968" s="1"/>
      <c r="C968" s="1"/>
      <c r="D968" s="3"/>
      <c r="E968" s="1"/>
      <c r="F968" s="1"/>
      <c r="G968" s="1"/>
      <c r="H968" s="1"/>
      <c r="I968" s="1"/>
      <c r="J968" s="1"/>
      <c r="K968" s="1"/>
      <c r="L968" s="1"/>
      <c r="M968" s="1"/>
      <c r="N968" s="1"/>
      <c r="O968" s="1"/>
      <c r="P968" s="1"/>
      <c r="Q968" s="1"/>
      <c r="R968" s="1"/>
      <c r="S968" s="1"/>
      <c r="T968" s="1"/>
      <c r="U968" s="1"/>
      <c r="V968" s="1"/>
      <c r="W968" s="1"/>
      <c r="X968" s="1"/>
      <c r="Y968" s="1"/>
      <c r="Z968" s="3"/>
    </row>
    <row r="969" spans="1:26" ht="14.25" customHeight="1" x14ac:dyDescent="0.25">
      <c r="A969" s="1"/>
      <c r="B969" s="1"/>
      <c r="C969" s="1"/>
      <c r="D969" s="3"/>
      <c r="E969" s="1"/>
      <c r="F969" s="1"/>
      <c r="G969" s="1"/>
      <c r="H969" s="1"/>
      <c r="I969" s="1"/>
      <c r="J969" s="1"/>
      <c r="K969" s="1"/>
      <c r="L969" s="1"/>
      <c r="M969" s="1"/>
      <c r="N969" s="1"/>
      <c r="O969" s="1"/>
      <c r="P969" s="1"/>
      <c r="Q969" s="1"/>
      <c r="R969" s="1"/>
      <c r="S969" s="1"/>
      <c r="T969" s="1"/>
      <c r="U969" s="1"/>
      <c r="V969" s="1"/>
      <c r="W969" s="1"/>
      <c r="X969" s="1"/>
      <c r="Y969" s="1"/>
      <c r="Z969" s="3"/>
    </row>
    <row r="970" spans="1:26" ht="14.25" customHeight="1" x14ac:dyDescent="0.25">
      <c r="A970" s="1"/>
      <c r="B970" s="1"/>
      <c r="C970" s="1"/>
      <c r="D970" s="3"/>
      <c r="E970" s="1"/>
      <c r="F970" s="1"/>
      <c r="G970" s="1"/>
      <c r="H970" s="1"/>
      <c r="I970" s="1"/>
      <c r="J970" s="1"/>
      <c r="K970" s="1"/>
      <c r="L970" s="1"/>
      <c r="M970" s="1"/>
      <c r="N970" s="1"/>
      <c r="O970" s="1"/>
      <c r="P970" s="1"/>
      <c r="Q970" s="1"/>
      <c r="R970" s="1"/>
      <c r="S970" s="1"/>
      <c r="T970" s="1"/>
      <c r="U970" s="1"/>
      <c r="V970" s="1"/>
      <c r="W970" s="1"/>
      <c r="X970" s="1"/>
      <c r="Y970" s="1"/>
      <c r="Z970" s="3"/>
    </row>
    <row r="971" spans="1:26" ht="14.25" customHeight="1" x14ac:dyDescent="0.25">
      <c r="A971" s="1"/>
      <c r="B971" s="1"/>
      <c r="C971" s="1"/>
      <c r="D971" s="3"/>
      <c r="E971" s="1"/>
      <c r="F971" s="1"/>
      <c r="G971" s="1"/>
      <c r="H971" s="1"/>
      <c r="I971" s="1"/>
      <c r="J971" s="1"/>
      <c r="K971" s="1"/>
      <c r="L971" s="1"/>
      <c r="M971" s="1"/>
      <c r="N971" s="1"/>
      <c r="O971" s="1"/>
      <c r="P971" s="1"/>
      <c r="Q971" s="1"/>
      <c r="R971" s="1"/>
      <c r="S971" s="1"/>
      <c r="T971" s="1"/>
      <c r="U971" s="1"/>
      <c r="V971" s="1"/>
      <c r="W971" s="1"/>
      <c r="X971" s="1"/>
      <c r="Y971" s="1"/>
      <c r="Z971" s="3"/>
    </row>
    <row r="972" spans="1:26" ht="14.25" customHeight="1" x14ac:dyDescent="0.25">
      <c r="A972" s="1"/>
      <c r="B972" s="1"/>
      <c r="C972" s="1"/>
      <c r="D972" s="3"/>
      <c r="E972" s="1"/>
      <c r="F972" s="1"/>
      <c r="G972" s="1"/>
      <c r="H972" s="1"/>
      <c r="I972" s="1"/>
      <c r="J972" s="1"/>
      <c r="K972" s="1"/>
      <c r="L972" s="1"/>
      <c r="M972" s="1"/>
      <c r="N972" s="1"/>
      <c r="O972" s="1"/>
      <c r="P972" s="1"/>
      <c r="Q972" s="1"/>
      <c r="R972" s="1"/>
      <c r="S972" s="1"/>
      <c r="T972" s="1"/>
      <c r="U972" s="1"/>
      <c r="V972" s="1"/>
      <c r="W972" s="1"/>
      <c r="X972" s="1"/>
      <c r="Y972" s="1"/>
      <c r="Z972" s="3"/>
    </row>
    <row r="973" spans="1:26" ht="14.25" customHeight="1" x14ac:dyDescent="0.25">
      <c r="A973" s="1"/>
      <c r="B973" s="1"/>
      <c r="C973" s="1"/>
      <c r="D973" s="3"/>
      <c r="E973" s="1"/>
      <c r="F973" s="1"/>
      <c r="G973" s="1"/>
      <c r="H973" s="1"/>
      <c r="I973" s="1"/>
      <c r="J973" s="1"/>
      <c r="K973" s="1"/>
      <c r="L973" s="1"/>
      <c r="M973" s="1"/>
      <c r="N973" s="1"/>
      <c r="O973" s="1"/>
      <c r="P973" s="1"/>
      <c r="Q973" s="1"/>
      <c r="R973" s="1"/>
      <c r="S973" s="1"/>
      <c r="T973" s="1"/>
      <c r="U973" s="1"/>
      <c r="V973" s="1"/>
      <c r="W973" s="1"/>
      <c r="X973" s="1"/>
      <c r="Y973" s="1"/>
      <c r="Z973" s="3"/>
    </row>
    <row r="974" spans="1:26" ht="14.25" customHeight="1" x14ac:dyDescent="0.25">
      <c r="A974" s="1"/>
      <c r="B974" s="1"/>
      <c r="C974" s="1"/>
      <c r="D974" s="3"/>
      <c r="E974" s="1"/>
      <c r="F974" s="1"/>
      <c r="G974" s="1"/>
      <c r="H974" s="1"/>
      <c r="I974" s="1"/>
      <c r="J974" s="1"/>
      <c r="K974" s="1"/>
      <c r="L974" s="1"/>
      <c r="M974" s="1"/>
      <c r="N974" s="1"/>
      <c r="O974" s="1"/>
      <c r="P974" s="1"/>
      <c r="Q974" s="1"/>
      <c r="R974" s="1"/>
      <c r="S974" s="1"/>
      <c r="T974" s="1"/>
      <c r="U974" s="1"/>
      <c r="V974" s="1"/>
      <c r="W974" s="1"/>
      <c r="X974" s="1"/>
      <c r="Y974" s="1"/>
      <c r="Z974" s="3"/>
    </row>
    <row r="975" spans="1:26" ht="14.25" customHeight="1" x14ac:dyDescent="0.25">
      <c r="A975" s="1"/>
      <c r="B975" s="1"/>
      <c r="C975" s="1"/>
      <c r="D975" s="3"/>
      <c r="E975" s="1"/>
      <c r="F975" s="1"/>
      <c r="G975" s="1"/>
      <c r="H975" s="1"/>
      <c r="I975" s="1"/>
      <c r="J975" s="1"/>
      <c r="K975" s="1"/>
      <c r="L975" s="1"/>
      <c r="M975" s="1"/>
      <c r="N975" s="1"/>
      <c r="O975" s="1"/>
      <c r="P975" s="1"/>
      <c r="Q975" s="1"/>
      <c r="R975" s="1"/>
      <c r="S975" s="1"/>
      <c r="T975" s="1"/>
      <c r="U975" s="1"/>
      <c r="V975" s="1"/>
      <c r="W975" s="1"/>
      <c r="X975" s="1"/>
      <c r="Y975" s="1"/>
      <c r="Z975" s="3"/>
    </row>
    <row r="976" spans="1:26" ht="14.25" customHeight="1" x14ac:dyDescent="0.25">
      <c r="A976" s="1"/>
      <c r="B976" s="1"/>
      <c r="C976" s="1"/>
      <c r="D976" s="3"/>
      <c r="E976" s="1"/>
      <c r="F976" s="1"/>
      <c r="G976" s="1"/>
      <c r="H976" s="1"/>
      <c r="I976" s="1"/>
      <c r="J976" s="1"/>
      <c r="K976" s="1"/>
      <c r="L976" s="1"/>
      <c r="M976" s="1"/>
      <c r="N976" s="1"/>
      <c r="O976" s="1"/>
      <c r="P976" s="1"/>
      <c r="Q976" s="1"/>
      <c r="R976" s="1"/>
      <c r="S976" s="1"/>
      <c r="T976" s="1"/>
      <c r="U976" s="1"/>
      <c r="V976" s="1"/>
      <c r="W976" s="1"/>
      <c r="X976" s="1"/>
      <c r="Y976" s="1"/>
      <c r="Z976" s="3"/>
    </row>
    <row r="977" spans="1:26" ht="14.25" customHeight="1" x14ac:dyDescent="0.25">
      <c r="A977" s="1"/>
      <c r="B977" s="1"/>
      <c r="C977" s="1"/>
      <c r="D977" s="3"/>
      <c r="E977" s="1"/>
      <c r="F977" s="1"/>
      <c r="G977" s="1"/>
      <c r="H977" s="1"/>
      <c r="I977" s="1"/>
      <c r="J977" s="1"/>
      <c r="K977" s="1"/>
      <c r="L977" s="1"/>
      <c r="M977" s="1"/>
      <c r="N977" s="1"/>
      <c r="O977" s="1"/>
      <c r="P977" s="1"/>
      <c r="Q977" s="1"/>
      <c r="R977" s="1"/>
      <c r="S977" s="1"/>
      <c r="T977" s="1"/>
      <c r="U977" s="1"/>
      <c r="V977" s="1"/>
      <c r="W977" s="1"/>
      <c r="X977" s="1"/>
      <c r="Y977" s="1"/>
      <c r="Z977" s="3"/>
    </row>
    <row r="978" spans="1:26" ht="14.25" customHeight="1" x14ac:dyDescent="0.25">
      <c r="A978" s="1"/>
      <c r="B978" s="1"/>
      <c r="C978" s="1"/>
      <c r="D978" s="3"/>
      <c r="E978" s="1"/>
      <c r="F978" s="1"/>
      <c r="G978" s="1"/>
      <c r="H978" s="1"/>
      <c r="I978" s="1"/>
      <c r="J978" s="1"/>
      <c r="K978" s="1"/>
      <c r="L978" s="1"/>
      <c r="M978" s="1"/>
      <c r="N978" s="1"/>
      <c r="O978" s="1"/>
      <c r="P978" s="1"/>
      <c r="Q978" s="1"/>
      <c r="R978" s="1"/>
      <c r="S978" s="1"/>
      <c r="T978" s="1"/>
      <c r="U978" s="1"/>
      <c r="V978" s="1"/>
      <c r="W978" s="1"/>
      <c r="X978" s="1"/>
      <c r="Y978" s="1"/>
      <c r="Z978" s="3"/>
    </row>
    <row r="979" spans="1:26" ht="14.25" customHeight="1" x14ac:dyDescent="0.25">
      <c r="A979" s="1"/>
      <c r="B979" s="1"/>
      <c r="C979" s="1"/>
      <c r="D979" s="3"/>
      <c r="E979" s="1"/>
      <c r="F979" s="1"/>
      <c r="G979" s="1"/>
      <c r="H979" s="1"/>
      <c r="I979" s="1"/>
      <c r="J979" s="1"/>
      <c r="K979" s="1"/>
      <c r="L979" s="1"/>
      <c r="M979" s="1"/>
      <c r="N979" s="1"/>
      <c r="O979" s="1"/>
      <c r="P979" s="1"/>
      <c r="Q979" s="1"/>
      <c r="R979" s="1"/>
      <c r="S979" s="1"/>
      <c r="T979" s="1"/>
      <c r="U979" s="1"/>
      <c r="V979" s="1"/>
      <c r="W979" s="1"/>
      <c r="X979" s="1"/>
      <c r="Y979" s="1"/>
      <c r="Z979" s="3"/>
    </row>
    <row r="980" spans="1:26" ht="14.25" customHeight="1" x14ac:dyDescent="0.25">
      <c r="A980" s="1"/>
      <c r="B980" s="1"/>
      <c r="C980" s="1"/>
      <c r="D980" s="3"/>
      <c r="E980" s="1"/>
      <c r="F980" s="1"/>
      <c r="G980" s="1"/>
      <c r="H980" s="1"/>
      <c r="I980" s="1"/>
      <c r="J980" s="1"/>
      <c r="K980" s="1"/>
      <c r="L980" s="1"/>
      <c r="M980" s="1"/>
      <c r="N980" s="1"/>
      <c r="O980" s="1"/>
      <c r="P980" s="1"/>
      <c r="Q980" s="1"/>
      <c r="R980" s="1"/>
      <c r="S980" s="1"/>
      <c r="T980" s="1"/>
      <c r="U980" s="1"/>
      <c r="V980" s="1"/>
      <c r="W980" s="1"/>
      <c r="X980" s="1"/>
      <c r="Y980" s="1"/>
      <c r="Z980" s="3"/>
    </row>
    <row r="981" spans="1:26" ht="14.25" customHeight="1" x14ac:dyDescent="0.25">
      <c r="A981" s="1"/>
      <c r="B981" s="1"/>
      <c r="C981" s="1"/>
      <c r="D981" s="3"/>
      <c r="E981" s="1"/>
      <c r="F981" s="1"/>
      <c r="G981" s="1"/>
      <c r="H981" s="1"/>
      <c r="I981" s="1"/>
      <c r="J981" s="1"/>
      <c r="K981" s="1"/>
      <c r="L981" s="1"/>
      <c r="M981" s="1"/>
      <c r="N981" s="1"/>
      <c r="O981" s="1"/>
      <c r="P981" s="1"/>
      <c r="Q981" s="1"/>
      <c r="R981" s="1"/>
      <c r="S981" s="1"/>
      <c r="T981" s="1"/>
      <c r="U981" s="1"/>
      <c r="V981" s="1"/>
      <c r="W981" s="1"/>
      <c r="X981" s="1"/>
      <c r="Y981" s="1"/>
      <c r="Z981" s="3"/>
    </row>
    <row r="982" spans="1:26" ht="14.25" customHeight="1" x14ac:dyDescent="0.25">
      <c r="A982" s="1"/>
      <c r="B982" s="1"/>
      <c r="C982" s="1"/>
      <c r="D982" s="3"/>
      <c r="E982" s="1"/>
      <c r="F982" s="1"/>
      <c r="G982" s="1"/>
      <c r="H982" s="1"/>
      <c r="I982" s="1"/>
      <c r="J982" s="1"/>
      <c r="K982" s="1"/>
      <c r="L982" s="1"/>
      <c r="M982" s="1"/>
      <c r="N982" s="1"/>
      <c r="O982" s="1"/>
      <c r="P982" s="1"/>
      <c r="Q982" s="1"/>
      <c r="R982" s="1"/>
      <c r="S982" s="1"/>
      <c r="T982" s="1"/>
      <c r="U982" s="1"/>
      <c r="V982" s="1"/>
      <c r="W982" s="1"/>
      <c r="X982" s="1"/>
      <c r="Y982" s="1"/>
      <c r="Z982" s="3"/>
    </row>
    <row r="983" spans="1:26" ht="14.25" customHeight="1" x14ac:dyDescent="0.25">
      <c r="A983" s="1"/>
      <c r="B983" s="1"/>
      <c r="C983" s="1"/>
      <c r="D983" s="3"/>
      <c r="E983" s="1"/>
      <c r="F983" s="1"/>
      <c r="G983" s="1"/>
      <c r="H983" s="1"/>
      <c r="I983" s="1"/>
      <c r="J983" s="1"/>
      <c r="K983" s="1"/>
      <c r="L983" s="1"/>
      <c r="M983" s="1"/>
      <c r="N983" s="1"/>
      <c r="O983" s="1"/>
      <c r="P983" s="1"/>
      <c r="Q983" s="1"/>
      <c r="R983" s="1"/>
      <c r="S983" s="1"/>
      <c r="T983" s="1"/>
      <c r="U983" s="1"/>
      <c r="V983" s="1"/>
      <c r="W983" s="1"/>
      <c r="X983" s="1"/>
      <c r="Y983" s="1"/>
      <c r="Z983" s="3"/>
    </row>
    <row r="984" spans="1:26" ht="14.25" customHeight="1" x14ac:dyDescent="0.25">
      <c r="A984" s="1"/>
      <c r="B984" s="1"/>
      <c r="C984" s="1"/>
      <c r="D984" s="3"/>
      <c r="E984" s="1"/>
      <c r="F984" s="1"/>
      <c r="G984" s="1"/>
      <c r="H984" s="1"/>
      <c r="I984" s="1"/>
      <c r="J984" s="1"/>
      <c r="K984" s="1"/>
      <c r="L984" s="1"/>
      <c r="M984" s="1"/>
      <c r="N984" s="1"/>
      <c r="O984" s="1"/>
      <c r="P984" s="1"/>
      <c r="Q984" s="1"/>
      <c r="R984" s="1"/>
      <c r="S984" s="1"/>
      <c r="T984" s="1"/>
      <c r="U984" s="1"/>
      <c r="V984" s="1"/>
      <c r="W984" s="1"/>
      <c r="X984" s="1"/>
      <c r="Y984" s="1"/>
      <c r="Z984" s="3"/>
    </row>
    <row r="985" spans="1:26" ht="14.25" customHeight="1" x14ac:dyDescent="0.25">
      <c r="A985" s="1"/>
      <c r="B985" s="1"/>
      <c r="C985" s="1"/>
      <c r="D985" s="3"/>
      <c r="E985" s="1"/>
      <c r="F985" s="1"/>
      <c r="G985" s="1"/>
      <c r="H985" s="1"/>
      <c r="I985" s="1"/>
      <c r="J985" s="1"/>
      <c r="K985" s="1"/>
      <c r="L985" s="1"/>
      <c r="M985" s="1"/>
      <c r="N985" s="1"/>
      <c r="O985" s="1"/>
      <c r="P985" s="1"/>
      <c r="Q985" s="1"/>
      <c r="R985" s="1"/>
      <c r="S985" s="1"/>
      <c r="T985" s="1"/>
      <c r="U985" s="1"/>
      <c r="V985" s="1"/>
      <c r="W985" s="1"/>
      <c r="X985" s="1"/>
      <c r="Y985" s="1"/>
      <c r="Z985" s="3"/>
    </row>
    <row r="986" spans="1:26" ht="14.25" customHeight="1" x14ac:dyDescent="0.25">
      <c r="A986" s="1"/>
      <c r="B986" s="1"/>
      <c r="C986" s="1"/>
      <c r="D986" s="3"/>
      <c r="E986" s="1"/>
      <c r="F986" s="1"/>
      <c r="G986" s="1"/>
      <c r="H986" s="1"/>
      <c r="I986" s="1"/>
      <c r="J986" s="1"/>
      <c r="K986" s="1"/>
      <c r="L986" s="1"/>
      <c r="M986" s="1"/>
      <c r="N986" s="1"/>
      <c r="O986" s="1"/>
      <c r="P986" s="1"/>
      <c r="Q986" s="1"/>
      <c r="R986" s="1"/>
      <c r="S986" s="1"/>
      <c r="T986" s="1"/>
      <c r="U986" s="1"/>
      <c r="V986" s="1"/>
      <c r="W986" s="1"/>
      <c r="X986" s="1"/>
      <c r="Y986" s="1"/>
      <c r="Z986" s="3"/>
    </row>
    <row r="987" spans="1:26" ht="14.25" customHeight="1" x14ac:dyDescent="0.25">
      <c r="A987" s="1"/>
      <c r="B987" s="1"/>
      <c r="C987" s="1"/>
      <c r="D987" s="3"/>
      <c r="E987" s="1"/>
      <c r="F987" s="1"/>
      <c r="G987" s="1"/>
      <c r="H987" s="1"/>
      <c r="I987" s="1"/>
      <c r="J987" s="1"/>
      <c r="K987" s="1"/>
      <c r="L987" s="1"/>
      <c r="M987" s="1"/>
      <c r="N987" s="1"/>
      <c r="O987" s="1"/>
      <c r="P987" s="1"/>
      <c r="Q987" s="1"/>
      <c r="R987" s="1"/>
      <c r="S987" s="1"/>
      <c r="T987" s="1"/>
      <c r="U987" s="1"/>
      <c r="V987" s="1"/>
      <c r="W987" s="1"/>
      <c r="X987" s="1"/>
      <c r="Y987" s="1"/>
      <c r="Z987" s="3"/>
    </row>
    <row r="988" spans="1:26" ht="14.25" customHeight="1" x14ac:dyDescent="0.25">
      <c r="A988" s="1"/>
      <c r="B988" s="1"/>
      <c r="C988" s="1"/>
      <c r="D988" s="3"/>
      <c r="E988" s="1"/>
      <c r="F988" s="1"/>
      <c r="G988" s="1"/>
      <c r="H988" s="1"/>
      <c r="I988" s="1"/>
      <c r="J988" s="1"/>
      <c r="K988" s="1"/>
      <c r="L988" s="1"/>
      <c r="M988" s="1"/>
      <c r="N988" s="1"/>
      <c r="O988" s="1"/>
      <c r="P988" s="1"/>
      <c r="Q988" s="1"/>
      <c r="R988" s="1"/>
      <c r="S988" s="1"/>
      <c r="T988" s="1"/>
      <c r="U988" s="1"/>
      <c r="V988" s="1"/>
      <c r="W988" s="1"/>
      <c r="X988" s="1"/>
      <c r="Y988" s="1"/>
      <c r="Z988" s="3"/>
    </row>
    <row r="989" spans="1:26" ht="14.25" customHeight="1" x14ac:dyDescent="0.25">
      <c r="A989" s="1"/>
      <c r="B989" s="1"/>
      <c r="C989" s="1"/>
      <c r="D989" s="3"/>
      <c r="E989" s="1"/>
      <c r="F989" s="1"/>
      <c r="G989" s="1"/>
      <c r="H989" s="1"/>
      <c r="I989" s="1"/>
      <c r="J989" s="1"/>
      <c r="K989" s="1"/>
      <c r="L989" s="1"/>
      <c r="M989" s="1"/>
      <c r="N989" s="1"/>
      <c r="O989" s="1"/>
      <c r="P989" s="1"/>
      <c r="Q989" s="1"/>
      <c r="R989" s="1"/>
      <c r="S989" s="1"/>
      <c r="T989" s="1"/>
      <c r="U989" s="1"/>
      <c r="V989" s="1"/>
      <c r="W989" s="1"/>
      <c r="X989" s="1"/>
      <c r="Y989" s="1"/>
      <c r="Z989" s="3"/>
    </row>
    <row r="990" spans="1:26" ht="14.25" customHeight="1" x14ac:dyDescent="0.25">
      <c r="A990" s="1"/>
      <c r="B990" s="1"/>
      <c r="C990" s="1"/>
      <c r="D990" s="3"/>
      <c r="E990" s="1"/>
      <c r="F990" s="1"/>
      <c r="G990" s="1"/>
      <c r="H990" s="1"/>
      <c r="I990" s="1"/>
      <c r="J990" s="1"/>
      <c r="K990" s="1"/>
      <c r="L990" s="1"/>
      <c r="M990" s="1"/>
      <c r="N990" s="1"/>
      <c r="O990" s="1"/>
      <c r="P990" s="1"/>
      <c r="Q990" s="1"/>
      <c r="R990" s="1"/>
      <c r="S990" s="1"/>
      <c r="T990" s="1"/>
      <c r="U990" s="1"/>
      <c r="V990" s="1"/>
      <c r="W990" s="1"/>
      <c r="X990" s="1"/>
      <c r="Y990" s="1"/>
      <c r="Z990" s="3"/>
    </row>
    <row r="991" spans="1:26" ht="14.25" customHeight="1" x14ac:dyDescent="0.25">
      <c r="A991" s="1"/>
      <c r="B991" s="1"/>
      <c r="C991" s="1"/>
      <c r="D991" s="3"/>
      <c r="E991" s="1"/>
      <c r="F991" s="1"/>
      <c r="G991" s="1"/>
      <c r="H991" s="1"/>
      <c r="I991" s="1"/>
      <c r="J991" s="1"/>
      <c r="K991" s="1"/>
      <c r="L991" s="1"/>
      <c r="M991" s="1"/>
      <c r="N991" s="1"/>
      <c r="O991" s="1"/>
      <c r="P991" s="1"/>
      <c r="Q991" s="1"/>
      <c r="R991" s="1"/>
      <c r="S991" s="1"/>
      <c r="T991" s="1"/>
      <c r="U991" s="1"/>
      <c r="V991" s="1"/>
      <c r="W991" s="1"/>
      <c r="X991" s="1"/>
      <c r="Y991" s="1"/>
      <c r="Z991" s="3"/>
    </row>
    <row r="992" spans="1:26" ht="14.25" customHeight="1" x14ac:dyDescent="0.25">
      <c r="A992" s="1"/>
      <c r="B992" s="1"/>
      <c r="C992" s="1"/>
      <c r="D992" s="3"/>
      <c r="E992" s="1"/>
      <c r="F992" s="1"/>
      <c r="G992" s="1"/>
      <c r="H992" s="1"/>
      <c r="I992" s="1"/>
      <c r="J992" s="1"/>
      <c r="K992" s="1"/>
      <c r="L992" s="1"/>
      <c r="M992" s="1"/>
      <c r="N992" s="1"/>
      <c r="O992" s="1"/>
      <c r="P992" s="1"/>
      <c r="Q992" s="1"/>
      <c r="R992" s="1"/>
      <c r="S992" s="1"/>
      <c r="T992" s="1"/>
      <c r="U992" s="1"/>
      <c r="V992" s="1"/>
      <c r="W992" s="1"/>
      <c r="X992" s="1"/>
      <c r="Y992" s="1"/>
      <c r="Z992" s="3"/>
    </row>
    <row r="993" spans="1:26" ht="14.25" customHeight="1" x14ac:dyDescent="0.25">
      <c r="A993" s="1"/>
      <c r="B993" s="1"/>
      <c r="C993" s="1"/>
      <c r="D993" s="3"/>
      <c r="E993" s="1"/>
      <c r="F993" s="1"/>
      <c r="G993" s="1"/>
      <c r="H993" s="1"/>
      <c r="I993" s="1"/>
      <c r="J993" s="1"/>
      <c r="K993" s="1"/>
      <c r="L993" s="1"/>
      <c r="M993" s="1"/>
      <c r="N993" s="1"/>
      <c r="O993" s="1"/>
      <c r="P993" s="1"/>
      <c r="Q993" s="1"/>
      <c r="R993" s="1"/>
      <c r="S993" s="1"/>
      <c r="T993" s="1"/>
      <c r="U993" s="1"/>
      <c r="V993" s="1"/>
      <c r="W993" s="1"/>
      <c r="X993" s="1"/>
      <c r="Y993" s="1"/>
      <c r="Z993" s="3"/>
    </row>
    <row r="994" spans="1:26" ht="14.25" customHeight="1" x14ac:dyDescent="0.25">
      <c r="A994" s="1"/>
      <c r="B994" s="1"/>
      <c r="C994" s="1"/>
      <c r="D994" s="3"/>
      <c r="E994" s="1"/>
      <c r="F994" s="1"/>
      <c r="G994" s="1"/>
      <c r="H994" s="1"/>
      <c r="I994" s="1"/>
      <c r="J994" s="1"/>
      <c r="K994" s="1"/>
      <c r="L994" s="1"/>
      <c r="M994" s="1"/>
      <c r="N994" s="1"/>
      <c r="O994" s="1"/>
      <c r="P994" s="1"/>
      <c r="Q994" s="1"/>
      <c r="R994" s="1"/>
      <c r="S994" s="1"/>
      <c r="T994" s="1"/>
      <c r="U994" s="1"/>
      <c r="V994" s="1"/>
      <c r="W994" s="1"/>
      <c r="X994" s="1"/>
      <c r="Y994" s="1"/>
      <c r="Z994" s="3"/>
    </row>
    <row r="995" spans="1:26" ht="14.25" customHeight="1" x14ac:dyDescent="0.25">
      <c r="A995" s="1"/>
      <c r="B995" s="1"/>
      <c r="C995" s="1"/>
      <c r="D995" s="3"/>
      <c r="E995" s="1"/>
      <c r="F995" s="1"/>
      <c r="G995" s="1"/>
      <c r="H995" s="1"/>
      <c r="I995" s="1"/>
      <c r="J995" s="1"/>
      <c r="K995" s="1"/>
      <c r="L995" s="1"/>
      <c r="M995" s="1"/>
      <c r="N995" s="1"/>
      <c r="O995" s="1"/>
      <c r="P995" s="1"/>
      <c r="Q995" s="1"/>
      <c r="R995" s="1"/>
      <c r="S995" s="1"/>
      <c r="T995" s="1"/>
      <c r="U995" s="1"/>
      <c r="V995" s="1"/>
      <c r="W995" s="1"/>
      <c r="X995" s="1"/>
      <c r="Y995" s="1"/>
      <c r="Z995" s="3"/>
    </row>
    <row r="996" spans="1:26" ht="14.25" customHeight="1" x14ac:dyDescent="0.25">
      <c r="A996" s="1"/>
      <c r="B996" s="1"/>
      <c r="C996" s="1"/>
      <c r="D996" s="3"/>
      <c r="E996" s="1"/>
      <c r="F996" s="1"/>
      <c r="G996" s="1"/>
      <c r="H996" s="1"/>
      <c r="I996" s="1"/>
      <c r="J996" s="1"/>
      <c r="K996" s="1"/>
      <c r="L996" s="1"/>
      <c r="M996" s="1"/>
      <c r="N996" s="1"/>
      <c r="O996" s="1"/>
      <c r="P996" s="1"/>
      <c r="Q996" s="1"/>
      <c r="R996" s="1"/>
      <c r="S996" s="1"/>
      <c r="T996" s="1"/>
      <c r="U996" s="1"/>
      <c r="V996" s="1"/>
      <c r="W996" s="1"/>
      <c r="X996" s="1"/>
      <c r="Y996" s="1"/>
      <c r="Z996" s="3"/>
    </row>
    <row r="997" spans="1:26" ht="14.25" customHeight="1" x14ac:dyDescent="0.25">
      <c r="A997" s="1"/>
      <c r="B997" s="1"/>
      <c r="C997" s="1"/>
      <c r="D997" s="3"/>
      <c r="E997" s="1"/>
      <c r="F997" s="1"/>
      <c r="G997" s="1"/>
      <c r="H997" s="1"/>
      <c r="I997" s="1"/>
      <c r="J997" s="1"/>
      <c r="K997" s="1"/>
      <c r="L997" s="1"/>
      <c r="M997" s="1"/>
      <c r="N997" s="1"/>
      <c r="O997" s="1"/>
      <c r="P997" s="1"/>
      <c r="Q997" s="1"/>
      <c r="R997" s="1"/>
      <c r="S997" s="1"/>
      <c r="T997" s="1"/>
      <c r="U997" s="1"/>
      <c r="V997" s="1"/>
      <c r="W997" s="1"/>
      <c r="X997" s="1"/>
      <c r="Y997" s="1"/>
      <c r="Z997" s="3"/>
    </row>
    <row r="998" spans="1:26" ht="14.25" customHeight="1" x14ac:dyDescent="0.25">
      <c r="A998" s="1"/>
      <c r="B998" s="1"/>
      <c r="C998" s="1"/>
      <c r="D998" s="3"/>
      <c r="E998" s="1"/>
      <c r="F998" s="1"/>
      <c r="G998" s="1"/>
      <c r="H998" s="1"/>
      <c r="I998" s="1"/>
      <c r="J998" s="1"/>
      <c r="K998" s="1"/>
      <c r="L998" s="1"/>
      <c r="M998" s="1"/>
      <c r="N998" s="1"/>
      <c r="O998" s="1"/>
      <c r="P998" s="1"/>
      <c r="Q998" s="1"/>
      <c r="R998" s="1"/>
      <c r="S998" s="1"/>
      <c r="T998" s="1"/>
      <c r="U998" s="1"/>
      <c r="V998" s="1"/>
      <c r="W998" s="1"/>
      <c r="X998" s="1"/>
      <c r="Y998" s="1"/>
      <c r="Z998" s="3"/>
    </row>
    <row r="999" spans="1:26" ht="14.25" customHeight="1" x14ac:dyDescent="0.25">
      <c r="A999" s="1"/>
      <c r="B999" s="1"/>
      <c r="C999" s="1"/>
      <c r="D999" s="3"/>
      <c r="E999" s="1"/>
      <c r="F999" s="1"/>
      <c r="G999" s="1"/>
      <c r="H999" s="1"/>
      <c r="I999" s="1"/>
      <c r="J999" s="1"/>
      <c r="K999" s="1"/>
      <c r="L999" s="1"/>
      <c r="M999" s="1"/>
      <c r="N999" s="1"/>
      <c r="O999" s="1"/>
      <c r="P999" s="1"/>
      <c r="Q999" s="1"/>
      <c r="R999" s="1"/>
      <c r="S999" s="1"/>
      <c r="T999" s="1"/>
      <c r="U999" s="1"/>
      <c r="V999" s="1"/>
      <c r="W999" s="1"/>
      <c r="X999" s="1"/>
      <c r="Y999" s="1"/>
      <c r="Z999" s="3"/>
    </row>
    <row r="1000" spans="1:26" ht="14.25" customHeight="1" x14ac:dyDescent="0.25">
      <c r="A1000" s="1"/>
      <c r="B1000" s="1"/>
      <c r="C1000" s="1"/>
      <c r="D1000" s="3"/>
      <c r="E1000" s="1"/>
      <c r="F1000" s="1"/>
      <c r="G1000" s="1"/>
      <c r="H1000" s="1"/>
      <c r="I1000" s="1"/>
      <c r="J1000" s="1"/>
      <c r="K1000" s="1"/>
      <c r="L1000" s="1"/>
      <c r="M1000" s="1"/>
      <c r="N1000" s="1"/>
      <c r="O1000" s="1"/>
      <c r="P1000" s="1"/>
      <c r="Q1000" s="1"/>
      <c r="R1000" s="1"/>
      <c r="S1000" s="1"/>
      <c r="T1000" s="1"/>
      <c r="U1000" s="1"/>
      <c r="V1000" s="1"/>
      <c r="W1000" s="1"/>
      <c r="X1000" s="1"/>
      <c r="Y1000" s="1"/>
      <c r="Z1000" s="3"/>
    </row>
  </sheetData>
  <dataValidations count="1">
    <dataValidation type="decimal" allowBlank="1" showInputMessage="1" showErrorMessage="1" prompt="Įveskite sveiką skaičių. Maksimali reikšmė - 50" sqref="E8:X8" xr:uid="{00000000-0002-0000-1600-000000000000}">
      <formula1>0</formula1>
      <formula2>50</formula2>
    </dataValidation>
  </dataValidations>
  <pageMargins left="0.70866141732283472" right="0.70866141732283472" top="0.74803149606299213" bottom="0.74803149606299213" header="0" footer="0"/>
  <pageSetup paperSize="9" scale="35" fitToHeight="0" orientation="landscape" r:id="rId1"/>
  <rowBreaks count="1" manualBreakCount="1">
    <brk id="22" man="1"/>
  </rowBreaks>
  <colBreaks count="1" manualBreakCount="1">
    <brk id="1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abSelected="1" topLeftCell="B109" zoomScale="115" zoomScaleNormal="115" workbookViewId="0">
      <selection activeCell="E138" sqref="E138"/>
    </sheetView>
  </sheetViews>
  <sheetFormatPr defaultColWidth="14.42578125" defaultRowHeight="15" customHeight="1" x14ac:dyDescent="0.25"/>
  <cols>
    <col min="1" max="1" width="8.7109375" customWidth="1"/>
    <col min="2" max="2" width="12.7109375" customWidth="1"/>
    <col min="3" max="3" width="68.7109375" customWidth="1"/>
    <col min="4" max="4" width="12.7109375" customWidth="1"/>
    <col min="5" max="5" width="50.7109375" customWidth="1"/>
    <col min="6" max="6" width="20.7109375" customWidth="1"/>
    <col min="7" max="8" width="12.7109375" customWidth="1"/>
    <col min="9" max="9" width="50.7109375" customWidth="1"/>
    <col min="10" max="10" width="12.7109375" customWidth="1"/>
    <col min="11" max="11" width="50.7109375" customWidth="1"/>
    <col min="12" max="12" width="12.7109375" customWidth="1"/>
    <col min="13" max="13" width="50.7109375" customWidth="1"/>
    <col min="14" max="26" width="9.140625" customWidth="1"/>
  </cols>
  <sheetData>
    <row r="1" spans="1:26" ht="14.25" customHeight="1" x14ac:dyDescent="0.25">
      <c r="A1" s="73" t="s">
        <v>958</v>
      </c>
      <c r="B1" s="73" t="s">
        <v>959</v>
      </c>
      <c r="C1" s="73"/>
      <c r="D1" s="73"/>
      <c r="E1" s="74"/>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2"/>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2"/>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2"/>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28">
        <v>2</v>
      </c>
      <c r="D5" s="128">
        <v>3</v>
      </c>
      <c r="E5" s="309">
        <v>4</v>
      </c>
      <c r="F5" s="310">
        <v>5</v>
      </c>
      <c r="G5" s="311">
        <v>6</v>
      </c>
      <c r="H5" s="1"/>
      <c r="I5" s="1"/>
      <c r="J5" s="1"/>
      <c r="K5" s="1"/>
      <c r="L5" s="1"/>
      <c r="M5" s="1"/>
      <c r="N5" s="1"/>
      <c r="O5" s="1"/>
      <c r="P5" s="1"/>
      <c r="Q5" s="1"/>
      <c r="R5" s="1"/>
      <c r="S5" s="1"/>
      <c r="T5" s="1"/>
      <c r="U5" s="1"/>
      <c r="V5" s="1"/>
      <c r="W5" s="1"/>
      <c r="X5" s="1"/>
      <c r="Y5" s="1"/>
      <c r="Z5" s="1"/>
    </row>
    <row r="6" spans="1:26" ht="14.25" customHeight="1" x14ac:dyDescent="0.25">
      <c r="A6" s="1"/>
      <c r="B6" s="114" t="s">
        <v>532</v>
      </c>
      <c r="C6" s="21" t="s">
        <v>533</v>
      </c>
      <c r="D6" s="22" t="s">
        <v>427</v>
      </c>
      <c r="E6" s="98" t="s">
        <v>960</v>
      </c>
      <c r="F6" s="310" t="s">
        <v>620</v>
      </c>
      <c r="G6" s="311" t="s">
        <v>961</v>
      </c>
      <c r="H6" s="1"/>
      <c r="I6" s="1"/>
      <c r="J6" s="1"/>
      <c r="K6" s="1"/>
      <c r="L6" s="1"/>
      <c r="M6" s="1"/>
      <c r="N6" s="1"/>
      <c r="O6" s="1"/>
      <c r="P6" s="1"/>
      <c r="Q6" s="1"/>
      <c r="R6" s="1"/>
      <c r="S6" s="1"/>
      <c r="T6" s="1"/>
      <c r="U6" s="1"/>
      <c r="V6" s="1"/>
      <c r="W6" s="1"/>
      <c r="X6" s="1"/>
      <c r="Y6" s="1"/>
      <c r="Z6" s="1"/>
    </row>
    <row r="7" spans="1:26" ht="14.25" customHeight="1" x14ac:dyDescent="0.25">
      <c r="A7" s="1" t="s">
        <v>962</v>
      </c>
      <c r="B7" s="130" t="s">
        <v>432</v>
      </c>
      <c r="C7" s="312" t="str">
        <f>'6'!C8</f>
        <v>Žemės ūkio sektoriaus skaitmeninimas. Ūkių, pagal BŽŪP gaunančių paramą skaitmeninėms ūkininkavimo technologijoms plėtoti, skaičius</v>
      </c>
      <c r="D7" s="78"/>
      <c r="E7" s="131"/>
      <c r="F7" s="313"/>
      <c r="G7" s="110"/>
      <c r="H7" s="1"/>
      <c r="I7" s="1"/>
      <c r="J7" s="1"/>
      <c r="K7" s="1"/>
      <c r="L7" s="1"/>
      <c r="M7" s="1"/>
      <c r="N7" s="1"/>
      <c r="O7" s="1"/>
      <c r="P7" s="1"/>
      <c r="Q7" s="1"/>
      <c r="R7" s="1"/>
      <c r="S7" s="1"/>
      <c r="T7" s="1"/>
      <c r="U7" s="1"/>
      <c r="V7" s="1"/>
      <c r="W7" s="1"/>
      <c r="X7" s="1"/>
      <c r="Y7" s="1"/>
      <c r="Z7" s="1"/>
    </row>
    <row r="8" spans="1:26" ht="14.25" customHeight="1" x14ac:dyDescent="0.25">
      <c r="A8" s="1" t="s">
        <v>963</v>
      </c>
      <c r="B8" s="95" t="s">
        <v>541</v>
      </c>
      <c r="C8" s="77">
        <v>0</v>
      </c>
      <c r="D8" s="77">
        <v>0</v>
      </c>
      <c r="E8" s="579"/>
      <c r="F8" s="315" t="str">
        <f>IF(AND(D8&gt;0,ISBLANK(E8)),"Trūksta pagrindimo","Gerai")</f>
        <v>Gerai</v>
      </c>
      <c r="G8" s="316">
        <f>LEN(E8)</f>
        <v>0</v>
      </c>
      <c r="H8" s="1"/>
      <c r="I8" s="1"/>
      <c r="J8" s="1"/>
      <c r="K8" s="1"/>
      <c r="L8" s="1"/>
      <c r="M8" s="1"/>
      <c r="N8" s="1"/>
      <c r="O8" s="1"/>
      <c r="P8" s="1"/>
      <c r="Q8" s="1"/>
      <c r="R8" s="1"/>
      <c r="S8" s="1"/>
      <c r="T8" s="1"/>
      <c r="U8" s="1"/>
      <c r="V8" s="1"/>
      <c r="W8" s="1"/>
      <c r="X8" s="1"/>
      <c r="Y8" s="1"/>
      <c r="Z8" s="1"/>
    </row>
    <row r="9" spans="1:26" ht="14.25" customHeight="1" x14ac:dyDescent="0.25">
      <c r="A9" s="1" t="s">
        <v>964</v>
      </c>
      <c r="B9" s="95" t="s">
        <v>546</v>
      </c>
      <c r="C9" s="77">
        <v>0</v>
      </c>
      <c r="D9" s="77">
        <v>0</v>
      </c>
      <c r="E9" s="579"/>
      <c r="F9" s="315" t="str">
        <f t="shared" ref="F9:F27" si="0">IF(AND(D9&gt;0,ISBLANK(E9)),"Trūksta pagrindimo","Gerai")</f>
        <v>Gerai</v>
      </c>
      <c r="G9" s="316">
        <f t="shared" ref="G9:G27" si="1">LEN(E9)</f>
        <v>0</v>
      </c>
      <c r="H9" s="1"/>
      <c r="I9" s="1"/>
      <c r="J9" s="1"/>
      <c r="K9" s="1"/>
      <c r="L9" s="1"/>
      <c r="M9" s="1"/>
      <c r="N9" s="1"/>
      <c r="O9" s="1"/>
      <c r="P9" s="1"/>
      <c r="Q9" s="1"/>
      <c r="R9" s="1"/>
      <c r="S9" s="1"/>
      <c r="T9" s="1"/>
      <c r="U9" s="1"/>
      <c r="V9" s="1"/>
      <c r="W9" s="1"/>
      <c r="X9" s="1"/>
      <c r="Y9" s="1"/>
      <c r="Z9" s="1"/>
    </row>
    <row r="10" spans="1:26" ht="14.25" customHeight="1" x14ac:dyDescent="0.25">
      <c r="A10" s="1" t="s">
        <v>965</v>
      </c>
      <c r="B10" s="95" t="s">
        <v>551</v>
      </c>
      <c r="C10" s="77">
        <v>0</v>
      </c>
      <c r="D10" s="77">
        <v>0</v>
      </c>
      <c r="E10" s="579"/>
      <c r="F10" s="315" t="str">
        <f t="shared" si="0"/>
        <v>Gerai</v>
      </c>
      <c r="G10" s="316">
        <f t="shared" si="1"/>
        <v>0</v>
      </c>
      <c r="H10" s="1"/>
      <c r="I10" s="1"/>
      <c r="J10" s="1"/>
      <c r="K10" s="1"/>
      <c r="L10" s="1"/>
      <c r="M10" s="1"/>
      <c r="N10" s="1"/>
      <c r="O10" s="1"/>
      <c r="P10" s="1"/>
      <c r="Q10" s="1"/>
      <c r="R10" s="1"/>
      <c r="S10" s="1"/>
      <c r="T10" s="1"/>
      <c r="U10" s="1"/>
      <c r="V10" s="1"/>
      <c r="W10" s="1"/>
      <c r="X10" s="1"/>
      <c r="Y10" s="1"/>
      <c r="Z10" s="1"/>
    </row>
    <row r="11" spans="1:26" ht="14.25" customHeight="1" x14ac:dyDescent="0.25">
      <c r="A11" s="1" t="s">
        <v>966</v>
      </c>
      <c r="B11" s="95" t="s">
        <v>556</v>
      </c>
      <c r="C11" s="77">
        <f>VLOOKUP(B11,'7'!$B$7:$C$26,2,FALSE)</f>
        <v>0</v>
      </c>
      <c r="D11" s="77">
        <f>HLOOKUP(B11,'11'!$D$6:$W$75,4,FALSE)</f>
        <v>0</v>
      </c>
      <c r="E11" s="314"/>
      <c r="F11" s="315" t="str">
        <f t="shared" si="0"/>
        <v>Gerai</v>
      </c>
      <c r="G11" s="316">
        <f t="shared" si="1"/>
        <v>0</v>
      </c>
      <c r="H11" s="1"/>
      <c r="I11" s="1"/>
      <c r="J11" s="1"/>
      <c r="K11" s="1"/>
      <c r="L11" s="1"/>
      <c r="M11" s="1"/>
      <c r="N11" s="1"/>
      <c r="O11" s="1"/>
      <c r="P11" s="1"/>
      <c r="Q11" s="1"/>
      <c r="R11" s="1"/>
      <c r="S11" s="1"/>
      <c r="T11" s="1"/>
      <c r="U11" s="1"/>
      <c r="V11" s="1"/>
      <c r="W11" s="1"/>
      <c r="X11" s="1"/>
      <c r="Y11" s="1"/>
      <c r="Z11" s="1"/>
    </row>
    <row r="12" spans="1:26" ht="14.25" customHeight="1" x14ac:dyDescent="0.25">
      <c r="A12" s="1" t="s">
        <v>967</v>
      </c>
      <c r="B12" s="95" t="s">
        <v>559</v>
      </c>
      <c r="C12" s="77">
        <f>VLOOKUP(B12,'7'!$B$7:$C$26,2,FALSE)</f>
        <v>0</v>
      </c>
      <c r="D12" s="77">
        <f>HLOOKUP(B12,'11'!$D$6:$W$75,4,FALSE)</f>
        <v>0</v>
      </c>
      <c r="E12" s="314"/>
      <c r="F12" s="315" t="str">
        <f t="shared" si="0"/>
        <v>Gerai</v>
      </c>
      <c r="G12" s="316">
        <f t="shared" si="1"/>
        <v>0</v>
      </c>
      <c r="H12" s="1"/>
      <c r="I12" s="1"/>
      <c r="J12" s="1"/>
      <c r="K12" s="1"/>
      <c r="L12" s="1"/>
      <c r="M12" s="1"/>
      <c r="N12" s="1"/>
      <c r="O12" s="1"/>
      <c r="P12" s="1"/>
      <c r="Q12" s="1"/>
      <c r="R12" s="1"/>
      <c r="S12" s="1"/>
      <c r="T12" s="1"/>
      <c r="U12" s="1"/>
      <c r="V12" s="1"/>
      <c r="W12" s="1"/>
      <c r="X12" s="1"/>
      <c r="Y12" s="1"/>
      <c r="Z12" s="1"/>
    </row>
    <row r="13" spans="1:26" ht="14.25" customHeight="1" x14ac:dyDescent="0.25">
      <c r="A13" s="1" t="s">
        <v>968</v>
      </c>
      <c r="B13" s="95" t="s">
        <v>562</v>
      </c>
      <c r="C13" s="77">
        <f>VLOOKUP(B13,'7'!$B$7:$C$26,2,FALSE)</f>
        <v>0</v>
      </c>
      <c r="D13" s="77">
        <f>HLOOKUP(B13,'11'!$D$6:$W$75,4,FALSE)</f>
        <v>0</v>
      </c>
      <c r="E13" s="314"/>
      <c r="F13" s="315" t="str">
        <f t="shared" si="0"/>
        <v>Gerai</v>
      </c>
      <c r="G13" s="316">
        <f t="shared" si="1"/>
        <v>0</v>
      </c>
      <c r="H13" s="1"/>
      <c r="I13" s="1"/>
      <c r="J13" s="1"/>
      <c r="K13" s="1"/>
      <c r="L13" s="1"/>
      <c r="M13" s="1"/>
      <c r="N13" s="1"/>
      <c r="O13" s="1"/>
      <c r="P13" s="1"/>
      <c r="Q13" s="1"/>
      <c r="R13" s="1"/>
      <c r="S13" s="1"/>
      <c r="T13" s="1"/>
      <c r="U13" s="1"/>
      <c r="V13" s="1"/>
      <c r="W13" s="1"/>
      <c r="X13" s="1"/>
      <c r="Y13" s="1"/>
      <c r="Z13" s="1"/>
    </row>
    <row r="14" spans="1:26" ht="14.25" customHeight="1" x14ac:dyDescent="0.25">
      <c r="A14" s="1" t="s">
        <v>969</v>
      </c>
      <c r="B14" s="95" t="s">
        <v>565</v>
      </c>
      <c r="C14" s="77">
        <f>VLOOKUP(B14,'7'!$B$7:$C$26,2,FALSE)</f>
        <v>0</v>
      </c>
      <c r="D14" s="77">
        <f>HLOOKUP(B14,'11'!$D$6:$W$75,4,FALSE)</f>
        <v>0</v>
      </c>
      <c r="E14" s="314"/>
      <c r="F14" s="315" t="str">
        <f t="shared" si="0"/>
        <v>Gerai</v>
      </c>
      <c r="G14" s="316">
        <f t="shared" si="1"/>
        <v>0</v>
      </c>
      <c r="H14" s="1"/>
      <c r="I14" s="1"/>
      <c r="J14" s="1"/>
      <c r="K14" s="1"/>
      <c r="L14" s="1"/>
      <c r="M14" s="1"/>
      <c r="N14" s="1"/>
      <c r="O14" s="1"/>
      <c r="P14" s="1"/>
      <c r="Q14" s="1"/>
      <c r="R14" s="1"/>
      <c r="S14" s="1"/>
      <c r="T14" s="1"/>
      <c r="U14" s="1"/>
      <c r="V14" s="1"/>
      <c r="W14" s="1"/>
      <c r="X14" s="1"/>
      <c r="Y14" s="1"/>
      <c r="Z14" s="1"/>
    </row>
    <row r="15" spans="1:26" ht="14.25" customHeight="1" x14ac:dyDescent="0.25">
      <c r="A15" s="1" t="s">
        <v>970</v>
      </c>
      <c r="B15" s="95" t="s">
        <v>568</v>
      </c>
      <c r="C15" s="77">
        <f>VLOOKUP(B15,'7'!$B$7:$C$26,2,FALSE)</f>
        <v>0</v>
      </c>
      <c r="D15" s="77">
        <f>HLOOKUP(B15,'11'!$D$6:$W$75,4,FALSE)</f>
        <v>0</v>
      </c>
      <c r="E15" s="314"/>
      <c r="F15" s="315" t="str">
        <f t="shared" si="0"/>
        <v>Gerai</v>
      </c>
      <c r="G15" s="316">
        <f t="shared" si="1"/>
        <v>0</v>
      </c>
      <c r="H15" s="1"/>
      <c r="I15" s="1"/>
      <c r="J15" s="1"/>
      <c r="K15" s="1"/>
      <c r="L15" s="1"/>
      <c r="M15" s="1"/>
      <c r="N15" s="1"/>
      <c r="O15" s="1"/>
      <c r="P15" s="1"/>
      <c r="Q15" s="1"/>
      <c r="R15" s="1"/>
      <c r="S15" s="1"/>
      <c r="T15" s="1"/>
      <c r="U15" s="1"/>
      <c r="V15" s="1"/>
      <c r="W15" s="1"/>
      <c r="X15" s="1"/>
      <c r="Y15" s="1"/>
      <c r="Z15" s="1"/>
    </row>
    <row r="16" spans="1:26" ht="14.25" customHeight="1" x14ac:dyDescent="0.25">
      <c r="A16" s="1" t="s">
        <v>971</v>
      </c>
      <c r="B16" s="95" t="s">
        <v>571</v>
      </c>
      <c r="C16" s="77">
        <f>VLOOKUP(B16,'7'!$B$7:$C$26,2,FALSE)</f>
        <v>0</v>
      </c>
      <c r="D16" s="77">
        <f>HLOOKUP(B16,'11'!$D$6:$W$75,4,FALSE)</f>
        <v>0</v>
      </c>
      <c r="E16" s="314"/>
      <c r="F16" s="315" t="str">
        <f t="shared" si="0"/>
        <v>Gerai</v>
      </c>
      <c r="G16" s="316">
        <f t="shared" si="1"/>
        <v>0</v>
      </c>
      <c r="H16" s="1"/>
      <c r="I16" s="1"/>
      <c r="J16" s="1"/>
      <c r="K16" s="1"/>
      <c r="L16" s="1"/>
      <c r="M16" s="1"/>
      <c r="N16" s="1"/>
      <c r="O16" s="1"/>
      <c r="P16" s="1"/>
      <c r="Q16" s="1"/>
      <c r="R16" s="1"/>
      <c r="S16" s="1"/>
      <c r="T16" s="1"/>
      <c r="U16" s="1"/>
      <c r="V16" s="1"/>
      <c r="W16" s="1"/>
      <c r="X16" s="1"/>
      <c r="Y16" s="1"/>
      <c r="Z16" s="1"/>
    </row>
    <row r="17" spans="1:26" ht="14.25" customHeight="1" x14ac:dyDescent="0.25">
      <c r="A17" s="1" t="s">
        <v>972</v>
      </c>
      <c r="B17" s="95" t="s">
        <v>574</v>
      </c>
      <c r="C17" s="77">
        <f>VLOOKUP(B17,'7'!$B$7:$C$26,2,FALSE)</f>
        <v>0</v>
      </c>
      <c r="D17" s="77">
        <f>HLOOKUP(B17,'11'!$D$6:$W$75,4,FALSE)</f>
        <v>0</v>
      </c>
      <c r="E17" s="314"/>
      <c r="F17" s="315" t="str">
        <f t="shared" si="0"/>
        <v>Gerai</v>
      </c>
      <c r="G17" s="316">
        <f t="shared" si="1"/>
        <v>0</v>
      </c>
      <c r="H17" s="1"/>
      <c r="I17" s="1"/>
      <c r="J17" s="1"/>
      <c r="K17" s="1"/>
      <c r="L17" s="1"/>
      <c r="M17" s="1"/>
      <c r="N17" s="1"/>
      <c r="O17" s="1"/>
      <c r="P17" s="1"/>
      <c r="Q17" s="1"/>
      <c r="R17" s="1"/>
      <c r="S17" s="1"/>
      <c r="T17" s="1"/>
      <c r="U17" s="1"/>
      <c r="V17" s="1"/>
      <c r="W17" s="1"/>
      <c r="X17" s="1"/>
      <c r="Y17" s="1"/>
      <c r="Z17" s="1"/>
    </row>
    <row r="18" spans="1:26" ht="14.25" customHeight="1" x14ac:dyDescent="0.25">
      <c r="A18" s="1" t="s">
        <v>973</v>
      </c>
      <c r="B18" s="95" t="s">
        <v>576</v>
      </c>
      <c r="C18" s="77">
        <f>VLOOKUP(B18,'7'!$B$7:$C$26,2,FALSE)</f>
        <v>0</v>
      </c>
      <c r="D18" s="77">
        <f>HLOOKUP(B18,'11'!$D$6:$W$75,4,FALSE)</f>
        <v>0</v>
      </c>
      <c r="E18" s="314"/>
      <c r="F18" s="315" t="str">
        <f t="shared" si="0"/>
        <v>Gerai</v>
      </c>
      <c r="G18" s="316">
        <f t="shared" si="1"/>
        <v>0</v>
      </c>
      <c r="H18" s="1"/>
      <c r="I18" s="1"/>
      <c r="J18" s="1"/>
      <c r="K18" s="1"/>
      <c r="L18" s="1"/>
      <c r="M18" s="1"/>
      <c r="N18" s="1"/>
      <c r="O18" s="1"/>
      <c r="P18" s="1"/>
      <c r="Q18" s="1"/>
      <c r="R18" s="1"/>
      <c r="S18" s="1"/>
      <c r="T18" s="1"/>
      <c r="U18" s="1"/>
      <c r="V18" s="1"/>
      <c r="W18" s="1"/>
      <c r="X18" s="1"/>
      <c r="Y18" s="1"/>
      <c r="Z18" s="1"/>
    </row>
    <row r="19" spans="1:26" ht="14.25" customHeight="1" x14ac:dyDescent="0.25">
      <c r="A19" s="1" t="s">
        <v>974</v>
      </c>
      <c r="B19" s="95" t="s">
        <v>578</v>
      </c>
      <c r="C19" s="77">
        <f>VLOOKUP(B19,'7'!$B$7:$C$26,2,FALSE)</f>
        <v>0</v>
      </c>
      <c r="D19" s="77">
        <f>HLOOKUP(B19,'11'!$D$6:$W$75,4,FALSE)</f>
        <v>0</v>
      </c>
      <c r="E19" s="314"/>
      <c r="F19" s="315" t="str">
        <f t="shared" si="0"/>
        <v>Gerai</v>
      </c>
      <c r="G19" s="316">
        <f t="shared" si="1"/>
        <v>0</v>
      </c>
      <c r="H19" s="1"/>
      <c r="I19" s="1"/>
      <c r="J19" s="1"/>
      <c r="K19" s="1"/>
      <c r="L19" s="1"/>
      <c r="M19" s="1"/>
      <c r="N19" s="1"/>
      <c r="O19" s="1"/>
      <c r="P19" s="1"/>
      <c r="Q19" s="1"/>
      <c r="R19" s="1"/>
      <c r="S19" s="1"/>
      <c r="T19" s="1"/>
      <c r="U19" s="1"/>
      <c r="V19" s="1"/>
      <c r="W19" s="1"/>
      <c r="X19" s="1"/>
      <c r="Y19" s="1"/>
      <c r="Z19" s="1"/>
    </row>
    <row r="20" spans="1:26" ht="14.25" customHeight="1" x14ac:dyDescent="0.25">
      <c r="A20" s="1" t="s">
        <v>975</v>
      </c>
      <c r="B20" s="95" t="s">
        <v>580</v>
      </c>
      <c r="C20" s="77">
        <f>VLOOKUP(B20,'7'!$B$7:$C$26,2,FALSE)</f>
        <v>0</v>
      </c>
      <c r="D20" s="77">
        <f>HLOOKUP(B20,'11'!$D$6:$W$75,4,FALSE)</f>
        <v>0</v>
      </c>
      <c r="E20" s="314"/>
      <c r="F20" s="315" t="str">
        <f t="shared" si="0"/>
        <v>Gerai</v>
      </c>
      <c r="G20" s="316">
        <f t="shared" si="1"/>
        <v>0</v>
      </c>
      <c r="H20" s="1"/>
      <c r="I20" s="1"/>
      <c r="J20" s="1"/>
      <c r="K20" s="1"/>
      <c r="L20" s="1"/>
      <c r="M20" s="1"/>
      <c r="N20" s="1"/>
      <c r="O20" s="1"/>
      <c r="P20" s="1"/>
      <c r="Q20" s="1"/>
      <c r="R20" s="1"/>
      <c r="S20" s="1"/>
      <c r="T20" s="1"/>
      <c r="U20" s="1"/>
      <c r="V20" s="1"/>
      <c r="W20" s="1"/>
      <c r="X20" s="1"/>
      <c r="Y20" s="1"/>
      <c r="Z20" s="1"/>
    </row>
    <row r="21" spans="1:26" ht="14.25" customHeight="1" x14ac:dyDescent="0.25">
      <c r="A21" s="1" t="s">
        <v>976</v>
      </c>
      <c r="B21" s="95" t="s">
        <v>582</v>
      </c>
      <c r="C21" s="77">
        <f>VLOOKUP(B21,'7'!$B$7:$C$26,2,FALSE)</f>
        <v>0</v>
      </c>
      <c r="D21" s="77">
        <f>HLOOKUP(B21,'11'!$D$6:$W$75,4,FALSE)</f>
        <v>0</v>
      </c>
      <c r="E21" s="314"/>
      <c r="F21" s="315" t="str">
        <f t="shared" si="0"/>
        <v>Gerai</v>
      </c>
      <c r="G21" s="316">
        <f t="shared" si="1"/>
        <v>0</v>
      </c>
      <c r="H21" s="1"/>
      <c r="I21" s="1"/>
      <c r="J21" s="1"/>
      <c r="K21" s="1"/>
      <c r="L21" s="1"/>
      <c r="M21" s="1"/>
      <c r="N21" s="1"/>
      <c r="O21" s="1"/>
      <c r="P21" s="1"/>
      <c r="Q21" s="1"/>
      <c r="R21" s="1"/>
      <c r="S21" s="1"/>
      <c r="T21" s="1"/>
      <c r="U21" s="1"/>
      <c r="V21" s="1"/>
      <c r="W21" s="1"/>
      <c r="X21" s="1"/>
      <c r="Y21" s="1"/>
      <c r="Z21" s="1"/>
    </row>
    <row r="22" spans="1:26" ht="14.25" customHeight="1" x14ac:dyDescent="0.25">
      <c r="A22" s="1" t="s">
        <v>977</v>
      </c>
      <c r="B22" s="95" t="s">
        <v>584</v>
      </c>
      <c r="C22" s="77">
        <f>VLOOKUP(B22,'7'!$B$7:$C$26,2,FALSE)</f>
        <v>0</v>
      </c>
      <c r="D22" s="77">
        <f>HLOOKUP(B22,'11'!$D$6:$W$75,4,FALSE)</f>
        <v>0</v>
      </c>
      <c r="E22" s="314"/>
      <c r="F22" s="315" t="str">
        <f t="shared" si="0"/>
        <v>Gerai</v>
      </c>
      <c r="G22" s="316">
        <f t="shared" si="1"/>
        <v>0</v>
      </c>
      <c r="H22" s="1"/>
      <c r="I22" s="1"/>
      <c r="J22" s="1"/>
      <c r="K22" s="1"/>
      <c r="L22" s="1"/>
      <c r="M22" s="1"/>
      <c r="N22" s="1"/>
      <c r="O22" s="1"/>
      <c r="P22" s="1"/>
      <c r="Q22" s="1"/>
      <c r="R22" s="1"/>
      <c r="S22" s="1"/>
      <c r="T22" s="1"/>
      <c r="U22" s="1"/>
      <c r="V22" s="1"/>
      <c r="W22" s="1"/>
      <c r="X22" s="1"/>
      <c r="Y22" s="1"/>
      <c r="Z22" s="1"/>
    </row>
    <row r="23" spans="1:26" ht="14.25" customHeight="1" x14ac:dyDescent="0.25">
      <c r="A23" s="1" t="s">
        <v>978</v>
      </c>
      <c r="B23" s="95" t="s">
        <v>586</v>
      </c>
      <c r="C23" s="77">
        <f>VLOOKUP(B23,'7'!$B$7:$C$26,2,FALSE)</f>
        <v>0</v>
      </c>
      <c r="D23" s="77">
        <f>HLOOKUP(B23,'11'!$D$6:$W$75,4,FALSE)</f>
        <v>0</v>
      </c>
      <c r="E23" s="314"/>
      <c r="F23" s="315" t="str">
        <f t="shared" si="0"/>
        <v>Gerai</v>
      </c>
      <c r="G23" s="316">
        <f t="shared" si="1"/>
        <v>0</v>
      </c>
      <c r="H23" s="1"/>
      <c r="I23" s="1"/>
      <c r="J23" s="1"/>
      <c r="K23" s="1"/>
      <c r="L23" s="1"/>
      <c r="M23" s="1"/>
      <c r="N23" s="1"/>
      <c r="O23" s="1"/>
      <c r="P23" s="1"/>
      <c r="Q23" s="1"/>
      <c r="R23" s="1"/>
      <c r="S23" s="1"/>
      <c r="T23" s="1"/>
      <c r="U23" s="1"/>
      <c r="V23" s="1"/>
      <c r="W23" s="1"/>
      <c r="X23" s="1"/>
      <c r="Y23" s="1"/>
      <c r="Z23" s="1"/>
    </row>
    <row r="24" spans="1:26" ht="14.25" customHeight="1" x14ac:dyDescent="0.25">
      <c r="A24" s="1" t="s">
        <v>979</v>
      </c>
      <c r="B24" s="95" t="s">
        <v>588</v>
      </c>
      <c r="C24" s="77">
        <f>VLOOKUP(B24,'7'!$B$7:$C$26,2,FALSE)</f>
        <v>0</v>
      </c>
      <c r="D24" s="77">
        <f>HLOOKUP(B24,'11'!$D$6:$W$75,4,FALSE)</f>
        <v>0</v>
      </c>
      <c r="E24" s="314"/>
      <c r="F24" s="315" t="str">
        <f t="shared" si="0"/>
        <v>Gerai</v>
      </c>
      <c r="G24" s="316">
        <f t="shared" si="1"/>
        <v>0</v>
      </c>
      <c r="H24" s="1"/>
      <c r="I24" s="1"/>
      <c r="J24" s="1"/>
      <c r="K24" s="1"/>
      <c r="L24" s="1"/>
      <c r="M24" s="1"/>
      <c r="N24" s="1"/>
      <c r="O24" s="1"/>
      <c r="P24" s="1"/>
      <c r="Q24" s="1"/>
      <c r="R24" s="1"/>
      <c r="S24" s="1"/>
      <c r="T24" s="1"/>
      <c r="U24" s="1"/>
      <c r="V24" s="1"/>
      <c r="W24" s="1"/>
      <c r="X24" s="1"/>
      <c r="Y24" s="1"/>
      <c r="Z24" s="1"/>
    </row>
    <row r="25" spans="1:26" ht="14.25" customHeight="1" x14ac:dyDescent="0.25">
      <c r="A25" s="1" t="s">
        <v>980</v>
      </c>
      <c r="B25" s="95" t="s">
        <v>590</v>
      </c>
      <c r="C25" s="77">
        <f>VLOOKUP(B25,'7'!$B$7:$C$26,2,FALSE)</f>
        <v>0</v>
      </c>
      <c r="D25" s="77">
        <f>HLOOKUP(B25,'11'!$D$6:$W$75,4,FALSE)</f>
        <v>0</v>
      </c>
      <c r="E25" s="314"/>
      <c r="F25" s="315" t="str">
        <f t="shared" si="0"/>
        <v>Gerai</v>
      </c>
      <c r="G25" s="316">
        <f t="shared" si="1"/>
        <v>0</v>
      </c>
      <c r="H25" s="1"/>
      <c r="I25" s="1"/>
      <c r="J25" s="1"/>
      <c r="K25" s="1"/>
      <c r="L25" s="1"/>
      <c r="M25" s="1"/>
      <c r="N25" s="1"/>
      <c r="O25" s="1"/>
      <c r="P25" s="1"/>
      <c r="Q25" s="1"/>
      <c r="R25" s="1"/>
      <c r="S25" s="1"/>
      <c r="T25" s="1"/>
      <c r="U25" s="1"/>
      <c r="V25" s="1"/>
      <c r="W25" s="1"/>
      <c r="X25" s="1"/>
      <c r="Y25" s="1"/>
      <c r="Z25" s="1"/>
    </row>
    <row r="26" spans="1:26" ht="14.25" customHeight="1" x14ac:dyDescent="0.25">
      <c r="A26" s="1" t="s">
        <v>981</v>
      </c>
      <c r="B26" s="95" t="s">
        <v>592</v>
      </c>
      <c r="C26" s="77">
        <f>VLOOKUP(B26,'7'!$B$7:$C$26,2,FALSE)</f>
        <v>0</v>
      </c>
      <c r="D26" s="77">
        <f>HLOOKUP(B26,'11'!$D$6:$W$75,4,FALSE)</f>
        <v>0</v>
      </c>
      <c r="E26" s="314"/>
      <c r="F26" s="315" t="str">
        <f t="shared" si="0"/>
        <v>Gerai</v>
      </c>
      <c r="G26" s="316">
        <f t="shared" si="1"/>
        <v>0</v>
      </c>
      <c r="H26" s="1"/>
      <c r="I26" s="1"/>
      <c r="J26" s="1"/>
      <c r="K26" s="1"/>
      <c r="L26" s="1"/>
      <c r="M26" s="1"/>
      <c r="N26" s="1"/>
      <c r="O26" s="1"/>
      <c r="P26" s="1"/>
      <c r="Q26" s="1"/>
      <c r="R26" s="1"/>
      <c r="S26" s="1"/>
      <c r="T26" s="1"/>
      <c r="U26" s="1"/>
      <c r="V26" s="1"/>
      <c r="W26" s="1"/>
      <c r="X26" s="1"/>
      <c r="Y26" s="1"/>
      <c r="Z26" s="1"/>
    </row>
    <row r="27" spans="1:26" ht="14.25" customHeight="1" x14ac:dyDescent="0.25">
      <c r="A27" s="1" t="s">
        <v>982</v>
      </c>
      <c r="B27" s="95" t="s">
        <v>594</v>
      </c>
      <c r="C27" s="77">
        <f>VLOOKUP(B27,'7'!$B$7:$C$26,2,FALSE)</f>
        <v>0</v>
      </c>
      <c r="D27" s="77">
        <f>HLOOKUP(B27,'11'!$D$6:$W$75,4,FALSE)</f>
        <v>0</v>
      </c>
      <c r="E27" s="314"/>
      <c r="F27" s="315" t="str">
        <f t="shared" si="0"/>
        <v>Gerai</v>
      </c>
      <c r="G27" s="316">
        <f t="shared" si="1"/>
        <v>0</v>
      </c>
      <c r="H27" s="1"/>
      <c r="I27" s="1"/>
      <c r="J27" s="1"/>
      <c r="K27" s="1"/>
      <c r="L27" s="1"/>
      <c r="M27" s="1"/>
      <c r="N27" s="1"/>
      <c r="O27" s="1"/>
      <c r="P27" s="1"/>
      <c r="Q27" s="1"/>
      <c r="R27" s="1"/>
      <c r="S27" s="1"/>
      <c r="T27" s="1"/>
      <c r="U27" s="1"/>
      <c r="V27" s="1"/>
      <c r="W27" s="1"/>
      <c r="X27" s="1"/>
      <c r="Y27" s="1"/>
      <c r="Z27" s="1"/>
    </row>
    <row r="28" spans="1:26" ht="14.25" customHeight="1" x14ac:dyDescent="0.25">
      <c r="A28" s="1" t="s">
        <v>983</v>
      </c>
      <c r="B28" s="130" t="s">
        <v>435</v>
      </c>
      <c r="C28" s="312" t="str">
        <f>'6'!C9</f>
        <v>Ekonomikos augimas ir darbo vietų kūrimas kaimo vietovėse. BŽŪP projektais remiamas naujų darbo vietų kūrimas</v>
      </c>
      <c r="D28" s="78"/>
      <c r="E28" s="131"/>
      <c r="F28" s="313"/>
      <c r="G28" s="110"/>
      <c r="H28" s="1"/>
      <c r="I28" s="1"/>
      <c r="J28" s="1"/>
      <c r="K28" s="1"/>
      <c r="L28" s="1"/>
      <c r="M28" s="1"/>
      <c r="N28" s="1"/>
      <c r="O28" s="1"/>
      <c r="P28" s="1"/>
      <c r="Q28" s="1"/>
      <c r="R28" s="1"/>
      <c r="S28" s="1"/>
      <c r="T28" s="1"/>
      <c r="U28" s="1"/>
      <c r="V28" s="1"/>
      <c r="W28" s="1"/>
      <c r="X28" s="1"/>
      <c r="Y28" s="1"/>
      <c r="Z28" s="1"/>
    </row>
    <row r="29" spans="1:26" ht="18" customHeight="1" x14ac:dyDescent="0.25">
      <c r="A29" s="1" t="s">
        <v>984</v>
      </c>
      <c r="B29" s="95" t="s">
        <v>541</v>
      </c>
      <c r="C29" s="77" t="str">
        <f>VLOOKUP(B29,'7'!$B$7:$C$26,2,FALSE)</f>
        <v>Palankių sąlygų verslumui skatinimas per viešųjų paslaugų plėtojimą</v>
      </c>
      <c r="D29" s="77">
        <f>HLOOKUP(B29,'11'!$D$6:$W$75,20,FALSE)</f>
        <v>0</v>
      </c>
      <c r="E29" s="632"/>
      <c r="F29" s="315" t="str">
        <f t="shared" ref="F29:F48" si="2">IF(AND(D29&gt;0,ISBLANK(E29)),"Trūksta pagrindimo","Gerai")</f>
        <v>Gerai</v>
      </c>
      <c r="G29" s="316">
        <f t="shared" ref="G29:G48" si="3">LEN(E29)</f>
        <v>0</v>
      </c>
      <c r="H29" s="1"/>
      <c r="I29" s="1"/>
      <c r="J29" s="1"/>
      <c r="K29" s="1"/>
      <c r="L29" s="1"/>
      <c r="M29" s="1"/>
      <c r="N29" s="1"/>
      <c r="O29" s="1"/>
      <c r="P29" s="1"/>
      <c r="Q29" s="1"/>
      <c r="R29" s="1"/>
      <c r="S29" s="1"/>
      <c r="T29" s="1"/>
      <c r="U29" s="1"/>
      <c r="V29" s="1"/>
      <c r="W29" s="1"/>
      <c r="X29" s="1"/>
      <c r="Y29" s="1"/>
      <c r="Z29" s="1"/>
    </row>
    <row r="30" spans="1:26" ht="87" customHeight="1" x14ac:dyDescent="0.25">
      <c r="A30" s="1" t="s">
        <v>985</v>
      </c>
      <c r="B30" s="95" t="s">
        <v>546</v>
      </c>
      <c r="C30" s="77" t="str">
        <f>VLOOKUP(B30,'7'!$B$7:$C$26,2,FALSE)</f>
        <v>Privataus verslo stiprinimas VVG teritorijoje</v>
      </c>
      <c r="D30" s="77">
        <f>HLOOKUP(B30,'11'!$D$6:$W$75,20,FALSE)</f>
        <v>14</v>
      </c>
      <c r="E30" s="314" t="s">
        <v>986</v>
      </c>
      <c r="F30" s="315" t="str">
        <f t="shared" si="2"/>
        <v>Gerai</v>
      </c>
      <c r="G30" s="316">
        <f t="shared" si="3"/>
        <v>233</v>
      </c>
      <c r="H30" s="1"/>
      <c r="I30" s="1"/>
      <c r="J30" s="1"/>
      <c r="K30" s="1"/>
      <c r="L30" s="1"/>
      <c r="M30" s="1"/>
      <c r="N30" s="1"/>
      <c r="O30" s="1"/>
      <c r="P30" s="1"/>
      <c r="Q30" s="1"/>
      <c r="R30" s="1"/>
      <c r="S30" s="1"/>
      <c r="T30" s="1"/>
      <c r="U30" s="1"/>
      <c r="V30" s="1"/>
      <c r="W30" s="1"/>
      <c r="X30" s="1"/>
      <c r="Y30" s="1"/>
      <c r="Z30" s="1"/>
    </row>
    <row r="31" spans="1:26" ht="96.75" customHeight="1" x14ac:dyDescent="0.25">
      <c r="A31" s="1" t="s">
        <v>987</v>
      </c>
      <c r="B31" s="95" t="s">
        <v>551</v>
      </c>
      <c r="C31" s="77" t="str">
        <f>VLOOKUP(B31,'7'!$B$7:$C$26,2,FALSE)</f>
        <v>NVO socialinio verslo kūrimas ir plėtojimas</v>
      </c>
      <c r="D31" s="77">
        <f>HLOOKUP(B31,'11'!$D$6:$W$75,20,FALSE)</f>
        <v>4</v>
      </c>
      <c r="E31" s="494" t="s">
        <v>988</v>
      </c>
      <c r="F31" s="315" t="str">
        <f t="shared" si="2"/>
        <v>Gerai</v>
      </c>
      <c r="G31" s="316">
        <f t="shared" si="3"/>
        <v>295</v>
      </c>
      <c r="H31" s="1"/>
      <c r="I31" s="1"/>
      <c r="J31" s="1"/>
      <c r="K31" s="1"/>
      <c r="L31" s="1"/>
      <c r="M31" s="1"/>
      <c r="N31" s="1"/>
      <c r="O31" s="1"/>
      <c r="P31" s="1"/>
      <c r="Q31" s="1"/>
      <c r="R31" s="1"/>
      <c r="S31" s="1"/>
      <c r="T31" s="1"/>
      <c r="U31" s="1"/>
      <c r="V31" s="1"/>
      <c r="W31" s="1"/>
      <c r="X31" s="1"/>
      <c r="Y31" s="1"/>
      <c r="Z31" s="1"/>
    </row>
    <row r="32" spans="1:26" ht="14.25" customHeight="1" x14ac:dyDescent="0.25">
      <c r="A32" s="1" t="s">
        <v>989</v>
      </c>
      <c r="B32" s="95" t="s">
        <v>556</v>
      </c>
      <c r="C32" s="77">
        <f>VLOOKUP(B32,'7'!$B$7:$C$26,2,FALSE)</f>
        <v>0</v>
      </c>
      <c r="D32" s="77">
        <f>HLOOKUP(B32,'11'!$D$6:$W$75,20,FALSE)</f>
        <v>0</v>
      </c>
      <c r="E32" s="314"/>
      <c r="F32" s="315" t="str">
        <f t="shared" si="2"/>
        <v>Gerai</v>
      </c>
      <c r="G32" s="316">
        <f t="shared" si="3"/>
        <v>0</v>
      </c>
      <c r="H32" s="1"/>
      <c r="I32" s="1"/>
      <c r="J32" s="1"/>
      <c r="K32" s="1"/>
      <c r="L32" s="1"/>
      <c r="M32" s="1"/>
      <c r="N32" s="1"/>
      <c r="O32" s="1"/>
      <c r="P32" s="1"/>
      <c r="Q32" s="1"/>
      <c r="R32" s="1"/>
      <c r="S32" s="1"/>
      <c r="T32" s="1"/>
      <c r="U32" s="1"/>
      <c r="V32" s="1"/>
      <c r="W32" s="1"/>
      <c r="X32" s="1"/>
      <c r="Y32" s="1"/>
      <c r="Z32" s="1"/>
    </row>
    <row r="33" spans="1:26" ht="14.25" customHeight="1" x14ac:dyDescent="0.25">
      <c r="A33" s="1" t="s">
        <v>990</v>
      </c>
      <c r="B33" s="95" t="s">
        <v>559</v>
      </c>
      <c r="C33" s="77">
        <f>VLOOKUP(B33,'7'!$B$7:$C$26,2,FALSE)</f>
        <v>0</v>
      </c>
      <c r="D33" s="77">
        <f>HLOOKUP(B33,'11'!$D$6:$W$75,20,FALSE)</f>
        <v>0</v>
      </c>
      <c r="E33" s="314"/>
      <c r="F33" s="315" t="str">
        <f t="shared" si="2"/>
        <v>Gerai</v>
      </c>
      <c r="G33" s="316">
        <f t="shared" si="3"/>
        <v>0</v>
      </c>
      <c r="H33" s="1"/>
      <c r="I33" s="1"/>
      <c r="J33" s="1"/>
      <c r="K33" s="1"/>
      <c r="L33" s="1"/>
      <c r="M33" s="1"/>
      <c r="N33" s="1"/>
      <c r="O33" s="1"/>
      <c r="P33" s="1"/>
      <c r="Q33" s="1"/>
      <c r="R33" s="1"/>
      <c r="S33" s="1"/>
      <c r="T33" s="1"/>
      <c r="U33" s="1"/>
      <c r="V33" s="1"/>
      <c r="W33" s="1"/>
      <c r="X33" s="1"/>
      <c r="Y33" s="1"/>
      <c r="Z33" s="1"/>
    </row>
    <row r="34" spans="1:26" ht="14.25" customHeight="1" x14ac:dyDescent="0.25">
      <c r="A34" s="1" t="s">
        <v>991</v>
      </c>
      <c r="B34" s="95" t="s">
        <v>562</v>
      </c>
      <c r="C34" s="77">
        <f>VLOOKUP(B34,'7'!$B$7:$C$26,2,FALSE)</f>
        <v>0</v>
      </c>
      <c r="D34" s="77">
        <f>HLOOKUP(B34,'11'!$D$6:$W$75,20,FALSE)</f>
        <v>0</v>
      </c>
      <c r="E34" s="314"/>
      <c r="F34" s="315" t="str">
        <f t="shared" si="2"/>
        <v>Gerai</v>
      </c>
      <c r="G34" s="316">
        <f t="shared" si="3"/>
        <v>0</v>
      </c>
      <c r="H34" s="1"/>
      <c r="I34" s="1"/>
      <c r="J34" s="1"/>
      <c r="K34" s="1"/>
      <c r="L34" s="1"/>
      <c r="M34" s="1"/>
      <c r="N34" s="1"/>
      <c r="O34" s="1"/>
      <c r="P34" s="1"/>
      <c r="Q34" s="1"/>
      <c r="R34" s="1"/>
      <c r="S34" s="1"/>
      <c r="T34" s="1"/>
      <c r="U34" s="1"/>
      <c r="V34" s="1"/>
      <c r="W34" s="1"/>
      <c r="X34" s="1"/>
      <c r="Y34" s="1"/>
      <c r="Z34" s="1"/>
    </row>
    <row r="35" spans="1:26" ht="14.25" customHeight="1" x14ac:dyDescent="0.25">
      <c r="A35" s="1" t="s">
        <v>992</v>
      </c>
      <c r="B35" s="95" t="s">
        <v>565</v>
      </c>
      <c r="C35" s="77">
        <f>VLOOKUP(B35,'7'!$B$7:$C$26,2,FALSE)</f>
        <v>0</v>
      </c>
      <c r="D35" s="77">
        <f>HLOOKUP(B35,'11'!$D$6:$W$75,20,FALSE)</f>
        <v>0</v>
      </c>
      <c r="E35" s="314"/>
      <c r="F35" s="315" t="str">
        <f t="shared" si="2"/>
        <v>Gerai</v>
      </c>
      <c r="G35" s="316">
        <f t="shared" si="3"/>
        <v>0</v>
      </c>
      <c r="H35" s="1"/>
      <c r="I35" s="1"/>
      <c r="J35" s="1"/>
      <c r="K35" s="1"/>
      <c r="L35" s="1"/>
      <c r="M35" s="1"/>
      <c r="N35" s="1"/>
      <c r="O35" s="1"/>
      <c r="P35" s="1"/>
      <c r="Q35" s="1"/>
      <c r="R35" s="1"/>
      <c r="S35" s="1"/>
      <c r="T35" s="1"/>
      <c r="U35" s="1"/>
      <c r="V35" s="1"/>
      <c r="W35" s="1"/>
      <c r="X35" s="1"/>
      <c r="Y35" s="1"/>
      <c r="Z35" s="1"/>
    </row>
    <row r="36" spans="1:26" ht="14.25" customHeight="1" x14ac:dyDescent="0.25">
      <c r="A36" s="1" t="s">
        <v>993</v>
      </c>
      <c r="B36" s="95" t="s">
        <v>568</v>
      </c>
      <c r="C36" s="77">
        <f>VLOOKUP(B36,'7'!$B$7:$C$26,2,FALSE)</f>
        <v>0</v>
      </c>
      <c r="D36" s="77">
        <f>HLOOKUP(B36,'11'!$D$6:$W$75,20,FALSE)</f>
        <v>0</v>
      </c>
      <c r="E36" s="314"/>
      <c r="F36" s="315" t="str">
        <f t="shared" si="2"/>
        <v>Gerai</v>
      </c>
      <c r="G36" s="316">
        <f t="shared" si="3"/>
        <v>0</v>
      </c>
      <c r="H36" s="1"/>
      <c r="I36" s="1"/>
      <c r="J36" s="1"/>
      <c r="K36" s="1"/>
      <c r="L36" s="1"/>
      <c r="M36" s="1"/>
      <c r="N36" s="1"/>
      <c r="O36" s="1"/>
      <c r="P36" s="1"/>
      <c r="Q36" s="1"/>
      <c r="R36" s="1"/>
      <c r="S36" s="1"/>
      <c r="T36" s="1"/>
      <c r="U36" s="1"/>
      <c r="V36" s="1"/>
      <c r="W36" s="1"/>
      <c r="X36" s="1"/>
      <c r="Y36" s="1"/>
      <c r="Z36" s="1"/>
    </row>
    <row r="37" spans="1:26" ht="14.25" customHeight="1" x14ac:dyDescent="0.25">
      <c r="A37" s="1" t="s">
        <v>994</v>
      </c>
      <c r="B37" s="95" t="s">
        <v>571</v>
      </c>
      <c r="C37" s="77">
        <f>VLOOKUP(B37,'7'!$B$7:$C$26,2,FALSE)</f>
        <v>0</v>
      </c>
      <c r="D37" s="77">
        <f>HLOOKUP(B37,'11'!$D$6:$W$75,20,FALSE)</f>
        <v>0</v>
      </c>
      <c r="E37" s="314"/>
      <c r="F37" s="315" t="str">
        <f t="shared" si="2"/>
        <v>Gerai</v>
      </c>
      <c r="G37" s="316">
        <f t="shared" si="3"/>
        <v>0</v>
      </c>
      <c r="H37" s="1"/>
      <c r="I37" s="1"/>
      <c r="J37" s="1"/>
      <c r="K37" s="1"/>
      <c r="L37" s="1"/>
      <c r="M37" s="1"/>
      <c r="N37" s="1"/>
      <c r="O37" s="1"/>
      <c r="P37" s="1"/>
      <c r="Q37" s="1"/>
      <c r="R37" s="1"/>
      <c r="S37" s="1"/>
      <c r="T37" s="1"/>
      <c r="U37" s="1"/>
      <c r="V37" s="1"/>
      <c r="W37" s="1"/>
      <c r="X37" s="1"/>
      <c r="Y37" s="1"/>
      <c r="Z37" s="1"/>
    </row>
    <row r="38" spans="1:26" ht="14.25" customHeight="1" x14ac:dyDescent="0.25">
      <c r="A38" s="1" t="s">
        <v>995</v>
      </c>
      <c r="B38" s="95" t="s">
        <v>574</v>
      </c>
      <c r="C38" s="77">
        <f>VLOOKUP(B38,'7'!$B$7:$C$26,2,FALSE)</f>
        <v>0</v>
      </c>
      <c r="D38" s="77">
        <f>HLOOKUP(B38,'11'!$D$6:$W$75,20,FALSE)</f>
        <v>0</v>
      </c>
      <c r="E38" s="314"/>
      <c r="F38" s="315" t="str">
        <f t="shared" si="2"/>
        <v>Gerai</v>
      </c>
      <c r="G38" s="316">
        <f t="shared" si="3"/>
        <v>0</v>
      </c>
      <c r="H38" s="1"/>
      <c r="I38" s="1"/>
      <c r="J38" s="1"/>
      <c r="K38" s="1"/>
      <c r="L38" s="1"/>
      <c r="M38" s="1"/>
      <c r="N38" s="1"/>
      <c r="O38" s="1"/>
      <c r="P38" s="1"/>
      <c r="Q38" s="1"/>
      <c r="R38" s="1"/>
      <c r="S38" s="1"/>
      <c r="T38" s="1"/>
      <c r="U38" s="1"/>
      <c r="V38" s="1"/>
      <c r="W38" s="1"/>
      <c r="X38" s="1"/>
      <c r="Y38" s="1"/>
      <c r="Z38" s="1"/>
    </row>
    <row r="39" spans="1:26" ht="14.25" customHeight="1" x14ac:dyDescent="0.25">
      <c r="A39" s="1" t="s">
        <v>996</v>
      </c>
      <c r="B39" s="95" t="s">
        <v>576</v>
      </c>
      <c r="C39" s="77">
        <f>VLOOKUP(B39,'7'!$B$7:$C$26,2,FALSE)</f>
        <v>0</v>
      </c>
      <c r="D39" s="77">
        <f>HLOOKUP(B39,'11'!$D$6:$W$75,20,FALSE)</f>
        <v>0</v>
      </c>
      <c r="E39" s="314"/>
      <c r="F39" s="315" t="str">
        <f t="shared" si="2"/>
        <v>Gerai</v>
      </c>
      <c r="G39" s="316">
        <f t="shared" si="3"/>
        <v>0</v>
      </c>
      <c r="H39" s="1"/>
      <c r="I39" s="1"/>
      <c r="J39" s="1"/>
      <c r="K39" s="1"/>
      <c r="L39" s="1"/>
      <c r="M39" s="1"/>
      <c r="N39" s="1"/>
      <c r="O39" s="1"/>
      <c r="P39" s="1"/>
      <c r="Q39" s="1"/>
      <c r="R39" s="1"/>
      <c r="S39" s="1"/>
      <c r="T39" s="1"/>
      <c r="U39" s="1"/>
      <c r="V39" s="1"/>
      <c r="W39" s="1"/>
      <c r="X39" s="1"/>
      <c r="Y39" s="1"/>
      <c r="Z39" s="1"/>
    </row>
    <row r="40" spans="1:26" ht="14.25" customHeight="1" x14ac:dyDescent="0.25">
      <c r="A40" s="1" t="s">
        <v>997</v>
      </c>
      <c r="B40" s="95" t="s">
        <v>578</v>
      </c>
      <c r="C40" s="77">
        <f>VLOOKUP(B40,'7'!$B$7:$C$26,2,FALSE)</f>
        <v>0</v>
      </c>
      <c r="D40" s="77">
        <f>HLOOKUP(B40,'11'!$D$6:$W$75,20,FALSE)</f>
        <v>0</v>
      </c>
      <c r="E40" s="314"/>
      <c r="F40" s="315" t="str">
        <f t="shared" si="2"/>
        <v>Gerai</v>
      </c>
      <c r="G40" s="316">
        <f t="shared" si="3"/>
        <v>0</v>
      </c>
      <c r="H40" s="1"/>
      <c r="I40" s="1"/>
      <c r="J40" s="1"/>
      <c r="K40" s="1"/>
      <c r="L40" s="1"/>
      <c r="M40" s="1"/>
      <c r="N40" s="1"/>
      <c r="O40" s="1"/>
      <c r="P40" s="1"/>
      <c r="Q40" s="1"/>
      <c r="R40" s="1"/>
      <c r="S40" s="1"/>
      <c r="T40" s="1"/>
      <c r="U40" s="1"/>
      <c r="V40" s="1"/>
      <c r="W40" s="1"/>
      <c r="X40" s="1"/>
      <c r="Y40" s="1"/>
      <c r="Z40" s="1"/>
    </row>
    <row r="41" spans="1:26" ht="14.25" customHeight="1" x14ac:dyDescent="0.25">
      <c r="A41" s="1" t="s">
        <v>998</v>
      </c>
      <c r="B41" s="95" t="s">
        <v>580</v>
      </c>
      <c r="C41" s="77">
        <f>VLOOKUP(B41,'7'!$B$7:$C$26,2,FALSE)</f>
        <v>0</v>
      </c>
      <c r="D41" s="77">
        <f>HLOOKUP(B41,'11'!$D$6:$W$75,20,FALSE)</f>
        <v>0</v>
      </c>
      <c r="E41" s="314"/>
      <c r="F41" s="315" t="str">
        <f t="shared" si="2"/>
        <v>Gerai</v>
      </c>
      <c r="G41" s="316">
        <f t="shared" si="3"/>
        <v>0</v>
      </c>
      <c r="H41" s="1"/>
      <c r="I41" s="1"/>
      <c r="J41" s="1"/>
      <c r="K41" s="1"/>
      <c r="L41" s="1"/>
      <c r="M41" s="1"/>
      <c r="N41" s="1"/>
      <c r="O41" s="1"/>
      <c r="P41" s="1"/>
      <c r="Q41" s="1"/>
      <c r="R41" s="1"/>
      <c r="S41" s="1"/>
      <c r="T41" s="1"/>
      <c r="U41" s="1"/>
      <c r="V41" s="1"/>
      <c r="W41" s="1"/>
      <c r="X41" s="1"/>
      <c r="Y41" s="1"/>
      <c r="Z41" s="1"/>
    </row>
    <row r="42" spans="1:26" ht="14.25" customHeight="1" x14ac:dyDescent="0.25">
      <c r="A42" s="1" t="s">
        <v>999</v>
      </c>
      <c r="B42" s="95" t="s">
        <v>582</v>
      </c>
      <c r="C42" s="77">
        <f>VLOOKUP(B42,'7'!$B$7:$C$26,2,FALSE)</f>
        <v>0</v>
      </c>
      <c r="D42" s="77">
        <f>HLOOKUP(B42,'11'!$D$6:$W$75,20,FALSE)</f>
        <v>0</v>
      </c>
      <c r="E42" s="314"/>
      <c r="F42" s="315" t="str">
        <f t="shared" si="2"/>
        <v>Gerai</v>
      </c>
      <c r="G42" s="316">
        <f t="shared" si="3"/>
        <v>0</v>
      </c>
      <c r="H42" s="1"/>
      <c r="I42" s="1"/>
      <c r="J42" s="1"/>
      <c r="K42" s="1"/>
      <c r="L42" s="1"/>
      <c r="M42" s="1"/>
      <c r="N42" s="1"/>
      <c r="O42" s="1"/>
      <c r="P42" s="1"/>
      <c r="Q42" s="1"/>
      <c r="R42" s="1"/>
      <c r="S42" s="1"/>
      <c r="T42" s="1"/>
      <c r="U42" s="1"/>
      <c r="V42" s="1"/>
      <c r="W42" s="1"/>
      <c r="X42" s="1"/>
      <c r="Y42" s="1"/>
      <c r="Z42" s="1"/>
    </row>
    <row r="43" spans="1:26" ht="14.25" customHeight="1" x14ac:dyDescent="0.25">
      <c r="A43" s="1" t="s">
        <v>1000</v>
      </c>
      <c r="B43" s="95" t="s">
        <v>584</v>
      </c>
      <c r="C43" s="77">
        <f>VLOOKUP(B43,'7'!$B$7:$C$26,2,FALSE)</f>
        <v>0</v>
      </c>
      <c r="D43" s="77">
        <f>HLOOKUP(B43,'11'!$D$6:$W$75,20,FALSE)</f>
        <v>0</v>
      </c>
      <c r="E43" s="314"/>
      <c r="F43" s="315" t="str">
        <f t="shared" si="2"/>
        <v>Gerai</v>
      </c>
      <c r="G43" s="316">
        <f t="shared" si="3"/>
        <v>0</v>
      </c>
      <c r="H43" s="1"/>
      <c r="I43" s="1"/>
      <c r="J43" s="1"/>
      <c r="K43" s="1"/>
      <c r="L43" s="1"/>
      <c r="M43" s="1"/>
      <c r="N43" s="1"/>
      <c r="O43" s="1"/>
      <c r="P43" s="1"/>
      <c r="Q43" s="1"/>
      <c r="R43" s="1"/>
      <c r="S43" s="1"/>
      <c r="T43" s="1"/>
      <c r="U43" s="1"/>
      <c r="V43" s="1"/>
      <c r="W43" s="1"/>
      <c r="X43" s="1"/>
      <c r="Y43" s="1"/>
      <c r="Z43" s="1"/>
    </row>
    <row r="44" spans="1:26" ht="14.25" customHeight="1" x14ac:dyDescent="0.25">
      <c r="A44" s="1" t="s">
        <v>1001</v>
      </c>
      <c r="B44" s="95" t="s">
        <v>586</v>
      </c>
      <c r="C44" s="77">
        <f>VLOOKUP(B44,'7'!$B$7:$C$26,2,FALSE)</f>
        <v>0</v>
      </c>
      <c r="D44" s="77">
        <f>HLOOKUP(B44,'11'!$D$6:$W$75,20,FALSE)</f>
        <v>0</v>
      </c>
      <c r="E44" s="314"/>
      <c r="F44" s="315" t="str">
        <f t="shared" si="2"/>
        <v>Gerai</v>
      </c>
      <c r="G44" s="316">
        <f t="shared" si="3"/>
        <v>0</v>
      </c>
      <c r="H44" s="1"/>
      <c r="I44" s="1"/>
      <c r="J44" s="1"/>
      <c r="K44" s="1"/>
      <c r="L44" s="1"/>
      <c r="M44" s="1"/>
      <c r="N44" s="1"/>
      <c r="O44" s="1"/>
      <c r="P44" s="1"/>
      <c r="Q44" s="1"/>
      <c r="R44" s="1"/>
      <c r="S44" s="1"/>
      <c r="T44" s="1"/>
      <c r="U44" s="1"/>
      <c r="V44" s="1"/>
      <c r="W44" s="1"/>
      <c r="X44" s="1"/>
      <c r="Y44" s="1"/>
      <c r="Z44" s="1"/>
    </row>
    <row r="45" spans="1:26" ht="14.25" customHeight="1" x14ac:dyDescent="0.25">
      <c r="A45" s="1" t="s">
        <v>1002</v>
      </c>
      <c r="B45" s="95" t="s">
        <v>588</v>
      </c>
      <c r="C45" s="77">
        <f>VLOOKUP(B45,'7'!$B$7:$C$26,2,FALSE)</f>
        <v>0</v>
      </c>
      <c r="D45" s="77">
        <f>HLOOKUP(B45,'11'!$D$6:$W$75,20,FALSE)</f>
        <v>0</v>
      </c>
      <c r="E45" s="314"/>
      <c r="F45" s="315" t="str">
        <f t="shared" si="2"/>
        <v>Gerai</v>
      </c>
      <c r="G45" s="316">
        <f t="shared" si="3"/>
        <v>0</v>
      </c>
      <c r="H45" s="1"/>
      <c r="I45" s="1"/>
      <c r="J45" s="1"/>
      <c r="K45" s="1"/>
      <c r="L45" s="1"/>
      <c r="M45" s="1"/>
      <c r="N45" s="1"/>
      <c r="O45" s="1"/>
      <c r="P45" s="1"/>
      <c r="Q45" s="1"/>
      <c r="R45" s="1"/>
      <c r="S45" s="1"/>
      <c r="T45" s="1"/>
      <c r="U45" s="1"/>
      <c r="V45" s="1"/>
      <c r="W45" s="1"/>
      <c r="X45" s="1"/>
      <c r="Y45" s="1"/>
      <c r="Z45" s="1"/>
    </row>
    <row r="46" spans="1:26" ht="14.25" customHeight="1" x14ac:dyDescent="0.25">
      <c r="A46" s="1" t="s">
        <v>1003</v>
      </c>
      <c r="B46" s="95" t="s">
        <v>590</v>
      </c>
      <c r="C46" s="77">
        <f>VLOOKUP(B46,'7'!$B$7:$C$26,2,FALSE)</f>
        <v>0</v>
      </c>
      <c r="D46" s="77">
        <f>HLOOKUP(B46,'11'!$D$6:$W$75,20,FALSE)</f>
        <v>0</v>
      </c>
      <c r="E46" s="314"/>
      <c r="F46" s="315" t="str">
        <f t="shared" si="2"/>
        <v>Gerai</v>
      </c>
      <c r="G46" s="316">
        <f t="shared" si="3"/>
        <v>0</v>
      </c>
      <c r="H46" s="1"/>
      <c r="I46" s="1"/>
      <c r="J46" s="1"/>
      <c r="K46" s="1"/>
      <c r="L46" s="1"/>
      <c r="M46" s="1"/>
      <c r="N46" s="1"/>
      <c r="O46" s="1"/>
      <c r="P46" s="1"/>
      <c r="Q46" s="1"/>
      <c r="R46" s="1"/>
      <c r="S46" s="1"/>
      <c r="T46" s="1"/>
      <c r="U46" s="1"/>
      <c r="V46" s="1"/>
      <c r="W46" s="1"/>
      <c r="X46" s="1"/>
      <c r="Y46" s="1"/>
      <c r="Z46" s="1"/>
    </row>
    <row r="47" spans="1:26" ht="14.25" customHeight="1" x14ac:dyDescent="0.25">
      <c r="A47" s="1" t="s">
        <v>1004</v>
      </c>
      <c r="B47" s="95" t="s">
        <v>592</v>
      </c>
      <c r="C47" s="77">
        <f>VLOOKUP(B47,'7'!$B$7:$C$26,2,FALSE)</f>
        <v>0</v>
      </c>
      <c r="D47" s="77">
        <f>HLOOKUP(B47,'11'!$D$6:$W$75,20,FALSE)</f>
        <v>0</v>
      </c>
      <c r="E47" s="314"/>
      <c r="F47" s="315" t="str">
        <f t="shared" si="2"/>
        <v>Gerai</v>
      </c>
      <c r="G47" s="316">
        <f t="shared" si="3"/>
        <v>0</v>
      </c>
      <c r="H47" s="1"/>
      <c r="I47" s="1"/>
      <c r="J47" s="1"/>
      <c r="K47" s="1"/>
      <c r="L47" s="1"/>
      <c r="M47" s="1"/>
      <c r="N47" s="1"/>
      <c r="O47" s="1"/>
      <c r="P47" s="1"/>
      <c r="Q47" s="1"/>
      <c r="R47" s="1"/>
      <c r="S47" s="1"/>
      <c r="T47" s="1"/>
      <c r="U47" s="1"/>
      <c r="V47" s="1"/>
      <c r="W47" s="1"/>
      <c r="X47" s="1"/>
      <c r="Y47" s="1"/>
      <c r="Z47" s="1"/>
    </row>
    <row r="48" spans="1:26" ht="14.25" customHeight="1" x14ac:dyDescent="0.25">
      <c r="A48" s="1" t="s">
        <v>1005</v>
      </c>
      <c r="B48" s="95" t="s">
        <v>594</v>
      </c>
      <c r="C48" s="77">
        <f>VLOOKUP(B48,'7'!$B$7:$C$26,2,FALSE)</f>
        <v>0</v>
      </c>
      <c r="D48" s="77">
        <f>HLOOKUP(B48,'11'!$D$6:$W$75,20,FALSE)</f>
        <v>0</v>
      </c>
      <c r="E48" s="314"/>
      <c r="F48" s="315" t="str">
        <f t="shared" si="2"/>
        <v>Gerai</v>
      </c>
      <c r="G48" s="316">
        <f t="shared" si="3"/>
        <v>0</v>
      </c>
      <c r="H48" s="1"/>
      <c r="I48" s="1"/>
      <c r="J48" s="1"/>
      <c r="K48" s="1"/>
      <c r="L48" s="1"/>
      <c r="M48" s="1"/>
      <c r="N48" s="1"/>
      <c r="O48" s="1"/>
      <c r="P48" s="1"/>
      <c r="Q48" s="1"/>
      <c r="R48" s="1"/>
      <c r="S48" s="1"/>
      <c r="T48" s="1"/>
      <c r="U48" s="1"/>
      <c r="V48" s="1"/>
      <c r="W48" s="1"/>
      <c r="X48" s="1"/>
      <c r="Y48" s="1"/>
      <c r="Z48" s="1"/>
    </row>
    <row r="49" spans="1:26" ht="14.25" customHeight="1" x14ac:dyDescent="0.25">
      <c r="A49" s="1" t="s">
        <v>1006</v>
      </c>
      <c r="B49" s="130" t="s">
        <v>438</v>
      </c>
      <c r="C49" s="312" t="str">
        <f>'6'!C10</f>
        <v>Kaimo ekonomikos plėtojimas. Kaimo verslo įmonių, įskaitant bioekonomikos įmones, kuriamų naudojantis pagal BŽŪP skiriama parama, skaičius</v>
      </c>
      <c r="D49" s="78"/>
      <c r="E49" s="131"/>
      <c r="F49" s="313"/>
      <c r="G49" s="110"/>
      <c r="H49" s="1"/>
      <c r="I49" s="1"/>
      <c r="J49" s="1"/>
      <c r="K49" s="1"/>
      <c r="L49" s="1"/>
      <c r="M49" s="1"/>
      <c r="N49" s="1"/>
      <c r="O49" s="1"/>
      <c r="P49" s="1"/>
      <c r="Q49" s="1"/>
      <c r="R49" s="1"/>
      <c r="S49" s="1"/>
      <c r="T49" s="1"/>
      <c r="U49" s="1"/>
      <c r="V49" s="1"/>
      <c r="W49" s="1"/>
      <c r="X49" s="1"/>
      <c r="Y49" s="1"/>
      <c r="Z49" s="1"/>
    </row>
    <row r="50" spans="1:26" ht="14.25" customHeight="1" x14ac:dyDescent="0.25">
      <c r="A50" s="1" t="s">
        <v>1007</v>
      </c>
      <c r="B50" s="95" t="s">
        <v>541</v>
      </c>
      <c r="C50" s="77" t="str">
        <f>VLOOKUP(B50,'7'!$B$7:$C$26,2,FALSE)</f>
        <v>Palankių sąlygų verslumui skatinimas per viešųjų paslaugų plėtojimą</v>
      </c>
      <c r="D50" s="77">
        <f>HLOOKUP(B50,'11'!$D$6:$W$75,38,FALSE)</f>
        <v>0</v>
      </c>
      <c r="E50" s="314"/>
      <c r="F50" s="315" t="str">
        <f t="shared" ref="F50:F69" si="4">IF(AND(D50&gt;0,ISBLANK(E50)),"Trūksta pagrindimo","Gerai")</f>
        <v>Gerai</v>
      </c>
      <c r="G50" s="316">
        <f t="shared" ref="G50:G69" si="5">LEN(E50)</f>
        <v>0</v>
      </c>
      <c r="H50" s="1"/>
      <c r="I50" s="1"/>
      <c r="J50" s="1"/>
      <c r="K50" s="1"/>
      <c r="L50" s="1"/>
      <c r="M50" s="1"/>
      <c r="N50" s="1"/>
      <c r="O50" s="1"/>
      <c r="P50" s="1"/>
      <c r="Q50" s="1"/>
      <c r="R50" s="1"/>
      <c r="S50" s="1"/>
      <c r="T50" s="1"/>
      <c r="U50" s="1"/>
      <c r="V50" s="1"/>
      <c r="W50" s="1"/>
      <c r="X50" s="1"/>
      <c r="Y50" s="1"/>
      <c r="Z50" s="1"/>
    </row>
    <row r="51" spans="1:26" ht="46.5" customHeight="1" x14ac:dyDescent="0.25">
      <c r="A51" s="1" t="s">
        <v>1008</v>
      </c>
      <c r="B51" s="95" t="s">
        <v>546</v>
      </c>
      <c r="C51" s="77" t="str">
        <f>VLOOKUP(B51,'7'!$B$7:$C$26,2,FALSE)</f>
        <v>Privataus verslo stiprinimas VVG teritorijoje</v>
      </c>
      <c r="D51" s="77">
        <f>HLOOKUP(B51,'11'!$D$6:$W$75,38,FALSE)</f>
        <v>4</v>
      </c>
      <c r="E51" s="579" t="s">
        <v>1905</v>
      </c>
      <c r="F51" s="315" t="str">
        <f t="shared" si="4"/>
        <v>Gerai</v>
      </c>
      <c r="G51" s="316">
        <f t="shared" si="5"/>
        <v>147</v>
      </c>
      <c r="H51" s="1"/>
      <c r="I51" s="1"/>
      <c r="J51" s="1"/>
      <c r="K51" s="1"/>
      <c r="L51" s="1"/>
      <c r="M51" s="1"/>
      <c r="N51" s="1"/>
      <c r="O51" s="1"/>
      <c r="P51" s="1"/>
      <c r="Q51" s="1"/>
      <c r="R51" s="1"/>
      <c r="S51" s="1"/>
      <c r="T51" s="1"/>
      <c r="U51" s="1"/>
      <c r="V51" s="1"/>
      <c r="W51" s="1"/>
      <c r="X51" s="1"/>
      <c r="Y51" s="1"/>
      <c r="Z51" s="1"/>
    </row>
    <row r="52" spans="1:26" ht="48.75" customHeight="1" x14ac:dyDescent="0.25">
      <c r="A52" s="1" t="s">
        <v>1009</v>
      </c>
      <c r="B52" s="95" t="s">
        <v>551</v>
      </c>
      <c r="C52" s="77" t="str">
        <f>VLOOKUP(B52,'7'!$B$7:$C$26,2,FALSE)</f>
        <v>NVO socialinio verslo kūrimas ir plėtojimas</v>
      </c>
      <c r="D52" s="77">
        <f>HLOOKUP(B52,'11'!$D$6:$W$75,38,FALSE)</f>
        <v>2</v>
      </c>
      <c r="E52" s="579" t="s">
        <v>1906</v>
      </c>
      <c r="F52" s="315" t="str">
        <f t="shared" si="4"/>
        <v>Gerai</v>
      </c>
      <c r="G52" s="316">
        <f t="shared" si="5"/>
        <v>142</v>
      </c>
      <c r="H52" s="1"/>
      <c r="I52" s="1"/>
      <c r="J52" s="1"/>
      <c r="K52" s="1"/>
      <c r="L52" s="1"/>
      <c r="M52" s="1"/>
      <c r="N52" s="1"/>
      <c r="O52" s="1"/>
      <c r="P52" s="1"/>
      <c r="Q52" s="1"/>
      <c r="R52" s="1"/>
      <c r="S52" s="1"/>
      <c r="T52" s="1"/>
      <c r="U52" s="1"/>
      <c r="V52" s="1"/>
      <c r="W52" s="1"/>
      <c r="X52" s="1"/>
      <c r="Y52" s="1"/>
      <c r="Z52" s="1"/>
    </row>
    <row r="53" spans="1:26" ht="14.25" customHeight="1" x14ac:dyDescent="0.25">
      <c r="A53" s="1" t="s">
        <v>1010</v>
      </c>
      <c r="B53" s="95" t="s">
        <v>556</v>
      </c>
      <c r="C53" s="77">
        <f>VLOOKUP(B53,'7'!$B$7:$C$26,2,FALSE)</f>
        <v>0</v>
      </c>
      <c r="D53" s="77">
        <f>HLOOKUP(B53,'11'!$D$6:$W$75,38,FALSE)</f>
        <v>0</v>
      </c>
      <c r="E53" s="314"/>
      <c r="F53" s="315" t="str">
        <f t="shared" si="4"/>
        <v>Gerai</v>
      </c>
      <c r="G53" s="316">
        <f t="shared" si="5"/>
        <v>0</v>
      </c>
      <c r="H53" s="1"/>
      <c r="I53" s="1"/>
      <c r="J53" s="1"/>
      <c r="K53" s="1"/>
      <c r="L53" s="1"/>
      <c r="M53" s="1"/>
      <c r="N53" s="1"/>
      <c r="O53" s="1"/>
      <c r="P53" s="1"/>
      <c r="Q53" s="1"/>
      <c r="R53" s="1"/>
      <c r="S53" s="1"/>
      <c r="T53" s="1"/>
      <c r="U53" s="1"/>
      <c r="V53" s="1"/>
      <c r="W53" s="1"/>
      <c r="X53" s="1"/>
      <c r="Y53" s="1"/>
      <c r="Z53" s="1"/>
    </row>
    <row r="54" spans="1:26" ht="14.25" customHeight="1" x14ac:dyDescent="0.25">
      <c r="A54" s="1" t="s">
        <v>1011</v>
      </c>
      <c r="B54" s="95" t="s">
        <v>559</v>
      </c>
      <c r="C54" s="77">
        <f>VLOOKUP(B54,'7'!$B$7:$C$26,2,FALSE)</f>
        <v>0</v>
      </c>
      <c r="D54" s="77">
        <f>HLOOKUP(B54,'11'!$D$6:$W$75,38,FALSE)</f>
        <v>0</v>
      </c>
      <c r="E54" s="314"/>
      <c r="F54" s="315" t="str">
        <f t="shared" si="4"/>
        <v>Gerai</v>
      </c>
      <c r="G54" s="316">
        <f t="shared" si="5"/>
        <v>0</v>
      </c>
      <c r="H54" s="1"/>
      <c r="I54" s="1"/>
      <c r="J54" s="1"/>
      <c r="K54" s="1"/>
      <c r="L54" s="1"/>
      <c r="M54" s="1"/>
      <c r="N54" s="1"/>
      <c r="O54" s="1"/>
      <c r="P54" s="1"/>
      <c r="Q54" s="1"/>
      <c r="R54" s="1"/>
      <c r="S54" s="1"/>
      <c r="T54" s="1"/>
      <c r="U54" s="1"/>
      <c r="V54" s="1"/>
      <c r="W54" s="1"/>
      <c r="X54" s="1"/>
      <c r="Y54" s="1"/>
      <c r="Z54" s="1"/>
    </row>
    <row r="55" spans="1:26" ht="14.25" customHeight="1" x14ac:dyDescent="0.25">
      <c r="A55" s="1" t="s">
        <v>1012</v>
      </c>
      <c r="B55" s="95" t="s">
        <v>562</v>
      </c>
      <c r="C55" s="77">
        <f>VLOOKUP(B55,'7'!$B$7:$C$26,2,FALSE)</f>
        <v>0</v>
      </c>
      <c r="D55" s="77">
        <f>HLOOKUP(B55,'11'!$D$6:$W$75,38,FALSE)</f>
        <v>0</v>
      </c>
      <c r="E55" s="314"/>
      <c r="F55" s="315" t="str">
        <f t="shared" si="4"/>
        <v>Gerai</v>
      </c>
      <c r="G55" s="316">
        <f t="shared" si="5"/>
        <v>0</v>
      </c>
      <c r="H55" s="1"/>
      <c r="I55" s="1"/>
      <c r="J55" s="1"/>
      <c r="K55" s="1"/>
      <c r="L55" s="1"/>
      <c r="M55" s="1"/>
      <c r="N55" s="1"/>
      <c r="O55" s="1"/>
      <c r="P55" s="1"/>
      <c r="Q55" s="1"/>
      <c r="R55" s="1"/>
      <c r="S55" s="1"/>
      <c r="T55" s="1"/>
      <c r="U55" s="1"/>
      <c r="V55" s="1"/>
      <c r="W55" s="1"/>
      <c r="X55" s="1"/>
      <c r="Y55" s="1"/>
      <c r="Z55" s="1"/>
    </row>
    <row r="56" spans="1:26" ht="14.25" customHeight="1" x14ac:dyDescent="0.25">
      <c r="A56" s="1" t="s">
        <v>1013</v>
      </c>
      <c r="B56" s="95" t="s">
        <v>565</v>
      </c>
      <c r="C56" s="77">
        <f>VLOOKUP(B56,'7'!$B$7:$C$26,2,FALSE)</f>
        <v>0</v>
      </c>
      <c r="D56" s="77">
        <f>HLOOKUP(B56,'11'!$D$6:$W$75,38,FALSE)</f>
        <v>0</v>
      </c>
      <c r="E56" s="314"/>
      <c r="F56" s="315" t="str">
        <f t="shared" si="4"/>
        <v>Gerai</v>
      </c>
      <c r="G56" s="316">
        <f t="shared" si="5"/>
        <v>0</v>
      </c>
      <c r="H56" s="1"/>
      <c r="I56" s="1"/>
      <c r="J56" s="1"/>
      <c r="K56" s="1"/>
      <c r="L56" s="1"/>
      <c r="M56" s="1"/>
      <c r="N56" s="1"/>
      <c r="O56" s="1"/>
      <c r="P56" s="1"/>
      <c r="Q56" s="1"/>
      <c r="R56" s="1"/>
      <c r="S56" s="1"/>
      <c r="T56" s="1"/>
      <c r="U56" s="1"/>
      <c r="V56" s="1"/>
      <c r="W56" s="1"/>
      <c r="X56" s="1"/>
      <c r="Y56" s="1"/>
      <c r="Z56" s="1"/>
    </row>
    <row r="57" spans="1:26" ht="14.25" customHeight="1" x14ac:dyDescent="0.25">
      <c r="A57" s="1" t="s">
        <v>1014</v>
      </c>
      <c r="B57" s="95" t="s">
        <v>568</v>
      </c>
      <c r="C57" s="77">
        <f>VLOOKUP(B57,'7'!$B$7:$C$26,2,FALSE)</f>
        <v>0</v>
      </c>
      <c r="D57" s="77">
        <f>HLOOKUP(B57,'11'!$D$6:$W$75,38,FALSE)</f>
        <v>0</v>
      </c>
      <c r="E57" s="314"/>
      <c r="F57" s="315" t="str">
        <f t="shared" si="4"/>
        <v>Gerai</v>
      </c>
      <c r="G57" s="316">
        <f t="shared" si="5"/>
        <v>0</v>
      </c>
      <c r="H57" s="1"/>
      <c r="I57" s="1"/>
      <c r="J57" s="1"/>
      <c r="K57" s="1"/>
      <c r="L57" s="1"/>
      <c r="M57" s="1"/>
      <c r="N57" s="1"/>
      <c r="O57" s="1"/>
      <c r="P57" s="1"/>
      <c r="Q57" s="1"/>
      <c r="R57" s="1"/>
      <c r="S57" s="1"/>
      <c r="T57" s="1"/>
      <c r="U57" s="1"/>
      <c r="V57" s="1"/>
      <c r="W57" s="1"/>
      <c r="X57" s="1"/>
      <c r="Y57" s="1"/>
      <c r="Z57" s="1"/>
    </row>
    <row r="58" spans="1:26" ht="14.25" customHeight="1" x14ac:dyDescent="0.25">
      <c r="A58" s="1" t="s">
        <v>1015</v>
      </c>
      <c r="B58" s="95" t="s">
        <v>571</v>
      </c>
      <c r="C58" s="77">
        <f>VLOOKUP(B58,'7'!$B$7:$C$26,2,FALSE)</f>
        <v>0</v>
      </c>
      <c r="D58" s="77">
        <f>HLOOKUP(B58,'11'!$D$6:$W$75,38,FALSE)</f>
        <v>0</v>
      </c>
      <c r="E58" s="314"/>
      <c r="F58" s="315" t="str">
        <f t="shared" si="4"/>
        <v>Gerai</v>
      </c>
      <c r="G58" s="316">
        <f t="shared" si="5"/>
        <v>0</v>
      </c>
      <c r="H58" s="1"/>
      <c r="I58" s="1"/>
      <c r="J58" s="1"/>
      <c r="K58" s="1"/>
      <c r="L58" s="1"/>
      <c r="M58" s="1"/>
      <c r="N58" s="1"/>
      <c r="O58" s="1"/>
      <c r="P58" s="1"/>
      <c r="Q58" s="1"/>
      <c r="R58" s="1"/>
      <c r="S58" s="1"/>
      <c r="T58" s="1"/>
      <c r="U58" s="1"/>
      <c r="V58" s="1"/>
      <c r="W58" s="1"/>
      <c r="X58" s="1"/>
      <c r="Y58" s="1"/>
      <c r="Z58" s="1"/>
    </row>
    <row r="59" spans="1:26" ht="14.25" customHeight="1" x14ac:dyDescent="0.25">
      <c r="A59" s="1" t="s">
        <v>1016</v>
      </c>
      <c r="B59" s="95" t="s">
        <v>574</v>
      </c>
      <c r="C59" s="77">
        <f>VLOOKUP(B59,'7'!$B$7:$C$26,2,FALSE)</f>
        <v>0</v>
      </c>
      <c r="D59" s="77">
        <f>HLOOKUP(B59,'11'!$D$6:$W$75,38,FALSE)</f>
        <v>0</v>
      </c>
      <c r="E59" s="314"/>
      <c r="F59" s="315" t="str">
        <f t="shared" si="4"/>
        <v>Gerai</v>
      </c>
      <c r="G59" s="316">
        <f t="shared" si="5"/>
        <v>0</v>
      </c>
      <c r="H59" s="1"/>
      <c r="I59" s="1"/>
      <c r="J59" s="1"/>
      <c r="K59" s="1"/>
      <c r="L59" s="1"/>
      <c r="M59" s="1"/>
      <c r="N59" s="1"/>
      <c r="O59" s="1"/>
      <c r="P59" s="1"/>
      <c r="Q59" s="1"/>
      <c r="R59" s="1"/>
      <c r="S59" s="1"/>
      <c r="T59" s="1"/>
      <c r="U59" s="1"/>
      <c r="V59" s="1"/>
      <c r="W59" s="1"/>
      <c r="X59" s="1"/>
      <c r="Y59" s="1"/>
      <c r="Z59" s="1"/>
    </row>
    <row r="60" spans="1:26" ht="14.25" customHeight="1" x14ac:dyDescent="0.25">
      <c r="A60" s="1" t="s">
        <v>1017</v>
      </c>
      <c r="B60" s="95" t="s">
        <v>576</v>
      </c>
      <c r="C60" s="77">
        <f>VLOOKUP(B60,'7'!$B$7:$C$26,2,FALSE)</f>
        <v>0</v>
      </c>
      <c r="D60" s="77">
        <f>HLOOKUP(B60,'11'!$D$6:$W$75,38,FALSE)</f>
        <v>0</v>
      </c>
      <c r="E60" s="314"/>
      <c r="F60" s="315" t="str">
        <f t="shared" si="4"/>
        <v>Gerai</v>
      </c>
      <c r="G60" s="316">
        <f t="shared" si="5"/>
        <v>0</v>
      </c>
      <c r="H60" s="1"/>
      <c r="I60" s="1"/>
      <c r="J60" s="1"/>
      <c r="K60" s="1"/>
      <c r="L60" s="1"/>
      <c r="M60" s="1"/>
      <c r="N60" s="1"/>
      <c r="O60" s="1"/>
      <c r="P60" s="1"/>
      <c r="Q60" s="1"/>
      <c r="R60" s="1"/>
      <c r="S60" s="1"/>
      <c r="T60" s="1"/>
      <c r="U60" s="1"/>
      <c r="V60" s="1"/>
      <c r="W60" s="1"/>
      <c r="X60" s="1"/>
      <c r="Y60" s="1"/>
      <c r="Z60" s="1"/>
    </row>
    <row r="61" spans="1:26" ht="14.25" customHeight="1" x14ac:dyDescent="0.25">
      <c r="A61" s="1" t="s">
        <v>1018</v>
      </c>
      <c r="B61" s="95" t="s">
        <v>578</v>
      </c>
      <c r="C61" s="77">
        <f>VLOOKUP(B61,'7'!$B$7:$C$26,2,FALSE)</f>
        <v>0</v>
      </c>
      <c r="D61" s="77">
        <f>HLOOKUP(B61,'11'!$D$6:$W$75,38,FALSE)</f>
        <v>0</v>
      </c>
      <c r="E61" s="314"/>
      <c r="F61" s="315" t="str">
        <f t="shared" si="4"/>
        <v>Gerai</v>
      </c>
      <c r="G61" s="316">
        <f t="shared" si="5"/>
        <v>0</v>
      </c>
      <c r="H61" s="1"/>
      <c r="I61" s="1"/>
      <c r="J61" s="1"/>
      <c r="K61" s="1"/>
      <c r="L61" s="1"/>
      <c r="M61" s="1"/>
      <c r="N61" s="1"/>
      <c r="O61" s="1"/>
      <c r="P61" s="1"/>
      <c r="Q61" s="1"/>
      <c r="R61" s="1"/>
      <c r="S61" s="1"/>
      <c r="T61" s="1"/>
      <c r="U61" s="1"/>
      <c r="V61" s="1"/>
      <c r="W61" s="1"/>
      <c r="X61" s="1"/>
      <c r="Y61" s="1"/>
      <c r="Z61" s="1"/>
    </row>
    <row r="62" spans="1:26" ht="14.25" customHeight="1" x14ac:dyDescent="0.25">
      <c r="A62" s="1" t="s">
        <v>1019</v>
      </c>
      <c r="B62" s="95" t="s">
        <v>580</v>
      </c>
      <c r="C62" s="77">
        <f>VLOOKUP(B62,'7'!$B$7:$C$26,2,FALSE)</f>
        <v>0</v>
      </c>
      <c r="D62" s="77">
        <f>HLOOKUP(B62,'11'!$D$6:$W$75,38,FALSE)</f>
        <v>0</v>
      </c>
      <c r="E62" s="314"/>
      <c r="F62" s="315" t="str">
        <f t="shared" si="4"/>
        <v>Gerai</v>
      </c>
      <c r="G62" s="316">
        <f t="shared" si="5"/>
        <v>0</v>
      </c>
      <c r="H62" s="1"/>
      <c r="I62" s="1"/>
      <c r="J62" s="1"/>
      <c r="K62" s="1"/>
      <c r="L62" s="1"/>
      <c r="M62" s="1"/>
      <c r="N62" s="1"/>
      <c r="O62" s="1"/>
      <c r="P62" s="1"/>
      <c r="Q62" s="1"/>
      <c r="R62" s="1"/>
      <c r="S62" s="1"/>
      <c r="T62" s="1"/>
      <c r="U62" s="1"/>
      <c r="V62" s="1"/>
      <c r="W62" s="1"/>
      <c r="X62" s="1"/>
      <c r="Y62" s="1"/>
      <c r="Z62" s="1"/>
    </row>
    <row r="63" spans="1:26" ht="14.25" customHeight="1" x14ac:dyDescent="0.25">
      <c r="A63" s="1" t="s">
        <v>1020</v>
      </c>
      <c r="B63" s="95" t="s">
        <v>582</v>
      </c>
      <c r="C63" s="77">
        <f>VLOOKUP(B63,'7'!$B$7:$C$26,2,FALSE)</f>
        <v>0</v>
      </c>
      <c r="D63" s="77">
        <f>HLOOKUP(B63,'11'!$D$6:$W$75,38,FALSE)</f>
        <v>0</v>
      </c>
      <c r="E63" s="314"/>
      <c r="F63" s="315" t="str">
        <f t="shared" si="4"/>
        <v>Gerai</v>
      </c>
      <c r="G63" s="316">
        <f t="shared" si="5"/>
        <v>0</v>
      </c>
      <c r="H63" s="1"/>
      <c r="I63" s="1"/>
      <c r="J63" s="1"/>
      <c r="K63" s="1"/>
      <c r="L63" s="1"/>
      <c r="M63" s="1"/>
      <c r="N63" s="1"/>
      <c r="O63" s="1"/>
      <c r="P63" s="1"/>
      <c r="Q63" s="1"/>
      <c r="R63" s="1"/>
      <c r="S63" s="1"/>
      <c r="T63" s="1"/>
      <c r="U63" s="1"/>
      <c r="V63" s="1"/>
      <c r="W63" s="1"/>
      <c r="X63" s="1"/>
      <c r="Y63" s="1"/>
      <c r="Z63" s="1"/>
    </row>
    <row r="64" spans="1:26" ht="14.25" customHeight="1" x14ac:dyDescent="0.25">
      <c r="A64" s="1" t="s">
        <v>1021</v>
      </c>
      <c r="B64" s="95" t="s">
        <v>584</v>
      </c>
      <c r="C64" s="77">
        <f>VLOOKUP(B64,'7'!$B$7:$C$26,2,FALSE)</f>
        <v>0</v>
      </c>
      <c r="D64" s="77">
        <f>HLOOKUP(B64,'11'!$D$6:$W$75,38,FALSE)</f>
        <v>0</v>
      </c>
      <c r="E64" s="314"/>
      <c r="F64" s="315" t="str">
        <f t="shared" si="4"/>
        <v>Gerai</v>
      </c>
      <c r="G64" s="316">
        <f t="shared" si="5"/>
        <v>0</v>
      </c>
      <c r="H64" s="1"/>
      <c r="I64" s="1"/>
      <c r="J64" s="1"/>
      <c r="K64" s="1"/>
      <c r="L64" s="1"/>
      <c r="M64" s="1"/>
      <c r="N64" s="1"/>
      <c r="O64" s="1"/>
      <c r="P64" s="1"/>
      <c r="Q64" s="1"/>
      <c r="R64" s="1"/>
      <c r="S64" s="1"/>
      <c r="T64" s="1"/>
      <c r="U64" s="1"/>
      <c r="V64" s="1"/>
      <c r="W64" s="1"/>
      <c r="X64" s="1"/>
      <c r="Y64" s="1"/>
      <c r="Z64" s="1"/>
    </row>
    <row r="65" spans="1:26" ht="14.25" customHeight="1" x14ac:dyDescent="0.25">
      <c r="A65" s="1" t="s">
        <v>1022</v>
      </c>
      <c r="B65" s="95" t="s">
        <v>586</v>
      </c>
      <c r="C65" s="77">
        <f>VLOOKUP(B65,'7'!$B$7:$C$26,2,FALSE)</f>
        <v>0</v>
      </c>
      <c r="D65" s="77">
        <f>HLOOKUP(B65,'11'!$D$6:$W$75,38,FALSE)</f>
        <v>0</v>
      </c>
      <c r="E65" s="314"/>
      <c r="F65" s="315" t="str">
        <f t="shared" si="4"/>
        <v>Gerai</v>
      </c>
      <c r="G65" s="316">
        <f t="shared" si="5"/>
        <v>0</v>
      </c>
      <c r="H65" s="1"/>
      <c r="I65" s="1"/>
      <c r="J65" s="1"/>
      <c r="K65" s="1"/>
      <c r="L65" s="1"/>
      <c r="M65" s="1"/>
      <c r="N65" s="1"/>
      <c r="O65" s="1"/>
      <c r="P65" s="1"/>
      <c r="Q65" s="1"/>
      <c r="R65" s="1"/>
      <c r="S65" s="1"/>
      <c r="T65" s="1"/>
      <c r="U65" s="1"/>
      <c r="V65" s="1"/>
      <c r="W65" s="1"/>
      <c r="X65" s="1"/>
      <c r="Y65" s="1"/>
      <c r="Z65" s="1"/>
    </row>
    <row r="66" spans="1:26" ht="14.25" customHeight="1" x14ac:dyDescent="0.25">
      <c r="A66" s="1" t="s">
        <v>1023</v>
      </c>
      <c r="B66" s="95" t="s">
        <v>588</v>
      </c>
      <c r="C66" s="77">
        <f>VLOOKUP(B66,'7'!$B$7:$C$26,2,FALSE)</f>
        <v>0</v>
      </c>
      <c r="D66" s="77">
        <f>HLOOKUP(B66,'11'!$D$6:$W$75,38,FALSE)</f>
        <v>0</v>
      </c>
      <c r="E66" s="314"/>
      <c r="F66" s="315" t="str">
        <f t="shared" si="4"/>
        <v>Gerai</v>
      </c>
      <c r="G66" s="316">
        <f t="shared" si="5"/>
        <v>0</v>
      </c>
      <c r="H66" s="1"/>
      <c r="I66" s="1"/>
      <c r="J66" s="1"/>
      <c r="K66" s="1"/>
      <c r="L66" s="1"/>
      <c r="M66" s="1"/>
      <c r="N66" s="1"/>
      <c r="O66" s="1"/>
      <c r="P66" s="1"/>
      <c r="Q66" s="1"/>
      <c r="R66" s="1"/>
      <c r="S66" s="1"/>
      <c r="T66" s="1"/>
      <c r="U66" s="1"/>
      <c r="V66" s="1"/>
      <c r="W66" s="1"/>
      <c r="X66" s="1"/>
      <c r="Y66" s="1"/>
      <c r="Z66" s="1"/>
    </row>
    <row r="67" spans="1:26" ht="14.25" customHeight="1" x14ac:dyDescent="0.25">
      <c r="A67" s="1" t="s">
        <v>1024</v>
      </c>
      <c r="B67" s="95" t="s">
        <v>590</v>
      </c>
      <c r="C67" s="77">
        <f>VLOOKUP(B67,'7'!$B$7:$C$26,2,FALSE)</f>
        <v>0</v>
      </c>
      <c r="D67" s="77">
        <f>HLOOKUP(B67,'11'!$D$6:$W$75,38,FALSE)</f>
        <v>0</v>
      </c>
      <c r="E67" s="314"/>
      <c r="F67" s="315" t="str">
        <f t="shared" si="4"/>
        <v>Gerai</v>
      </c>
      <c r="G67" s="316">
        <f t="shared" si="5"/>
        <v>0</v>
      </c>
      <c r="H67" s="1"/>
      <c r="I67" s="1"/>
      <c r="J67" s="1"/>
      <c r="K67" s="1"/>
      <c r="L67" s="1"/>
      <c r="M67" s="1"/>
      <c r="N67" s="1"/>
      <c r="O67" s="1"/>
      <c r="P67" s="1"/>
      <c r="Q67" s="1"/>
      <c r="R67" s="1"/>
      <c r="S67" s="1"/>
      <c r="T67" s="1"/>
      <c r="U67" s="1"/>
      <c r="V67" s="1"/>
      <c r="W67" s="1"/>
      <c r="X67" s="1"/>
      <c r="Y67" s="1"/>
      <c r="Z67" s="1"/>
    </row>
    <row r="68" spans="1:26" ht="14.25" customHeight="1" x14ac:dyDescent="0.25">
      <c r="A68" s="1" t="s">
        <v>1025</v>
      </c>
      <c r="B68" s="95" t="s">
        <v>592</v>
      </c>
      <c r="C68" s="77">
        <f>VLOOKUP(B68,'7'!$B$7:$C$26,2,FALSE)</f>
        <v>0</v>
      </c>
      <c r="D68" s="77">
        <f>HLOOKUP(B68,'11'!$D$6:$W$75,38,FALSE)</f>
        <v>0</v>
      </c>
      <c r="E68" s="314"/>
      <c r="F68" s="315" t="str">
        <f t="shared" si="4"/>
        <v>Gerai</v>
      </c>
      <c r="G68" s="316">
        <f t="shared" si="5"/>
        <v>0</v>
      </c>
      <c r="H68" s="1"/>
      <c r="I68" s="1"/>
      <c r="J68" s="1"/>
      <c r="K68" s="1"/>
      <c r="L68" s="1"/>
      <c r="M68" s="1"/>
      <c r="N68" s="1"/>
      <c r="O68" s="1"/>
      <c r="P68" s="1"/>
      <c r="Q68" s="1"/>
      <c r="R68" s="1"/>
      <c r="S68" s="1"/>
      <c r="T68" s="1"/>
      <c r="U68" s="1"/>
      <c r="V68" s="1"/>
      <c r="W68" s="1"/>
      <c r="X68" s="1"/>
      <c r="Y68" s="1"/>
      <c r="Z68" s="1"/>
    </row>
    <row r="69" spans="1:26" ht="14.25" customHeight="1" x14ac:dyDescent="0.25">
      <c r="A69" s="1" t="s">
        <v>1026</v>
      </c>
      <c r="B69" s="95" t="s">
        <v>594</v>
      </c>
      <c r="C69" s="77">
        <f>VLOOKUP(B69,'7'!$B$7:$C$26,2,FALSE)</f>
        <v>0</v>
      </c>
      <c r="D69" s="77">
        <f>HLOOKUP(B69,'11'!$D$6:$W$75,38,FALSE)</f>
        <v>0</v>
      </c>
      <c r="E69" s="314"/>
      <c r="F69" s="315" t="str">
        <f t="shared" si="4"/>
        <v>Gerai</v>
      </c>
      <c r="G69" s="316">
        <f t="shared" si="5"/>
        <v>0</v>
      </c>
      <c r="H69" s="1"/>
      <c r="I69" s="1"/>
      <c r="J69" s="1"/>
      <c r="K69" s="1"/>
      <c r="L69" s="1"/>
      <c r="M69" s="1"/>
      <c r="N69" s="1"/>
      <c r="O69" s="1"/>
      <c r="P69" s="1"/>
      <c r="Q69" s="1"/>
      <c r="R69" s="1"/>
      <c r="S69" s="1"/>
      <c r="T69" s="1"/>
      <c r="U69" s="1"/>
      <c r="V69" s="1"/>
      <c r="W69" s="1"/>
      <c r="X69" s="1"/>
      <c r="Y69" s="1"/>
      <c r="Z69" s="1"/>
    </row>
    <row r="70" spans="1:26" ht="14.25" customHeight="1" x14ac:dyDescent="0.25">
      <c r="A70" s="1" t="s">
        <v>1027</v>
      </c>
      <c r="B70" s="130" t="s">
        <v>441</v>
      </c>
      <c r="C70" s="312" t="str">
        <f>'6'!C11</f>
        <v>Europos kaimo tinklų kūrimas. Kaimo gyventojų, kuriems, naudojantis BŽŪP parama, sudarytos palankesnės sąlygos naudotis paslaugomis ir infrastruktūra, skaičius</v>
      </c>
      <c r="D70" s="78"/>
      <c r="E70" s="131"/>
      <c r="F70" s="313"/>
      <c r="G70" s="110"/>
      <c r="H70" s="1"/>
      <c r="I70" s="1"/>
      <c r="J70" s="1"/>
      <c r="K70" s="1"/>
      <c r="L70" s="1"/>
      <c r="M70" s="1"/>
      <c r="N70" s="1"/>
      <c r="O70" s="1"/>
      <c r="P70" s="1"/>
      <c r="Q70" s="1"/>
      <c r="R70" s="1"/>
      <c r="S70" s="1"/>
      <c r="T70" s="1"/>
      <c r="U70" s="1"/>
      <c r="V70" s="1"/>
      <c r="W70" s="1"/>
      <c r="X70" s="1"/>
      <c r="Y70" s="1"/>
      <c r="Z70" s="1"/>
    </row>
    <row r="71" spans="1:26" ht="90.75" customHeight="1" x14ac:dyDescent="0.25">
      <c r="A71" s="1" t="s">
        <v>1028</v>
      </c>
      <c r="B71" s="95" t="s">
        <v>541</v>
      </c>
      <c r="C71" s="77" t="str">
        <f>VLOOKUP(B71,'7'!$B$7:$C$26,2,FALSE)</f>
        <v>Palankių sąlygų verslumui skatinimas per viešųjų paslaugų plėtojimą</v>
      </c>
      <c r="D71" s="77">
        <f>HLOOKUP(B71,'11'!$D$6:$W$75,54,FALSE)</f>
        <v>600</v>
      </c>
      <c r="E71" s="579" t="s">
        <v>1896</v>
      </c>
      <c r="F71" s="315" t="str">
        <f t="shared" ref="F71:F90" si="6">IF(AND(D71&gt;0,ISBLANK(E71)),"Trūksta pagrindimo","Gerai")</f>
        <v>Gerai</v>
      </c>
      <c r="G71" s="316">
        <f t="shared" ref="G71:G90" si="7">LEN(E71)</f>
        <v>291</v>
      </c>
      <c r="H71" s="1"/>
      <c r="I71" s="1"/>
      <c r="J71" s="1"/>
      <c r="K71" s="1"/>
      <c r="L71" s="1"/>
      <c r="M71" s="1"/>
      <c r="N71" s="1"/>
      <c r="O71" s="1"/>
      <c r="P71" s="1"/>
      <c r="Q71" s="1"/>
      <c r="R71" s="1"/>
      <c r="S71" s="1"/>
      <c r="T71" s="1"/>
      <c r="U71" s="1"/>
      <c r="V71" s="1"/>
      <c r="W71" s="1"/>
      <c r="X71" s="1"/>
      <c r="Y71" s="1"/>
      <c r="Z71" s="1"/>
    </row>
    <row r="72" spans="1:26" ht="14.25" customHeight="1" x14ac:dyDescent="0.25">
      <c r="A72" s="1" t="s">
        <v>1029</v>
      </c>
      <c r="B72" s="95" t="s">
        <v>546</v>
      </c>
      <c r="C72" s="77" t="str">
        <f>VLOOKUP(B72,'7'!$B$7:$C$26,2,FALSE)</f>
        <v>Privataus verslo stiprinimas VVG teritorijoje</v>
      </c>
      <c r="D72" s="77">
        <f>HLOOKUP(B72,'11'!$D$6:$W$75,54,FALSE)</f>
        <v>0</v>
      </c>
      <c r="E72" s="314"/>
      <c r="F72" s="315" t="str">
        <f t="shared" si="6"/>
        <v>Gerai</v>
      </c>
      <c r="G72" s="316">
        <f t="shared" si="7"/>
        <v>0</v>
      </c>
      <c r="H72" s="1"/>
      <c r="I72" s="1"/>
      <c r="J72" s="1"/>
      <c r="K72" s="1"/>
      <c r="L72" s="1"/>
      <c r="M72" s="1"/>
      <c r="N72" s="1"/>
      <c r="O72" s="1"/>
      <c r="P72" s="1"/>
      <c r="Q72" s="1"/>
      <c r="R72" s="1"/>
      <c r="S72" s="1"/>
      <c r="T72" s="1"/>
      <c r="U72" s="1"/>
      <c r="V72" s="1"/>
      <c r="W72" s="1"/>
      <c r="X72" s="1"/>
      <c r="Y72" s="1"/>
      <c r="Z72" s="1"/>
    </row>
    <row r="73" spans="1:26" ht="14.25" customHeight="1" x14ac:dyDescent="0.25">
      <c r="A73" s="1" t="s">
        <v>1030</v>
      </c>
      <c r="B73" s="95" t="s">
        <v>551</v>
      </c>
      <c r="C73" s="77" t="str">
        <f>VLOOKUP(B73,'7'!$B$7:$C$26,2,FALSE)</f>
        <v>NVO socialinio verslo kūrimas ir plėtojimas</v>
      </c>
      <c r="D73" s="77">
        <f>HLOOKUP(B73,'11'!$D$6:$W$75,54,FALSE)</f>
        <v>0</v>
      </c>
      <c r="E73" s="314"/>
      <c r="F73" s="315" t="str">
        <f t="shared" si="6"/>
        <v>Gerai</v>
      </c>
      <c r="G73" s="316">
        <f t="shared" si="7"/>
        <v>0</v>
      </c>
      <c r="H73" s="1"/>
      <c r="I73" s="1"/>
      <c r="J73" s="1"/>
      <c r="K73" s="1"/>
      <c r="L73" s="1"/>
      <c r="M73" s="1"/>
      <c r="N73" s="1"/>
      <c r="O73" s="1"/>
      <c r="P73" s="1"/>
      <c r="Q73" s="1"/>
      <c r="R73" s="1"/>
      <c r="S73" s="1"/>
      <c r="T73" s="1"/>
      <c r="U73" s="1"/>
      <c r="V73" s="1"/>
      <c r="W73" s="1"/>
      <c r="X73" s="1"/>
      <c r="Y73" s="1"/>
      <c r="Z73" s="1"/>
    </row>
    <row r="74" spans="1:26" ht="14.25" customHeight="1" x14ac:dyDescent="0.25">
      <c r="A74" s="1" t="s">
        <v>1031</v>
      </c>
      <c r="B74" s="95" t="s">
        <v>556</v>
      </c>
      <c r="C74" s="77">
        <f>VLOOKUP(B74,'7'!$B$7:$C$26,2,FALSE)</f>
        <v>0</v>
      </c>
      <c r="D74" s="77">
        <f>HLOOKUP(B74,'11'!$D$6:$W$75,54,FALSE)</f>
        <v>0</v>
      </c>
      <c r="E74" s="314"/>
      <c r="F74" s="315" t="str">
        <f t="shared" si="6"/>
        <v>Gerai</v>
      </c>
      <c r="G74" s="316">
        <f t="shared" si="7"/>
        <v>0</v>
      </c>
      <c r="H74" s="1"/>
      <c r="I74" s="1"/>
      <c r="J74" s="1"/>
      <c r="K74" s="1"/>
      <c r="L74" s="1"/>
      <c r="M74" s="1"/>
      <c r="N74" s="1"/>
      <c r="O74" s="1"/>
      <c r="P74" s="1"/>
      <c r="Q74" s="1"/>
      <c r="R74" s="1"/>
      <c r="S74" s="1"/>
      <c r="T74" s="1"/>
      <c r="U74" s="1"/>
      <c r="V74" s="1"/>
      <c r="W74" s="1"/>
      <c r="X74" s="1"/>
      <c r="Y74" s="1"/>
      <c r="Z74" s="1"/>
    </row>
    <row r="75" spans="1:26" ht="14.25" customHeight="1" x14ac:dyDescent="0.25">
      <c r="A75" s="1" t="s">
        <v>1032</v>
      </c>
      <c r="B75" s="95" t="s">
        <v>559</v>
      </c>
      <c r="C75" s="77">
        <f>VLOOKUP(B75,'7'!$B$7:$C$26,2,FALSE)</f>
        <v>0</v>
      </c>
      <c r="D75" s="77">
        <f>HLOOKUP(B75,'11'!$D$6:$W$75,54,FALSE)</f>
        <v>0</v>
      </c>
      <c r="E75" s="314"/>
      <c r="F75" s="315" t="str">
        <f t="shared" si="6"/>
        <v>Gerai</v>
      </c>
      <c r="G75" s="316">
        <f t="shared" si="7"/>
        <v>0</v>
      </c>
      <c r="H75" s="1"/>
      <c r="I75" s="1"/>
      <c r="J75" s="1"/>
      <c r="K75" s="1"/>
      <c r="L75" s="1"/>
      <c r="M75" s="1"/>
      <c r="N75" s="1"/>
      <c r="O75" s="1"/>
      <c r="P75" s="1"/>
      <c r="Q75" s="1"/>
      <c r="R75" s="1"/>
      <c r="S75" s="1"/>
      <c r="T75" s="1"/>
      <c r="U75" s="1"/>
      <c r="V75" s="1"/>
      <c r="W75" s="1"/>
      <c r="X75" s="1"/>
      <c r="Y75" s="1"/>
      <c r="Z75" s="1"/>
    </row>
    <row r="76" spans="1:26" ht="14.25" customHeight="1" x14ac:dyDescent="0.25">
      <c r="A76" s="1" t="s">
        <v>1033</v>
      </c>
      <c r="B76" s="95" t="s">
        <v>562</v>
      </c>
      <c r="C76" s="77">
        <f>VLOOKUP(B76,'7'!$B$7:$C$26,2,FALSE)</f>
        <v>0</v>
      </c>
      <c r="D76" s="77">
        <f>HLOOKUP(B76,'11'!$D$6:$W$75,54,FALSE)</f>
        <v>0</v>
      </c>
      <c r="E76" s="314"/>
      <c r="F76" s="315" t="str">
        <f t="shared" si="6"/>
        <v>Gerai</v>
      </c>
      <c r="G76" s="316">
        <f t="shared" si="7"/>
        <v>0</v>
      </c>
      <c r="H76" s="1"/>
      <c r="I76" s="1"/>
      <c r="J76" s="1"/>
      <c r="K76" s="1"/>
      <c r="L76" s="1"/>
      <c r="M76" s="1"/>
      <c r="N76" s="1"/>
      <c r="O76" s="1"/>
      <c r="P76" s="1"/>
      <c r="Q76" s="1"/>
      <c r="R76" s="1"/>
      <c r="S76" s="1"/>
      <c r="T76" s="1"/>
      <c r="U76" s="1"/>
      <c r="V76" s="1"/>
      <c r="W76" s="1"/>
      <c r="X76" s="1"/>
      <c r="Y76" s="1"/>
      <c r="Z76" s="1"/>
    </row>
    <row r="77" spans="1:26" ht="14.25" customHeight="1" x14ac:dyDescent="0.25">
      <c r="A77" s="1" t="s">
        <v>1034</v>
      </c>
      <c r="B77" s="95" t="s">
        <v>565</v>
      </c>
      <c r="C77" s="77">
        <f>VLOOKUP(B77,'7'!$B$7:$C$26,2,FALSE)</f>
        <v>0</v>
      </c>
      <c r="D77" s="77">
        <f>HLOOKUP(B77,'11'!$D$6:$W$75,54,FALSE)</f>
        <v>0</v>
      </c>
      <c r="E77" s="314"/>
      <c r="F77" s="315" t="str">
        <f t="shared" si="6"/>
        <v>Gerai</v>
      </c>
      <c r="G77" s="316">
        <f t="shared" si="7"/>
        <v>0</v>
      </c>
      <c r="H77" s="1"/>
      <c r="I77" s="1"/>
      <c r="J77" s="1"/>
      <c r="K77" s="1"/>
      <c r="L77" s="1"/>
      <c r="M77" s="1"/>
      <c r="N77" s="1"/>
      <c r="O77" s="1"/>
      <c r="P77" s="1"/>
      <c r="Q77" s="1"/>
      <c r="R77" s="1"/>
      <c r="S77" s="1"/>
      <c r="T77" s="1"/>
      <c r="U77" s="1"/>
      <c r="V77" s="1"/>
      <c r="W77" s="1"/>
      <c r="X77" s="1"/>
      <c r="Y77" s="1"/>
      <c r="Z77" s="1"/>
    </row>
    <row r="78" spans="1:26" ht="14.25" customHeight="1" x14ac:dyDescent="0.25">
      <c r="A78" s="1" t="s">
        <v>1035</v>
      </c>
      <c r="B78" s="95" t="s">
        <v>568</v>
      </c>
      <c r="C78" s="77">
        <f>VLOOKUP(B78,'7'!$B$7:$C$26,2,FALSE)</f>
        <v>0</v>
      </c>
      <c r="D78" s="77">
        <f>HLOOKUP(B78,'11'!$D$6:$W$75,54,FALSE)</f>
        <v>0</v>
      </c>
      <c r="E78" s="314"/>
      <c r="F78" s="315" t="str">
        <f t="shared" si="6"/>
        <v>Gerai</v>
      </c>
      <c r="G78" s="316">
        <f t="shared" si="7"/>
        <v>0</v>
      </c>
      <c r="H78" s="1"/>
      <c r="I78" s="1"/>
      <c r="J78" s="1"/>
      <c r="K78" s="1"/>
      <c r="L78" s="1"/>
      <c r="M78" s="1"/>
      <c r="N78" s="1"/>
      <c r="O78" s="1"/>
      <c r="P78" s="1"/>
      <c r="Q78" s="1"/>
      <c r="R78" s="1"/>
      <c r="S78" s="1"/>
      <c r="T78" s="1"/>
      <c r="U78" s="1"/>
      <c r="V78" s="1"/>
      <c r="W78" s="1"/>
      <c r="X78" s="1"/>
      <c r="Y78" s="1"/>
      <c r="Z78" s="1"/>
    </row>
    <row r="79" spans="1:26" ht="14.25" customHeight="1" x14ac:dyDescent="0.25">
      <c r="A79" s="1" t="s">
        <v>1036</v>
      </c>
      <c r="B79" s="95" t="s">
        <v>571</v>
      </c>
      <c r="C79" s="77">
        <f>VLOOKUP(B79,'7'!$B$7:$C$26,2,FALSE)</f>
        <v>0</v>
      </c>
      <c r="D79" s="77">
        <f>HLOOKUP(B79,'11'!$D$6:$W$75,54,FALSE)</f>
        <v>0</v>
      </c>
      <c r="E79" s="314"/>
      <c r="F79" s="315" t="str">
        <f t="shared" si="6"/>
        <v>Gerai</v>
      </c>
      <c r="G79" s="316">
        <f t="shared" si="7"/>
        <v>0</v>
      </c>
      <c r="H79" s="1"/>
      <c r="I79" s="1"/>
      <c r="J79" s="1"/>
      <c r="K79" s="1"/>
      <c r="L79" s="1"/>
      <c r="M79" s="1"/>
      <c r="N79" s="1"/>
      <c r="O79" s="1"/>
      <c r="P79" s="1"/>
      <c r="Q79" s="1"/>
      <c r="R79" s="1"/>
      <c r="S79" s="1"/>
      <c r="T79" s="1"/>
      <c r="U79" s="1"/>
      <c r="V79" s="1"/>
      <c r="W79" s="1"/>
      <c r="X79" s="1"/>
      <c r="Y79" s="1"/>
      <c r="Z79" s="1"/>
    </row>
    <row r="80" spans="1:26" ht="14.25" customHeight="1" x14ac:dyDescent="0.25">
      <c r="A80" s="1" t="s">
        <v>1037</v>
      </c>
      <c r="B80" s="95" t="s">
        <v>574</v>
      </c>
      <c r="C80" s="77">
        <f>VLOOKUP(B80,'7'!$B$7:$C$26,2,FALSE)</f>
        <v>0</v>
      </c>
      <c r="D80" s="77">
        <f>HLOOKUP(B80,'11'!$D$6:$W$75,54,FALSE)</f>
        <v>0</v>
      </c>
      <c r="E80" s="314"/>
      <c r="F80" s="315" t="str">
        <f t="shared" si="6"/>
        <v>Gerai</v>
      </c>
      <c r="G80" s="316">
        <f t="shared" si="7"/>
        <v>0</v>
      </c>
      <c r="H80" s="1"/>
      <c r="I80" s="1"/>
      <c r="J80" s="1"/>
      <c r="K80" s="1"/>
      <c r="L80" s="1"/>
      <c r="M80" s="1"/>
      <c r="N80" s="1"/>
      <c r="O80" s="1"/>
      <c r="P80" s="1"/>
      <c r="Q80" s="1"/>
      <c r="R80" s="1"/>
      <c r="S80" s="1"/>
      <c r="T80" s="1"/>
      <c r="U80" s="1"/>
      <c r="V80" s="1"/>
      <c r="W80" s="1"/>
      <c r="X80" s="1"/>
      <c r="Y80" s="1"/>
      <c r="Z80" s="1"/>
    </row>
    <row r="81" spans="1:26" ht="14.25" customHeight="1" x14ac:dyDescent="0.25">
      <c r="A81" s="1" t="s">
        <v>1038</v>
      </c>
      <c r="B81" s="95" t="s">
        <v>576</v>
      </c>
      <c r="C81" s="77">
        <f>VLOOKUP(B81,'7'!$B$7:$C$26,2,FALSE)</f>
        <v>0</v>
      </c>
      <c r="D81" s="77">
        <f>HLOOKUP(B81,'11'!$D$6:$W$75,54,FALSE)</f>
        <v>0</v>
      </c>
      <c r="E81" s="314"/>
      <c r="F81" s="315" t="str">
        <f t="shared" si="6"/>
        <v>Gerai</v>
      </c>
      <c r="G81" s="316">
        <f t="shared" si="7"/>
        <v>0</v>
      </c>
      <c r="H81" s="1"/>
      <c r="I81" s="1"/>
      <c r="J81" s="1"/>
      <c r="K81" s="1"/>
      <c r="L81" s="1"/>
      <c r="M81" s="1"/>
      <c r="N81" s="1"/>
      <c r="O81" s="1"/>
      <c r="P81" s="1"/>
      <c r="Q81" s="1"/>
      <c r="R81" s="1"/>
      <c r="S81" s="1"/>
      <c r="T81" s="1"/>
      <c r="U81" s="1"/>
      <c r="V81" s="1"/>
      <c r="W81" s="1"/>
      <c r="X81" s="1"/>
      <c r="Y81" s="1"/>
      <c r="Z81" s="1"/>
    </row>
    <row r="82" spans="1:26" ht="14.25" customHeight="1" x14ac:dyDescent="0.25">
      <c r="A82" s="1" t="s">
        <v>1039</v>
      </c>
      <c r="B82" s="95" t="s">
        <v>578</v>
      </c>
      <c r="C82" s="77">
        <f>VLOOKUP(B82,'7'!$B$7:$C$26,2,FALSE)</f>
        <v>0</v>
      </c>
      <c r="D82" s="77">
        <f>HLOOKUP(B82,'11'!$D$6:$W$75,54,FALSE)</f>
        <v>0</v>
      </c>
      <c r="E82" s="314"/>
      <c r="F82" s="315" t="str">
        <f t="shared" si="6"/>
        <v>Gerai</v>
      </c>
      <c r="G82" s="316">
        <f t="shared" si="7"/>
        <v>0</v>
      </c>
      <c r="H82" s="1"/>
      <c r="I82" s="1"/>
      <c r="J82" s="1"/>
      <c r="K82" s="1"/>
      <c r="L82" s="1"/>
      <c r="M82" s="1"/>
      <c r="N82" s="1"/>
      <c r="O82" s="1"/>
      <c r="P82" s="1"/>
      <c r="Q82" s="1"/>
      <c r="R82" s="1"/>
      <c r="S82" s="1"/>
      <c r="T82" s="1"/>
      <c r="U82" s="1"/>
      <c r="V82" s="1"/>
      <c r="W82" s="1"/>
      <c r="X82" s="1"/>
      <c r="Y82" s="1"/>
      <c r="Z82" s="1"/>
    </row>
    <row r="83" spans="1:26" ht="14.25" customHeight="1" x14ac:dyDescent="0.25">
      <c r="A83" s="1" t="s">
        <v>1040</v>
      </c>
      <c r="B83" s="95" t="s">
        <v>580</v>
      </c>
      <c r="C83" s="77">
        <f>VLOOKUP(B83,'7'!$B$7:$C$26,2,FALSE)</f>
        <v>0</v>
      </c>
      <c r="D83" s="77">
        <f>HLOOKUP(B83,'11'!$D$6:$W$75,54,FALSE)</f>
        <v>0</v>
      </c>
      <c r="E83" s="314"/>
      <c r="F83" s="315" t="str">
        <f t="shared" si="6"/>
        <v>Gerai</v>
      </c>
      <c r="G83" s="316">
        <f t="shared" si="7"/>
        <v>0</v>
      </c>
      <c r="H83" s="1"/>
      <c r="I83" s="1"/>
      <c r="J83" s="1"/>
      <c r="K83" s="1"/>
      <c r="L83" s="1"/>
      <c r="M83" s="1"/>
      <c r="N83" s="1"/>
      <c r="O83" s="1"/>
      <c r="P83" s="1"/>
      <c r="Q83" s="1"/>
      <c r="R83" s="1"/>
      <c r="S83" s="1"/>
      <c r="T83" s="1"/>
      <c r="U83" s="1"/>
      <c r="V83" s="1"/>
      <c r="W83" s="1"/>
      <c r="X83" s="1"/>
      <c r="Y83" s="1"/>
      <c r="Z83" s="1"/>
    </row>
    <row r="84" spans="1:26" ht="14.25" customHeight="1" x14ac:dyDescent="0.25">
      <c r="A84" s="1" t="s">
        <v>1041</v>
      </c>
      <c r="B84" s="95" t="s">
        <v>582</v>
      </c>
      <c r="C84" s="77">
        <f>VLOOKUP(B84,'7'!$B$7:$C$26,2,FALSE)</f>
        <v>0</v>
      </c>
      <c r="D84" s="77">
        <f>HLOOKUP(B84,'11'!$D$6:$W$75,54,FALSE)</f>
        <v>0</v>
      </c>
      <c r="E84" s="314"/>
      <c r="F84" s="315" t="str">
        <f t="shared" si="6"/>
        <v>Gerai</v>
      </c>
      <c r="G84" s="316">
        <f t="shared" si="7"/>
        <v>0</v>
      </c>
      <c r="H84" s="1"/>
      <c r="I84" s="1"/>
      <c r="J84" s="1"/>
      <c r="K84" s="1"/>
      <c r="L84" s="1"/>
      <c r="M84" s="1"/>
      <c r="N84" s="1"/>
      <c r="O84" s="1"/>
      <c r="P84" s="1"/>
      <c r="Q84" s="1"/>
      <c r="R84" s="1"/>
      <c r="S84" s="1"/>
      <c r="T84" s="1"/>
      <c r="U84" s="1"/>
      <c r="V84" s="1"/>
      <c r="W84" s="1"/>
      <c r="X84" s="1"/>
      <c r="Y84" s="1"/>
      <c r="Z84" s="1"/>
    </row>
    <row r="85" spans="1:26" ht="14.25" customHeight="1" x14ac:dyDescent="0.25">
      <c r="A85" s="1" t="s">
        <v>1042</v>
      </c>
      <c r="B85" s="95" t="s">
        <v>584</v>
      </c>
      <c r="C85" s="77">
        <f>VLOOKUP(B85,'7'!$B$7:$C$26,2,FALSE)</f>
        <v>0</v>
      </c>
      <c r="D85" s="77">
        <f>HLOOKUP(B85,'11'!$D$6:$W$75,54,FALSE)</f>
        <v>0</v>
      </c>
      <c r="E85" s="314"/>
      <c r="F85" s="315" t="str">
        <f t="shared" si="6"/>
        <v>Gerai</v>
      </c>
      <c r="G85" s="316">
        <f t="shared" si="7"/>
        <v>0</v>
      </c>
      <c r="H85" s="1"/>
      <c r="I85" s="1"/>
      <c r="J85" s="1"/>
      <c r="K85" s="1"/>
      <c r="L85" s="1"/>
      <c r="M85" s="1"/>
      <c r="N85" s="1"/>
      <c r="O85" s="1"/>
      <c r="P85" s="1"/>
      <c r="Q85" s="1"/>
      <c r="R85" s="1"/>
      <c r="S85" s="1"/>
      <c r="T85" s="1"/>
      <c r="U85" s="1"/>
      <c r="V85" s="1"/>
      <c r="W85" s="1"/>
      <c r="X85" s="1"/>
      <c r="Y85" s="1"/>
      <c r="Z85" s="1"/>
    </row>
    <row r="86" spans="1:26" ht="14.25" customHeight="1" x14ac:dyDescent="0.25">
      <c r="A86" s="1" t="s">
        <v>1043</v>
      </c>
      <c r="B86" s="95" t="s">
        <v>586</v>
      </c>
      <c r="C86" s="77">
        <f>VLOOKUP(B86,'7'!$B$7:$C$26,2,FALSE)</f>
        <v>0</v>
      </c>
      <c r="D86" s="77">
        <f>HLOOKUP(B86,'11'!$D$6:$W$75,54,FALSE)</f>
        <v>0</v>
      </c>
      <c r="E86" s="314"/>
      <c r="F86" s="315" t="str">
        <f t="shared" si="6"/>
        <v>Gerai</v>
      </c>
      <c r="G86" s="316">
        <f t="shared" si="7"/>
        <v>0</v>
      </c>
      <c r="H86" s="1"/>
      <c r="I86" s="1"/>
      <c r="J86" s="1"/>
      <c r="K86" s="1"/>
      <c r="L86" s="1"/>
      <c r="M86" s="1"/>
      <c r="N86" s="1"/>
      <c r="O86" s="1"/>
      <c r="P86" s="1"/>
      <c r="Q86" s="1"/>
      <c r="R86" s="1"/>
      <c r="S86" s="1"/>
      <c r="T86" s="1"/>
      <c r="U86" s="1"/>
      <c r="V86" s="1"/>
      <c r="W86" s="1"/>
      <c r="X86" s="1"/>
      <c r="Y86" s="1"/>
      <c r="Z86" s="1"/>
    </row>
    <row r="87" spans="1:26" ht="14.25" customHeight="1" x14ac:dyDescent="0.25">
      <c r="A87" s="1" t="s">
        <v>1044</v>
      </c>
      <c r="B87" s="95" t="s">
        <v>588</v>
      </c>
      <c r="C87" s="77">
        <f>VLOOKUP(B87,'7'!$B$7:$C$26,2,FALSE)</f>
        <v>0</v>
      </c>
      <c r="D87" s="77">
        <f>HLOOKUP(B87,'11'!$D$6:$W$75,54,FALSE)</f>
        <v>0</v>
      </c>
      <c r="E87" s="314"/>
      <c r="F87" s="315" t="str">
        <f t="shared" si="6"/>
        <v>Gerai</v>
      </c>
      <c r="G87" s="316">
        <f t="shared" si="7"/>
        <v>0</v>
      </c>
      <c r="H87" s="1"/>
      <c r="I87" s="1"/>
      <c r="J87" s="1"/>
      <c r="K87" s="1"/>
      <c r="L87" s="1"/>
      <c r="M87" s="1"/>
      <c r="N87" s="1"/>
      <c r="O87" s="1"/>
      <c r="P87" s="1"/>
      <c r="Q87" s="1"/>
      <c r="R87" s="1"/>
      <c r="S87" s="1"/>
      <c r="T87" s="1"/>
      <c r="U87" s="1"/>
      <c r="V87" s="1"/>
      <c r="W87" s="1"/>
      <c r="X87" s="1"/>
      <c r="Y87" s="1"/>
      <c r="Z87" s="1"/>
    </row>
    <row r="88" spans="1:26" ht="14.25" customHeight="1" x14ac:dyDescent="0.25">
      <c r="A88" s="1" t="s">
        <v>1045</v>
      </c>
      <c r="B88" s="95" t="s">
        <v>590</v>
      </c>
      <c r="C88" s="77">
        <f>VLOOKUP(B88,'7'!$B$7:$C$26,2,FALSE)</f>
        <v>0</v>
      </c>
      <c r="D88" s="77">
        <f>HLOOKUP(B88,'11'!$D$6:$W$75,54,FALSE)</f>
        <v>0</v>
      </c>
      <c r="E88" s="314"/>
      <c r="F88" s="315" t="str">
        <f t="shared" si="6"/>
        <v>Gerai</v>
      </c>
      <c r="G88" s="316">
        <f t="shared" si="7"/>
        <v>0</v>
      </c>
      <c r="H88" s="1"/>
      <c r="I88" s="1"/>
      <c r="J88" s="1"/>
      <c r="K88" s="1"/>
      <c r="L88" s="1"/>
      <c r="M88" s="1"/>
      <c r="N88" s="1"/>
      <c r="O88" s="1"/>
      <c r="P88" s="1"/>
      <c r="Q88" s="1"/>
      <c r="R88" s="1"/>
      <c r="S88" s="1"/>
      <c r="T88" s="1"/>
      <c r="U88" s="1"/>
      <c r="V88" s="1"/>
      <c r="W88" s="1"/>
      <c r="X88" s="1"/>
      <c r="Y88" s="1"/>
      <c r="Z88" s="1"/>
    </row>
    <row r="89" spans="1:26" ht="14.25" customHeight="1" x14ac:dyDescent="0.25">
      <c r="A89" s="1" t="s">
        <v>1046</v>
      </c>
      <c r="B89" s="95" t="s">
        <v>592</v>
      </c>
      <c r="C89" s="77">
        <f>VLOOKUP(B89,'7'!$B$7:$C$26,2,FALSE)</f>
        <v>0</v>
      </c>
      <c r="D89" s="77">
        <f>HLOOKUP(B89,'11'!$D$6:$W$75,54,FALSE)</f>
        <v>0</v>
      </c>
      <c r="E89" s="314"/>
      <c r="F89" s="315" t="str">
        <f t="shared" si="6"/>
        <v>Gerai</v>
      </c>
      <c r="G89" s="316">
        <f t="shared" si="7"/>
        <v>0</v>
      </c>
      <c r="H89" s="1"/>
      <c r="I89" s="1"/>
      <c r="J89" s="1"/>
      <c r="K89" s="1"/>
      <c r="L89" s="1"/>
      <c r="M89" s="1"/>
      <c r="N89" s="1"/>
      <c r="O89" s="1"/>
      <c r="P89" s="1"/>
      <c r="Q89" s="1"/>
      <c r="R89" s="1"/>
      <c r="S89" s="1"/>
      <c r="T89" s="1"/>
      <c r="U89" s="1"/>
      <c r="V89" s="1"/>
      <c r="W89" s="1"/>
      <c r="X89" s="1"/>
      <c r="Y89" s="1"/>
      <c r="Z89" s="1"/>
    </row>
    <row r="90" spans="1:26" ht="14.25" customHeight="1" x14ac:dyDescent="0.25">
      <c r="A90" s="1" t="s">
        <v>1047</v>
      </c>
      <c r="B90" s="95" t="s">
        <v>594</v>
      </c>
      <c r="C90" s="77">
        <f>VLOOKUP(B90,'7'!$B$7:$C$26,2,FALSE)</f>
        <v>0</v>
      </c>
      <c r="D90" s="77">
        <f>HLOOKUP(B90,'11'!$D$6:$W$75,54,FALSE)</f>
        <v>0</v>
      </c>
      <c r="E90" s="314"/>
      <c r="F90" s="315" t="str">
        <f t="shared" si="6"/>
        <v>Gerai</v>
      </c>
      <c r="G90" s="316">
        <f t="shared" si="7"/>
        <v>0</v>
      </c>
      <c r="H90" s="1"/>
      <c r="I90" s="1"/>
      <c r="J90" s="1"/>
      <c r="K90" s="1"/>
      <c r="L90" s="1"/>
      <c r="M90" s="1"/>
      <c r="N90" s="1"/>
      <c r="O90" s="1"/>
      <c r="P90" s="1"/>
      <c r="Q90" s="1"/>
      <c r="R90" s="1"/>
      <c r="S90" s="1"/>
      <c r="T90" s="1"/>
      <c r="U90" s="1"/>
      <c r="V90" s="1"/>
      <c r="W90" s="1"/>
      <c r="X90" s="1"/>
      <c r="Y90" s="1"/>
      <c r="Z90" s="1"/>
    </row>
    <row r="91" spans="1:26" ht="54.75" customHeight="1" x14ac:dyDescent="0.25">
      <c r="A91" s="1" t="s">
        <v>1048</v>
      </c>
      <c r="B91" s="130" t="s">
        <v>444</v>
      </c>
      <c r="C91" s="312" t="str">
        <f>'6'!C12</f>
        <v>Socialinės įtraukties skatinimas. Asmenų, kuriems taikomi remiami socialinės įtraukties projektai, skaičius</v>
      </c>
      <c r="D91" s="78"/>
      <c r="E91" s="131"/>
      <c r="F91" s="313"/>
      <c r="G91" s="110"/>
      <c r="H91" s="1"/>
      <c r="I91" s="1"/>
      <c r="J91" s="1"/>
      <c r="K91" s="1"/>
      <c r="L91" s="1"/>
      <c r="M91" s="1"/>
      <c r="N91" s="1"/>
      <c r="O91" s="1"/>
      <c r="P91" s="1"/>
      <c r="Q91" s="1"/>
      <c r="R91" s="1"/>
      <c r="S91" s="1"/>
      <c r="T91" s="1"/>
      <c r="U91" s="1"/>
      <c r="V91" s="1"/>
      <c r="W91" s="1"/>
      <c r="X91" s="1"/>
      <c r="Y91" s="1"/>
      <c r="Z91" s="1"/>
    </row>
    <row r="92" spans="1:26" ht="81" customHeight="1" x14ac:dyDescent="0.25">
      <c r="A92" s="1" t="s">
        <v>1049</v>
      </c>
      <c r="B92" s="95" t="s">
        <v>541</v>
      </c>
      <c r="C92" s="77" t="str">
        <f>VLOOKUP(B92,'7'!$B$7:$C$26,2,FALSE)</f>
        <v>Palankių sąlygų verslumui skatinimas per viešųjų paslaugų plėtojimą</v>
      </c>
      <c r="D92" s="77">
        <f>HLOOKUP(B92,'11'!$D$6:$W$75,70,FALSE)</f>
        <v>60</v>
      </c>
      <c r="E92" s="579" t="s">
        <v>1907</v>
      </c>
      <c r="F92" s="315" t="str">
        <f t="shared" ref="F92:F111" si="8">IF(AND(D92&gt;0,ISBLANK(E92)),"Trūksta pagrindimo","Gerai")</f>
        <v>Gerai</v>
      </c>
      <c r="G92" s="316">
        <f t="shared" ref="G92:G111" si="9">LEN(E92)</f>
        <v>224</v>
      </c>
      <c r="H92" s="1"/>
      <c r="I92" s="1"/>
      <c r="J92" s="1"/>
      <c r="K92" s="1"/>
      <c r="L92" s="1"/>
      <c r="M92" s="1"/>
      <c r="N92" s="1"/>
      <c r="O92" s="1"/>
      <c r="P92" s="1"/>
      <c r="Q92" s="1"/>
      <c r="R92" s="1"/>
      <c r="S92" s="1"/>
      <c r="T92" s="1"/>
      <c r="U92" s="1"/>
      <c r="V92" s="1"/>
      <c r="W92" s="1"/>
      <c r="X92" s="1"/>
      <c r="Y92" s="1"/>
      <c r="Z92" s="1"/>
    </row>
    <row r="93" spans="1:26" ht="14.25" customHeight="1" x14ac:dyDescent="0.25">
      <c r="A93" s="1" t="s">
        <v>1050</v>
      </c>
      <c r="B93" s="95" t="s">
        <v>546</v>
      </c>
      <c r="C93" s="77" t="str">
        <f>VLOOKUP(B93,'7'!$B$7:$C$26,2,FALSE)</f>
        <v>Privataus verslo stiprinimas VVG teritorijoje</v>
      </c>
      <c r="D93" s="77">
        <f>HLOOKUP(B93,'11'!$D$6:$W$75,70,FALSE)</f>
        <v>0</v>
      </c>
      <c r="E93" s="314"/>
      <c r="F93" s="315" t="str">
        <f t="shared" si="8"/>
        <v>Gerai</v>
      </c>
      <c r="G93" s="316">
        <f t="shared" si="9"/>
        <v>0</v>
      </c>
      <c r="H93" s="1"/>
      <c r="I93" s="1"/>
      <c r="J93" s="1"/>
      <c r="K93" s="1"/>
      <c r="L93" s="1"/>
      <c r="M93" s="1"/>
      <c r="N93" s="1"/>
      <c r="O93" s="1"/>
      <c r="P93" s="1"/>
      <c r="Q93" s="1"/>
      <c r="R93" s="1"/>
      <c r="S93" s="1"/>
      <c r="T93" s="1"/>
      <c r="U93" s="1"/>
      <c r="V93" s="1"/>
      <c r="W93" s="1"/>
      <c r="X93" s="1"/>
      <c r="Y93" s="1"/>
      <c r="Z93" s="1"/>
    </row>
    <row r="94" spans="1:26" ht="80.25" customHeight="1" x14ac:dyDescent="0.25">
      <c r="A94" s="1" t="s">
        <v>1051</v>
      </c>
      <c r="B94" s="95" t="s">
        <v>551</v>
      </c>
      <c r="C94" s="77" t="str">
        <f>VLOOKUP(B94,'7'!$B$7:$C$26,2,FALSE)</f>
        <v>NVO socialinio verslo kūrimas ir plėtojimas</v>
      </c>
      <c r="D94" s="77">
        <f>HLOOKUP(B94,'11'!$D$6:$W$75,70,FALSE)</f>
        <v>40</v>
      </c>
      <c r="E94" s="579" t="s">
        <v>1908</v>
      </c>
      <c r="F94" s="315" t="str">
        <f t="shared" si="8"/>
        <v>Gerai</v>
      </c>
      <c r="G94" s="316">
        <f t="shared" si="9"/>
        <v>254</v>
      </c>
      <c r="H94" s="1"/>
      <c r="I94" s="1"/>
      <c r="J94" s="1"/>
      <c r="K94" s="1"/>
      <c r="L94" s="1"/>
      <c r="M94" s="1"/>
      <c r="N94" s="1"/>
      <c r="O94" s="1"/>
      <c r="P94" s="1"/>
      <c r="Q94" s="1"/>
      <c r="R94" s="1"/>
      <c r="S94" s="1"/>
      <c r="T94" s="1"/>
      <c r="U94" s="1"/>
      <c r="V94" s="1"/>
      <c r="W94" s="1"/>
      <c r="X94" s="1"/>
      <c r="Y94" s="1"/>
      <c r="Z94" s="1"/>
    </row>
    <row r="95" spans="1:26" ht="14.25" customHeight="1" x14ac:dyDescent="0.25">
      <c r="A95" s="1" t="s">
        <v>1052</v>
      </c>
      <c r="B95" s="95" t="s">
        <v>556</v>
      </c>
      <c r="C95" s="77">
        <f>VLOOKUP(B95,'7'!$B$7:$C$26,2,FALSE)</f>
        <v>0</v>
      </c>
      <c r="D95" s="77">
        <f>HLOOKUP(B95,'11'!$D$6:$W$75,70,FALSE)</f>
        <v>0</v>
      </c>
      <c r="E95" s="314"/>
      <c r="F95" s="315" t="str">
        <f t="shared" si="8"/>
        <v>Gerai</v>
      </c>
      <c r="G95" s="316">
        <f t="shared" si="9"/>
        <v>0</v>
      </c>
      <c r="H95" s="1"/>
      <c r="I95" s="1"/>
      <c r="J95" s="1"/>
      <c r="K95" s="1"/>
      <c r="L95" s="1"/>
      <c r="M95" s="1"/>
      <c r="N95" s="1"/>
      <c r="O95" s="1"/>
      <c r="P95" s="1"/>
      <c r="Q95" s="1"/>
      <c r="R95" s="1"/>
      <c r="S95" s="1"/>
      <c r="T95" s="1"/>
      <c r="U95" s="1"/>
      <c r="V95" s="1"/>
      <c r="W95" s="1"/>
      <c r="X95" s="1"/>
      <c r="Y95" s="1"/>
      <c r="Z95" s="1"/>
    </row>
    <row r="96" spans="1:26" ht="14.25" customHeight="1" x14ac:dyDescent="0.25">
      <c r="A96" s="1" t="s">
        <v>1053</v>
      </c>
      <c r="B96" s="95" t="s">
        <v>559</v>
      </c>
      <c r="C96" s="77">
        <f>VLOOKUP(B96,'7'!$B$7:$C$26,2,FALSE)</f>
        <v>0</v>
      </c>
      <c r="D96" s="77">
        <f>HLOOKUP(B96,'11'!$D$6:$W$75,70,FALSE)</f>
        <v>0</v>
      </c>
      <c r="E96" s="314"/>
      <c r="F96" s="315" t="str">
        <f t="shared" si="8"/>
        <v>Gerai</v>
      </c>
      <c r="G96" s="316">
        <f t="shared" si="9"/>
        <v>0</v>
      </c>
      <c r="H96" s="1"/>
      <c r="I96" s="1"/>
      <c r="J96" s="1"/>
      <c r="K96" s="1"/>
      <c r="L96" s="1"/>
      <c r="M96" s="1"/>
      <c r="N96" s="1"/>
      <c r="O96" s="1"/>
      <c r="P96" s="1"/>
      <c r="Q96" s="1"/>
      <c r="R96" s="1"/>
      <c r="S96" s="1"/>
      <c r="T96" s="1"/>
      <c r="U96" s="1"/>
      <c r="V96" s="1"/>
      <c r="W96" s="1"/>
      <c r="X96" s="1"/>
      <c r="Y96" s="1"/>
      <c r="Z96" s="1"/>
    </row>
    <row r="97" spans="1:26" ht="14.25" customHeight="1" x14ac:dyDescent="0.25">
      <c r="A97" s="1" t="s">
        <v>1054</v>
      </c>
      <c r="B97" s="95" t="s">
        <v>562</v>
      </c>
      <c r="C97" s="77">
        <f>VLOOKUP(B97,'7'!$B$7:$C$26,2,FALSE)</f>
        <v>0</v>
      </c>
      <c r="D97" s="77">
        <f>HLOOKUP(B97,'11'!$D$6:$W$75,70,FALSE)</f>
        <v>0</v>
      </c>
      <c r="E97" s="314"/>
      <c r="F97" s="315" t="str">
        <f t="shared" si="8"/>
        <v>Gerai</v>
      </c>
      <c r="G97" s="316">
        <f t="shared" si="9"/>
        <v>0</v>
      </c>
      <c r="H97" s="1"/>
      <c r="I97" s="1"/>
      <c r="J97" s="1"/>
      <c r="K97" s="1"/>
      <c r="L97" s="1"/>
      <c r="M97" s="1"/>
      <c r="N97" s="1"/>
      <c r="O97" s="1"/>
      <c r="P97" s="1"/>
      <c r="Q97" s="1"/>
      <c r="R97" s="1"/>
      <c r="S97" s="1"/>
      <c r="T97" s="1"/>
      <c r="U97" s="1"/>
      <c r="V97" s="1"/>
      <c r="W97" s="1"/>
      <c r="X97" s="1"/>
      <c r="Y97" s="1"/>
      <c r="Z97" s="1"/>
    </row>
    <row r="98" spans="1:26" ht="14.25" customHeight="1" x14ac:dyDescent="0.25">
      <c r="A98" s="1" t="s">
        <v>1055</v>
      </c>
      <c r="B98" s="95" t="s">
        <v>565</v>
      </c>
      <c r="C98" s="77">
        <f>VLOOKUP(B98,'7'!$B$7:$C$26,2,FALSE)</f>
        <v>0</v>
      </c>
      <c r="D98" s="77">
        <f>HLOOKUP(B98,'11'!$D$6:$W$75,70,FALSE)</f>
        <v>0</v>
      </c>
      <c r="E98" s="314"/>
      <c r="F98" s="315" t="str">
        <f t="shared" si="8"/>
        <v>Gerai</v>
      </c>
      <c r="G98" s="316">
        <f t="shared" si="9"/>
        <v>0</v>
      </c>
      <c r="H98" s="1"/>
      <c r="I98" s="1"/>
      <c r="J98" s="1"/>
      <c r="K98" s="1"/>
      <c r="L98" s="1"/>
      <c r="M98" s="1"/>
      <c r="N98" s="1"/>
      <c r="O98" s="1"/>
      <c r="P98" s="1"/>
      <c r="Q98" s="1"/>
      <c r="R98" s="1"/>
      <c r="S98" s="1"/>
      <c r="T98" s="1"/>
      <c r="U98" s="1"/>
      <c r="V98" s="1"/>
      <c r="W98" s="1"/>
      <c r="X98" s="1"/>
      <c r="Y98" s="1"/>
      <c r="Z98" s="1"/>
    </row>
    <row r="99" spans="1:26" ht="14.25" customHeight="1" x14ac:dyDescent="0.25">
      <c r="A99" s="1" t="s">
        <v>1056</v>
      </c>
      <c r="B99" s="95" t="s">
        <v>568</v>
      </c>
      <c r="C99" s="77">
        <f>VLOOKUP(B99,'7'!$B$7:$C$26,2,FALSE)</f>
        <v>0</v>
      </c>
      <c r="D99" s="77">
        <f>HLOOKUP(B99,'11'!$D$6:$W$75,70,FALSE)</f>
        <v>0</v>
      </c>
      <c r="E99" s="314"/>
      <c r="F99" s="315" t="str">
        <f t="shared" si="8"/>
        <v>Gerai</v>
      </c>
      <c r="G99" s="316">
        <f t="shared" si="9"/>
        <v>0</v>
      </c>
      <c r="H99" s="1"/>
      <c r="I99" s="1"/>
      <c r="J99" s="1"/>
      <c r="K99" s="1"/>
      <c r="L99" s="1"/>
      <c r="M99" s="1"/>
      <c r="N99" s="1"/>
      <c r="O99" s="1"/>
      <c r="P99" s="1"/>
      <c r="Q99" s="1"/>
      <c r="R99" s="1"/>
      <c r="S99" s="1"/>
      <c r="T99" s="1"/>
      <c r="U99" s="1"/>
      <c r="V99" s="1"/>
      <c r="W99" s="1"/>
      <c r="X99" s="1"/>
      <c r="Y99" s="1"/>
      <c r="Z99" s="1"/>
    </row>
    <row r="100" spans="1:26" ht="14.25" customHeight="1" x14ac:dyDescent="0.25">
      <c r="A100" s="1" t="s">
        <v>1057</v>
      </c>
      <c r="B100" s="95" t="s">
        <v>571</v>
      </c>
      <c r="C100" s="77">
        <f>VLOOKUP(B100,'7'!$B$7:$C$26,2,FALSE)</f>
        <v>0</v>
      </c>
      <c r="D100" s="77">
        <f>HLOOKUP(B100,'11'!$D$6:$W$75,70,FALSE)</f>
        <v>0</v>
      </c>
      <c r="E100" s="314"/>
      <c r="F100" s="315" t="str">
        <f t="shared" si="8"/>
        <v>Gerai</v>
      </c>
      <c r="G100" s="316">
        <f t="shared" si="9"/>
        <v>0</v>
      </c>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1058</v>
      </c>
      <c r="B101" s="95" t="s">
        <v>574</v>
      </c>
      <c r="C101" s="77">
        <f>VLOOKUP(B101,'7'!$B$7:$C$26,2,FALSE)</f>
        <v>0</v>
      </c>
      <c r="D101" s="77">
        <f>HLOOKUP(B101,'11'!$D$6:$W$75,70,FALSE)</f>
        <v>0</v>
      </c>
      <c r="E101" s="314"/>
      <c r="F101" s="315" t="str">
        <f t="shared" si="8"/>
        <v>Gerai</v>
      </c>
      <c r="G101" s="316">
        <f t="shared" si="9"/>
        <v>0</v>
      </c>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1059</v>
      </c>
      <c r="B102" s="95" t="s">
        <v>576</v>
      </c>
      <c r="C102" s="77">
        <f>VLOOKUP(B102,'7'!$B$7:$C$26,2,FALSE)</f>
        <v>0</v>
      </c>
      <c r="D102" s="77">
        <f>HLOOKUP(B102,'11'!$D$6:$W$75,70,FALSE)</f>
        <v>0</v>
      </c>
      <c r="E102" s="314"/>
      <c r="F102" s="315" t="str">
        <f t="shared" si="8"/>
        <v>Gerai</v>
      </c>
      <c r="G102" s="316">
        <f t="shared" si="9"/>
        <v>0</v>
      </c>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1060</v>
      </c>
      <c r="B103" s="95" t="s">
        <v>578</v>
      </c>
      <c r="C103" s="77">
        <f>VLOOKUP(B103,'7'!$B$7:$C$26,2,FALSE)</f>
        <v>0</v>
      </c>
      <c r="D103" s="77">
        <f>HLOOKUP(B103,'11'!$D$6:$W$75,70,FALSE)</f>
        <v>0</v>
      </c>
      <c r="E103" s="314"/>
      <c r="F103" s="315" t="str">
        <f t="shared" si="8"/>
        <v>Gerai</v>
      </c>
      <c r="G103" s="316">
        <f t="shared" si="9"/>
        <v>0</v>
      </c>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t="s">
        <v>1061</v>
      </c>
      <c r="B104" s="95" t="s">
        <v>580</v>
      </c>
      <c r="C104" s="77">
        <f>VLOOKUP(B104,'7'!$B$7:$C$26,2,FALSE)</f>
        <v>0</v>
      </c>
      <c r="D104" s="77">
        <f>HLOOKUP(B104,'11'!$D$6:$W$75,70,FALSE)</f>
        <v>0</v>
      </c>
      <c r="E104" s="314"/>
      <c r="F104" s="315" t="str">
        <f t="shared" si="8"/>
        <v>Gerai</v>
      </c>
      <c r="G104" s="316">
        <f t="shared" si="9"/>
        <v>0</v>
      </c>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1062</v>
      </c>
      <c r="B105" s="95" t="s">
        <v>582</v>
      </c>
      <c r="C105" s="77">
        <f>VLOOKUP(B105,'7'!$B$7:$C$26,2,FALSE)</f>
        <v>0</v>
      </c>
      <c r="D105" s="77">
        <f>HLOOKUP(B105,'11'!$D$6:$W$75,70,FALSE)</f>
        <v>0</v>
      </c>
      <c r="E105" s="314"/>
      <c r="F105" s="315" t="str">
        <f t="shared" si="8"/>
        <v>Gerai</v>
      </c>
      <c r="G105" s="316">
        <f t="shared" si="9"/>
        <v>0</v>
      </c>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t="s">
        <v>1063</v>
      </c>
      <c r="B106" s="95" t="s">
        <v>584</v>
      </c>
      <c r="C106" s="77">
        <f>VLOOKUP(B106,'7'!$B$7:$C$26,2,FALSE)</f>
        <v>0</v>
      </c>
      <c r="D106" s="77">
        <f>HLOOKUP(B106,'11'!$D$6:$W$75,70,FALSE)</f>
        <v>0</v>
      </c>
      <c r="E106" s="314"/>
      <c r="F106" s="315" t="str">
        <f t="shared" si="8"/>
        <v>Gerai</v>
      </c>
      <c r="G106" s="316">
        <f t="shared" si="9"/>
        <v>0</v>
      </c>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t="s">
        <v>1064</v>
      </c>
      <c r="B107" s="95" t="s">
        <v>586</v>
      </c>
      <c r="C107" s="77">
        <f>VLOOKUP(B107,'7'!$B$7:$C$26,2,FALSE)</f>
        <v>0</v>
      </c>
      <c r="D107" s="77">
        <f>HLOOKUP(B107,'11'!$D$6:$W$75,70,FALSE)</f>
        <v>0</v>
      </c>
      <c r="E107" s="314"/>
      <c r="F107" s="315" t="str">
        <f t="shared" si="8"/>
        <v>Gerai</v>
      </c>
      <c r="G107" s="316">
        <f t="shared" si="9"/>
        <v>0</v>
      </c>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1065</v>
      </c>
      <c r="B108" s="95" t="s">
        <v>588</v>
      </c>
      <c r="C108" s="77">
        <f>VLOOKUP(B108,'7'!$B$7:$C$26,2,FALSE)</f>
        <v>0</v>
      </c>
      <c r="D108" s="77">
        <f>HLOOKUP(B108,'11'!$D$6:$W$75,70,FALSE)</f>
        <v>0</v>
      </c>
      <c r="E108" s="314"/>
      <c r="F108" s="315" t="str">
        <f t="shared" si="8"/>
        <v>Gerai</v>
      </c>
      <c r="G108" s="316">
        <f t="shared" si="9"/>
        <v>0</v>
      </c>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1066</v>
      </c>
      <c r="B109" s="95" t="s">
        <v>590</v>
      </c>
      <c r="C109" s="77">
        <f>VLOOKUP(B109,'7'!$B$7:$C$26,2,FALSE)</f>
        <v>0</v>
      </c>
      <c r="D109" s="77">
        <f>HLOOKUP(B109,'11'!$D$6:$W$75,70,FALSE)</f>
        <v>0</v>
      </c>
      <c r="E109" s="314"/>
      <c r="F109" s="315" t="str">
        <f t="shared" si="8"/>
        <v>Gerai</v>
      </c>
      <c r="G109" s="316">
        <f t="shared" si="9"/>
        <v>0</v>
      </c>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1067</v>
      </c>
      <c r="B110" s="95" t="s">
        <v>592</v>
      </c>
      <c r="C110" s="77">
        <f>VLOOKUP(B110,'7'!$B$7:$C$26,2,FALSE)</f>
        <v>0</v>
      </c>
      <c r="D110" s="77">
        <f>HLOOKUP(B110,'11'!$D$6:$W$75,70,FALSE)</f>
        <v>0</v>
      </c>
      <c r="E110" s="314"/>
      <c r="F110" s="315" t="str">
        <f t="shared" si="8"/>
        <v>Gerai</v>
      </c>
      <c r="G110" s="316">
        <f t="shared" si="9"/>
        <v>0</v>
      </c>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1068</v>
      </c>
      <c r="B111" s="317" t="s">
        <v>594</v>
      </c>
      <c r="C111" s="318">
        <f>VLOOKUP(B111,'7'!$B$7:$C$26,2,FALSE)</f>
        <v>0</v>
      </c>
      <c r="D111" s="318">
        <f>HLOOKUP(B111,'11'!$D$6:$W$75,70,FALSE)</f>
        <v>0</v>
      </c>
      <c r="E111" s="319"/>
      <c r="F111" s="320" t="str">
        <f t="shared" si="8"/>
        <v>Gerai</v>
      </c>
      <c r="G111" s="321">
        <f t="shared" si="9"/>
        <v>0</v>
      </c>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09" t="s">
        <v>1069</v>
      </c>
      <c r="D114" s="1"/>
      <c r="E114" s="2"/>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v>1</v>
      </c>
      <c r="C115" s="72" t="s">
        <v>1070</v>
      </c>
      <c r="D115" s="1"/>
      <c r="E115" s="2"/>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v>2</v>
      </c>
      <c r="C116" s="72" t="s">
        <v>1071</v>
      </c>
      <c r="D116" s="1"/>
      <c r="E116" s="2"/>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v>3</v>
      </c>
      <c r="C117" s="72" t="s">
        <v>1072</v>
      </c>
      <c r="D117" s="1"/>
      <c r="E117" s="2"/>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v>4</v>
      </c>
      <c r="C118" s="72" t="s">
        <v>1073</v>
      </c>
      <c r="D118" s="1"/>
      <c r="E118" s="2"/>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v>5</v>
      </c>
      <c r="C119" s="72" t="s">
        <v>1074</v>
      </c>
      <c r="D119" s="1"/>
      <c r="E119" s="2"/>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v>6</v>
      </c>
      <c r="C120" s="72" t="s">
        <v>1075</v>
      </c>
      <c r="D120" s="1"/>
      <c r="E120" s="2"/>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v>7</v>
      </c>
      <c r="C121" s="72" t="s">
        <v>1076</v>
      </c>
      <c r="D121" s="1"/>
      <c r="E121" s="2"/>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xWindow="716" yWindow="776" count="1">
    <dataValidation type="custom" allowBlank="1" showInputMessage="1" showErrorMessage="1" prompt="Maksimalus simbolių skaičius - 300" sqref="E8:E27 E29:E48 E50:E69 E71:E90 E92:E111" xr:uid="{00000000-0002-0000-0B00-000000000000}">
      <formula1>AND(GTE(LEN(E8),MIN((0),(300))),LTE(LEN(E8),MAX((0),(300))))</formula1>
    </dataValidation>
  </dataValidations>
  <pageMargins left="0.70866141732283472" right="0.70866141732283472" top="0.74803149606299213" bottom="0.74803149606299213" header="0" footer="0"/>
  <pageSetup paperSize="9" orientation="landscape" r:id="rId1"/>
  <rowBreaks count="4" manualBreakCount="4">
    <brk id="48" man="1"/>
    <brk id="69" man="1"/>
    <brk id="90" man="1"/>
    <brk id="27" man="1"/>
  </rowBreaks>
  <colBreaks count="1" manualBreakCount="1">
    <brk id="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7" workbookViewId="0">
      <selection activeCell="B7" sqref="B7"/>
    </sheetView>
  </sheetViews>
  <sheetFormatPr defaultColWidth="14.42578125" defaultRowHeight="15" customHeight="1" x14ac:dyDescent="0.25"/>
  <cols>
    <col min="1" max="1" width="8.7109375" customWidth="1"/>
    <col min="2" max="2" width="52.7109375" customWidth="1"/>
    <col min="3" max="3" width="10.7109375" customWidth="1"/>
    <col min="4" max="23" width="11.7109375" customWidth="1"/>
    <col min="24" max="26" width="9.140625" customWidth="1"/>
  </cols>
  <sheetData>
    <row r="1" spans="1:26" ht="14.25" customHeight="1" x14ac:dyDescent="0.25">
      <c r="A1" s="73" t="s">
        <v>1077</v>
      </c>
      <c r="B1" s="73" t="s">
        <v>1078</v>
      </c>
      <c r="C1" s="75"/>
      <c r="D1" s="193"/>
      <c r="E1" s="193"/>
      <c r="F1" s="73"/>
      <c r="G1" s="73"/>
      <c r="H1" s="193"/>
      <c r="I1" s="73"/>
      <c r="J1" s="73"/>
      <c r="K1" s="193"/>
      <c r="L1" s="73"/>
      <c r="M1" s="73"/>
      <c r="N1" s="73"/>
      <c r="O1" s="73"/>
      <c r="P1" s="73"/>
      <c r="Q1" s="73"/>
      <c r="R1" s="73"/>
      <c r="S1" s="73"/>
      <c r="T1" s="73"/>
      <c r="U1" s="73"/>
      <c r="V1" s="73"/>
      <c r="W1" s="73"/>
      <c r="X1" s="73"/>
      <c r="Y1" s="73"/>
      <c r="Z1" s="73"/>
    </row>
    <row r="2" spans="1:26" ht="14.25" customHeight="1" x14ac:dyDescent="0.25">
      <c r="C2" s="17"/>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B5" s="162">
        <v>1</v>
      </c>
      <c r="C5" s="163">
        <v>2</v>
      </c>
      <c r="D5" s="163">
        <v>3</v>
      </c>
      <c r="E5" s="163">
        <v>4</v>
      </c>
      <c r="F5" s="163">
        <v>5</v>
      </c>
      <c r="G5" s="163">
        <v>6</v>
      </c>
      <c r="H5" s="163">
        <v>7</v>
      </c>
      <c r="I5" s="163">
        <v>8</v>
      </c>
      <c r="J5" s="163">
        <v>9</v>
      </c>
      <c r="K5" s="163">
        <v>10</v>
      </c>
      <c r="L5" s="163">
        <v>11</v>
      </c>
      <c r="M5" s="163">
        <v>12</v>
      </c>
      <c r="N5" s="163">
        <v>13</v>
      </c>
      <c r="O5" s="163">
        <v>14</v>
      </c>
      <c r="P5" s="163">
        <v>15</v>
      </c>
      <c r="Q5" s="163">
        <v>16</v>
      </c>
      <c r="R5" s="163">
        <v>17</v>
      </c>
      <c r="S5" s="163">
        <v>18</v>
      </c>
      <c r="T5" s="163">
        <v>19</v>
      </c>
      <c r="U5" s="163">
        <v>20</v>
      </c>
      <c r="V5" s="163">
        <v>21</v>
      </c>
      <c r="W5" s="164">
        <v>22</v>
      </c>
      <c r="X5" s="32"/>
      <c r="Y5" s="32"/>
      <c r="Z5" s="32"/>
    </row>
    <row r="6" spans="1:26" ht="14.25" customHeight="1" x14ac:dyDescent="0.35">
      <c r="A6" s="38" t="s">
        <v>1079</v>
      </c>
      <c r="B6" s="322"/>
      <c r="C6" s="323" t="s">
        <v>1080</v>
      </c>
      <c r="D6" s="234" t="s">
        <v>541</v>
      </c>
      <c r="E6" s="234" t="s">
        <v>546</v>
      </c>
      <c r="F6" s="234" t="s">
        <v>551</v>
      </c>
      <c r="G6" s="234" t="s">
        <v>556</v>
      </c>
      <c r="H6" s="234" t="s">
        <v>559</v>
      </c>
      <c r="I6" s="234" t="s">
        <v>562</v>
      </c>
      <c r="J6" s="234" t="s">
        <v>565</v>
      </c>
      <c r="K6" s="234" t="s">
        <v>568</v>
      </c>
      <c r="L6" s="234" t="s">
        <v>571</v>
      </c>
      <c r="M6" s="234" t="s">
        <v>574</v>
      </c>
      <c r="N6" s="234" t="s">
        <v>576</v>
      </c>
      <c r="O6" s="234" t="s">
        <v>578</v>
      </c>
      <c r="P6" s="234" t="s">
        <v>580</v>
      </c>
      <c r="Q6" s="234" t="s">
        <v>582</v>
      </c>
      <c r="R6" s="234" t="s">
        <v>584</v>
      </c>
      <c r="S6" s="234" t="s">
        <v>586</v>
      </c>
      <c r="T6" s="234" t="s">
        <v>588</v>
      </c>
      <c r="U6" s="234" t="s">
        <v>590</v>
      </c>
      <c r="V6" s="234" t="s">
        <v>592</v>
      </c>
      <c r="W6" s="324" t="s">
        <v>594</v>
      </c>
      <c r="X6" s="32"/>
      <c r="Y6" s="32"/>
      <c r="Z6" s="32"/>
    </row>
    <row r="7" spans="1:26" ht="102" customHeight="1" x14ac:dyDescent="0.25">
      <c r="A7" s="38" t="s">
        <v>1081</v>
      </c>
      <c r="B7" s="325"/>
      <c r="C7" s="96" t="s">
        <v>676</v>
      </c>
      <c r="D7" s="326" t="str">
        <f>'10'!D7</f>
        <v>Palankių sąlygų verslumui skatinimas per viešųjų paslaugų plėtojimą</v>
      </c>
      <c r="E7" s="326" t="str">
        <f>'10'!E7</f>
        <v>Privataus verslo stiprinimas VVG teritorijoje</v>
      </c>
      <c r="F7" s="326" t="str">
        <f>'10'!F7</f>
        <v>NVO socialinio verslo kūrimas ir plėtojimas</v>
      </c>
      <c r="G7" s="326">
        <f>'10'!G7</f>
        <v>0</v>
      </c>
      <c r="H7" s="326">
        <f>'10'!H7</f>
        <v>0</v>
      </c>
      <c r="I7" s="326">
        <f>'10'!I7</f>
        <v>0</v>
      </c>
      <c r="J7" s="326">
        <f>'10'!J7</f>
        <v>0</v>
      </c>
      <c r="K7" s="326">
        <f>'10'!K7</f>
        <v>0</v>
      </c>
      <c r="L7" s="326">
        <f>'10'!L7</f>
        <v>0</v>
      </c>
      <c r="M7" s="326">
        <f>'10'!M7</f>
        <v>0</v>
      </c>
      <c r="N7" s="326">
        <f>'10'!N7</f>
        <v>0</v>
      </c>
      <c r="O7" s="326">
        <f>'10'!O7</f>
        <v>0</v>
      </c>
      <c r="P7" s="326">
        <f>'10'!P7</f>
        <v>0</v>
      </c>
      <c r="Q7" s="326">
        <f>'10'!Q7</f>
        <v>0</v>
      </c>
      <c r="R7" s="326">
        <f>'10'!R7</f>
        <v>0</v>
      </c>
      <c r="S7" s="326">
        <f>'10'!S7</f>
        <v>0</v>
      </c>
      <c r="T7" s="326">
        <f>'10'!T7</f>
        <v>0</v>
      </c>
      <c r="U7" s="326">
        <f>'10'!U7</f>
        <v>0</v>
      </c>
      <c r="V7" s="326">
        <f>'10'!V7</f>
        <v>0</v>
      </c>
      <c r="W7" s="327">
        <f>'10'!W7</f>
        <v>0</v>
      </c>
      <c r="X7" s="32"/>
      <c r="Y7" s="32"/>
      <c r="Z7" s="32"/>
    </row>
    <row r="8" spans="1:26" ht="14.25" customHeight="1" x14ac:dyDescent="0.25">
      <c r="A8" s="38" t="s">
        <v>1082</v>
      </c>
      <c r="B8" s="60" t="s">
        <v>1083</v>
      </c>
      <c r="C8" s="328">
        <f>SUM(D8:W8)</f>
        <v>18</v>
      </c>
      <c r="D8" s="222">
        <f>'11'!D25</f>
        <v>0</v>
      </c>
      <c r="E8" s="222">
        <f>'11'!E25</f>
        <v>14</v>
      </c>
      <c r="F8" s="222">
        <f>'11'!F25</f>
        <v>4</v>
      </c>
      <c r="G8" s="222">
        <f>'11'!G25</f>
        <v>0</v>
      </c>
      <c r="H8" s="222">
        <f>'11'!H25</f>
        <v>0</v>
      </c>
      <c r="I8" s="222">
        <f>'11'!I25</f>
        <v>0</v>
      </c>
      <c r="J8" s="222">
        <f>'11'!J25</f>
        <v>0</v>
      </c>
      <c r="K8" s="222">
        <f>'11'!K25</f>
        <v>0</v>
      </c>
      <c r="L8" s="222">
        <f>'11'!L25</f>
        <v>0</v>
      </c>
      <c r="M8" s="222">
        <f>'11'!M25</f>
        <v>0</v>
      </c>
      <c r="N8" s="222">
        <f>'11'!N25</f>
        <v>0</v>
      </c>
      <c r="O8" s="222">
        <f>'11'!O25</f>
        <v>0</v>
      </c>
      <c r="P8" s="222">
        <f>'11'!P25</f>
        <v>0</v>
      </c>
      <c r="Q8" s="222">
        <f>'11'!Q25</f>
        <v>0</v>
      </c>
      <c r="R8" s="222">
        <f>'11'!R25</f>
        <v>0</v>
      </c>
      <c r="S8" s="222">
        <f>'11'!S25</f>
        <v>0</v>
      </c>
      <c r="T8" s="222">
        <f>'11'!T25</f>
        <v>0</v>
      </c>
      <c r="U8" s="222">
        <f>'11'!U25</f>
        <v>0</v>
      </c>
      <c r="V8" s="222">
        <f>'11'!V25</f>
        <v>0</v>
      </c>
      <c r="W8" s="329">
        <f>'11'!W25</f>
        <v>0</v>
      </c>
      <c r="X8" s="32"/>
      <c r="Y8" s="32"/>
      <c r="Z8" s="32"/>
    </row>
    <row r="9" spans="1:26" ht="14.25" customHeight="1" x14ac:dyDescent="0.25">
      <c r="A9" s="38" t="s">
        <v>1084</v>
      </c>
      <c r="B9" s="60" t="str">
        <f>'11'!B26</f>
        <v>Ar aktualus darbo vietų paskirstymas pagal lytį?</v>
      </c>
      <c r="C9" s="606"/>
      <c r="D9" s="222" t="str">
        <f>'11'!D26</f>
        <v>Ne</v>
      </c>
      <c r="E9" s="222" t="str">
        <f>'11'!E26</f>
        <v>Ne</v>
      </c>
      <c r="F9" s="222" t="str">
        <f>'11'!F26</f>
        <v>Ne</v>
      </c>
      <c r="G9" s="222" t="str">
        <f>'11'!G26</f>
        <v>Ne</v>
      </c>
      <c r="H9" s="222" t="str">
        <f>'11'!H26</f>
        <v>Ne</v>
      </c>
      <c r="I9" s="222" t="str">
        <f>'11'!I26</f>
        <v>Ne</v>
      </c>
      <c r="J9" s="222" t="str">
        <f>'11'!J26</f>
        <v>Ne</v>
      </c>
      <c r="K9" s="222" t="str">
        <f>'11'!K26</f>
        <v>Ne</v>
      </c>
      <c r="L9" s="222" t="str">
        <f>'11'!L26</f>
        <v>Ne</v>
      </c>
      <c r="M9" s="222" t="str">
        <f>'11'!M26</f>
        <v>Ne</v>
      </c>
      <c r="N9" s="222" t="str">
        <f>'11'!N26</f>
        <v>Ne</v>
      </c>
      <c r="O9" s="222" t="str">
        <f>'11'!O26</f>
        <v>Ne</v>
      </c>
      <c r="P9" s="222" t="str">
        <f>'11'!P26</f>
        <v>Ne</v>
      </c>
      <c r="Q9" s="222" t="str">
        <f>'11'!Q26</f>
        <v>Ne</v>
      </c>
      <c r="R9" s="222" t="str">
        <f>'11'!R26</f>
        <v>Ne</v>
      </c>
      <c r="S9" s="222" t="str">
        <f>'11'!S26</f>
        <v>Ne</v>
      </c>
      <c r="T9" s="222" t="str">
        <f>'11'!T26</f>
        <v>Ne</v>
      </c>
      <c r="U9" s="222" t="str">
        <f>'11'!U26</f>
        <v>Ne</v>
      </c>
      <c r="V9" s="222" t="str">
        <f>'11'!V26</f>
        <v>Ne</v>
      </c>
      <c r="W9" s="329" t="str">
        <f>'11'!W26</f>
        <v>Ne</v>
      </c>
      <c r="X9" s="32"/>
      <c r="Y9" s="32"/>
      <c r="Z9" s="32"/>
    </row>
    <row r="10" spans="1:26" ht="14.25" customHeight="1" x14ac:dyDescent="0.25">
      <c r="A10" s="38" t="s">
        <v>1085</v>
      </c>
      <c r="B10" s="60" t="str">
        <f>'11'!B27</f>
        <v>Ar aktualus darbo vietų paskirstymas pagal amžių?</v>
      </c>
      <c r="C10" s="603"/>
      <c r="D10" s="222" t="str">
        <f>'11'!D27</f>
        <v>Ne</v>
      </c>
      <c r="E10" s="222" t="str">
        <f>'11'!E27</f>
        <v>Taip</v>
      </c>
      <c r="F10" s="222" t="str">
        <f>'11'!F27</f>
        <v>Ne</v>
      </c>
      <c r="G10" s="222" t="str">
        <f>'11'!G27</f>
        <v>Ne</v>
      </c>
      <c r="H10" s="222" t="str">
        <f>'11'!H27</f>
        <v>Ne</v>
      </c>
      <c r="I10" s="222" t="str">
        <f>'11'!I27</f>
        <v>Ne</v>
      </c>
      <c r="J10" s="222" t="str">
        <f>'11'!J27</f>
        <v>Ne</v>
      </c>
      <c r="K10" s="222" t="str">
        <f>'11'!K27</f>
        <v>Ne</v>
      </c>
      <c r="L10" s="222" t="str">
        <f>'11'!L27</f>
        <v>Ne</v>
      </c>
      <c r="M10" s="222" t="str">
        <f>'11'!M27</f>
        <v>Ne</v>
      </c>
      <c r="N10" s="222" t="str">
        <f>'11'!N27</f>
        <v>Ne</v>
      </c>
      <c r="O10" s="222" t="str">
        <f>'11'!O27</f>
        <v>Ne</v>
      </c>
      <c r="P10" s="222" t="str">
        <f>'11'!P27</f>
        <v>Ne</v>
      </c>
      <c r="Q10" s="222" t="str">
        <f>'11'!Q27</f>
        <v>Ne</v>
      </c>
      <c r="R10" s="222" t="str">
        <f>'11'!R27</f>
        <v>Ne</v>
      </c>
      <c r="S10" s="222" t="str">
        <f>'11'!S27</f>
        <v>Ne</v>
      </c>
      <c r="T10" s="222" t="str">
        <f>'11'!T27</f>
        <v>Ne</v>
      </c>
      <c r="U10" s="222" t="str">
        <f>'11'!U27</f>
        <v>Ne</v>
      </c>
      <c r="V10" s="222" t="str">
        <f>'11'!V27</f>
        <v>Ne</v>
      </c>
      <c r="W10" s="329" t="str">
        <f>'11'!W27</f>
        <v>Ne</v>
      </c>
      <c r="X10" s="32"/>
      <c r="Y10" s="32"/>
      <c r="Z10" s="32"/>
    </row>
    <row r="11" spans="1:26" ht="14.25" customHeight="1" x14ac:dyDescent="0.25">
      <c r="A11" s="38" t="s">
        <v>1086</v>
      </c>
      <c r="B11" s="330" t="s">
        <v>1087</v>
      </c>
      <c r="C11" s="328">
        <f t="shared" ref="C11:C18" si="0">SUM(D11:W11)</f>
        <v>18</v>
      </c>
      <c r="D11" s="222">
        <f t="shared" ref="D11:W11" si="1">SUM(D12:D14)</f>
        <v>0</v>
      </c>
      <c r="E11" s="222">
        <f t="shared" si="1"/>
        <v>14</v>
      </c>
      <c r="F11" s="222">
        <f t="shared" si="1"/>
        <v>4</v>
      </c>
      <c r="G11" s="222">
        <f t="shared" si="1"/>
        <v>0</v>
      </c>
      <c r="H11" s="222">
        <f t="shared" si="1"/>
        <v>0</v>
      </c>
      <c r="I11" s="222">
        <f t="shared" si="1"/>
        <v>0</v>
      </c>
      <c r="J11" s="222">
        <f t="shared" si="1"/>
        <v>0</v>
      </c>
      <c r="K11" s="222">
        <f t="shared" si="1"/>
        <v>0</v>
      </c>
      <c r="L11" s="222">
        <f t="shared" si="1"/>
        <v>0</v>
      </c>
      <c r="M11" s="222">
        <f t="shared" si="1"/>
        <v>0</v>
      </c>
      <c r="N11" s="222">
        <f t="shared" si="1"/>
        <v>0</v>
      </c>
      <c r="O11" s="222">
        <f t="shared" si="1"/>
        <v>0</v>
      </c>
      <c r="P11" s="222">
        <f t="shared" si="1"/>
        <v>0</v>
      </c>
      <c r="Q11" s="222">
        <f t="shared" si="1"/>
        <v>0</v>
      </c>
      <c r="R11" s="222">
        <f t="shared" si="1"/>
        <v>0</v>
      </c>
      <c r="S11" s="222">
        <f t="shared" si="1"/>
        <v>0</v>
      </c>
      <c r="T11" s="222">
        <f t="shared" si="1"/>
        <v>0</v>
      </c>
      <c r="U11" s="222">
        <f t="shared" si="1"/>
        <v>0</v>
      </c>
      <c r="V11" s="222">
        <f t="shared" si="1"/>
        <v>0</v>
      </c>
      <c r="W11" s="329">
        <f t="shared" si="1"/>
        <v>0</v>
      </c>
      <c r="X11" s="32"/>
      <c r="Y11" s="32"/>
      <c r="Z11" s="32"/>
    </row>
    <row r="12" spans="1:26" ht="14.25" customHeight="1" x14ac:dyDescent="0.25">
      <c r="A12" s="38" t="s">
        <v>1088</v>
      </c>
      <c r="B12" s="60" t="s">
        <v>461</v>
      </c>
      <c r="C12" s="328">
        <f t="shared" si="0"/>
        <v>0</v>
      </c>
      <c r="D12" s="331">
        <v>0</v>
      </c>
      <c r="E12" s="331">
        <v>0</v>
      </c>
      <c r="F12" s="331">
        <v>0</v>
      </c>
      <c r="G12" s="331" t="str">
        <f t="shared" ref="G12:W12" si="2">IF(G$9="taip","Užpildykite","netaikoma")</f>
        <v>netaikoma</v>
      </c>
      <c r="H12" s="331" t="str">
        <f t="shared" si="2"/>
        <v>netaikoma</v>
      </c>
      <c r="I12" s="331" t="str">
        <f t="shared" si="2"/>
        <v>netaikoma</v>
      </c>
      <c r="J12" s="331" t="str">
        <f t="shared" si="2"/>
        <v>netaikoma</v>
      </c>
      <c r="K12" s="331" t="str">
        <f t="shared" si="2"/>
        <v>netaikoma</v>
      </c>
      <c r="L12" s="331" t="str">
        <f t="shared" si="2"/>
        <v>netaikoma</v>
      </c>
      <c r="M12" s="331" t="str">
        <f t="shared" si="2"/>
        <v>netaikoma</v>
      </c>
      <c r="N12" s="331" t="str">
        <f t="shared" si="2"/>
        <v>netaikoma</v>
      </c>
      <c r="O12" s="331" t="str">
        <f t="shared" si="2"/>
        <v>netaikoma</v>
      </c>
      <c r="P12" s="331" t="str">
        <f t="shared" si="2"/>
        <v>netaikoma</v>
      </c>
      <c r="Q12" s="331" t="str">
        <f t="shared" si="2"/>
        <v>netaikoma</v>
      </c>
      <c r="R12" s="331" t="str">
        <f t="shared" si="2"/>
        <v>netaikoma</v>
      </c>
      <c r="S12" s="331" t="str">
        <f t="shared" si="2"/>
        <v>netaikoma</v>
      </c>
      <c r="T12" s="331" t="str">
        <f t="shared" si="2"/>
        <v>netaikoma</v>
      </c>
      <c r="U12" s="331" t="str">
        <f t="shared" si="2"/>
        <v>netaikoma</v>
      </c>
      <c r="V12" s="331" t="str">
        <f t="shared" si="2"/>
        <v>netaikoma</v>
      </c>
      <c r="W12" s="332" t="str">
        <f t="shared" si="2"/>
        <v>netaikoma</v>
      </c>
      <c r="X12" s="32"/>
      <c r="Y12" s="32"/>
      <c r="Z12" s="32"/>
    </row>
    <row r="13" spans="1:26" ht="14.25" customHeight="1" x14ac:dyDescent="0.25">
      <c r="A13" s="38" t="s">
        <v>1089</v>
      </c>
      <c r="B13" s="60" t="s">
        <v>464</v>
      </c>
      <c r="C13" s="328">
        <f t="shared" si="0"/>
        <v>0</v>
      </c>
      <c r="D13" s="331">
        <v>0</v>
      </c>
      <c r="E13" s="331">
        <v>0</v>
      </c>
      <c r="F13" s="331">
        <v>0</v>
      </c>
      <c r="G13" s="331" t="str">
        <f t="shared" ref="G13:W13" si="3">IF(G$9="taip","Užpildykite","netaikoma")</f>
        <v>netaikoma</v>
      </c>
      <c r="H13" s="331" t="str">
        <f t="shared" si="3"/>
        <v>netaikoma</v>
      </c>
      <c r="I13" s="331" t="str">
        <f t="shared" si="3"/>
        <v>netaikoma</v>
      </c>
      <c r="J13" s="331" t="str">
        <f t="shared" si="3"/>
        <v>netaikoma</v>
      </c>
      <c r="K13" s="331" t="str">
        <f t="shared" si="3"/>
        <v>netaikoma</v>
      </c>
      <c r="L13" s="331" t="str">
        <f t="shared" si="3"/>
        <v>netaikoma</v>
      </c>
      <c r="M13" s="331" t="str">
        <f t="shared" si="3"/>
        <v>netaikoma</v>
      </c>
      <c r="N13" s="331" t="str">
        <f t="shared" si="3"/>
        <v>netaikoma</v>
      </c>
      <c r="O13" s="331" t="str">
        <f t="shared" si="3"/>
        <v>netaikoma</v>
      </c>
      <c r="P13" s="331" t="str">
        <f t="shared" si="3"/>
        <v>netaikoma</v>
      </c>
      <c r="Q13" s="331" t="str">
        <f t="shared" si="3"/>
        <v>netaikoma</v>
      </c>
      <c r="R13" s="331" t="str">
        <f t="shared" si="3"/>
        <v>netaikoma</v>
      </c>
      <c r="S13" s="331" t="str">
        <f t="shared" si="3"/>
        <v>netaikoma</v>
      </c>
      <c r="T13" s="331" t="str">
        <f t="shared" si="3"/>
        <v>netaikoma</v>
      </c>
      <c r="U13" s="331" t="str">
        <f t="shared" si="3"/>
        <v>netaikoma</v>
      </c>
      <c r="V13" s="331" t="str">
        <f t="shared" si="3"/>
        <v>netaikoma</v>
      </c>
      <c r="W13" s="332" t="str">
        <f t="shared" si="3"/>
        <v>netaikoma</v>
      </c>
      <c r="X13" s="32"/>
      <c r="Y13" s="32"/>
      <c r="Z13" s="32"/>
    </row>
    <row r="14" spans="1:26" ht="14.25" customHeight="1" x14ac:dyDescent="0.25">
      <c r="A14" s="38" t="s">
        <v>1090</v>
      </c>
      <c r="B14" s="60" t="s">
        <v>467</v>
      </c>
      <c r="C14" s="328">
        <f t="shared" si="0"/>
        <v>18</v>
      </c>
      <c r="D14" s="331">
        <v>0</v>
      </c>
      <c r="E14" s="331">
        <v>14</v>
      </c>
      <c r="F14" s="331">
        <v>4</v>
      </c>
      <c r="G14" s="331" t="str">
        <f t="shared" ref="G14:W14" si="4">IF(G$9="taip","Užpildykite","netaikoma")</f>
        <v>netaikoma</v>
      </c>
      <c r="H14" s="331" t="str">
        <f t="shared" si="4"/>
        <v>netaikoma</v>
      </c>
      <c r="I14" s="331" t="str">
        <f t="shared" si="4"/>
        <v>netaikoma</v>
      </c>
      <c r="J14" s="331" t="str">
        <f t="shared" si="4"/>
        <v>netaikoma</v>
      </c>
      <c r="K14" s="331" t="str">
        <f t="shared" si="4"/>
        <v>netaikoma</v>
      </c>
      <c r="L14" s="331" t="str">
        <f t="shared" si="4"/>
        <v>netaikoma</v>
      </c>
      <c r="M14" s="331" t="str">
        <f t="shared" si="4"/>
        <v>netaikoma</v>
      </c>
      <c r="N14" s="331" t="str">
        <f t="shared" si="4"/>
        <v>netaikoma</v>
      </c>
      <c r="O14" s="331" t="str">
        <f t="shared" si="4"/>
        <v>netaikoma</v>
      </c>
      <c r="P14" s="331" t="str">
        <f t="shared" si="4"/>
        <v>netaikoma</v>
      </c>
      <c r="Q14" s="331" t="str">
        <f t="shared" si="4"/>
        <v>netaikoma</v>
      </c>
      <c r="R14" s="331" t="str">
        <f t="shared" si="4"/>
        <v>netaikoma</v>
      </c>
      <c r="S14" s="331" t="str">
        <f t="shared" si="4"/>
        <v>netaikoma</v>
      </c>
      <c r="T14" s="331" t="str">
        <f t="shared" si="4"/>
        <v>netaikoma</v>
      </c>
      <c r="U14" s="331" t="str">
        <f t="shared" si="4"/>
        <v>netaikoma</v>
      </c>
      <c r="V14" s="331" t="str">
        <f t="shared" si="4"/>
        <v>netaikoma</v>
      </c>
      <c r="W14" s="332" t="str">
        <f t="shared" si="4"/>
        <v>netaikoma</v>
      </c>
      <c r="X14" s="32"/>
      <c r="Y14" s="32"/>
      <c r="Z14" s="32"/>
    </row>
    <row r="15" spans="1:26" ht="14.25" customHeight="1" x14ac:dyDescent="0.25">
      <c r="A15" s="38" t="s">
        <v>1091</v>
      </c>
      <c r="B15" s="330" t="s">
        <v>1092</v>
      </c>
      <c r="C15" s="328">
        <f t="shared" si="0"/>
        <v>18</v>
      </c>
      <c r="D15" s="222">
        <f t="shared" ref="D15:W15" si="5">SUM(D16:D18)</f>
        <v>0</v>
      </c>
      <c r="E15" s="222">
        <f t="shared" si="5"/>
        <v>14</v>
      </c>
      <c r="F15" s="222">
        <f t="shared" si="5"/>
        <v>4</v>
      </c>
      <c r="G15" s="222">
        <f t="shared" si="5"/>
        <v>0</v>
      </c>
      <c r="H15" s="222">
        <f t="shared" si="5"/>
        <v>0</v>
      </c>
      <c r="I15" s="222">
        <f t="shared" si="5"/>
        <v>0</v>
      </c>
      <c r="J15" s="222">
        <f t="shared" si="5"/>
        <v>0</v>
      </c>
      <c r="K15" s="222">
        <f t="shared" si="5"/>
        <v>0</v>
      </c>
      <c r="L15" s="222">
        <f t="shared" si="5"/>
        <v>0</v>
      </c>
      <c r="M15" s="222">
        <f t="shared" si="5"/>
        <v>0</v>
      </c>
      <c r="N15" s="222">
        <f t="shared" si="5"/>
        <v>0</v>
      </c>
      <c r="O15" s="222">
        <f t="shared" si="5"/>
        <v>0</v>
      </c>
      <c r="P15" s="222">
        <f t="shared" si="5"/>
        <v>0</v>
      </c>
      <c r="Q15" s="222">
        <f t="shared" si="5"/>
        <v>0</v>
      </c>
      <c r="R15" s="222">
        <f t="shared" si="5"/>
        <v>0</v>
      </c>
      <c r="S15" s="222">
        <f t="shared" si="5"/>
        <v>0</v>
      </c>
      <c r="T15" s="222">
        <f t="shared" si="5"/>
        <v>0</v>
      </c>
      <c r="U15" s="222">
        <f t="shared" si="5"/>
        <v>0</v>
      </c>
      <c r="V15" s="222">
        <f t="shared" si="5"/>
        <v>0</v>
      </c>
      <c r="W15" s="329">
        <f t="shared" si="5"/>
        <v>0</v>
      </c>
      <c r="X15" s="32"/>
      <c r="Y15" s="32"/>
      <c r="Z15" s="32"/>
    </row>
    <row r="16" spans="1:26" ht="14.25" customHeight="1" x14ac:dyDescent="0.25">
      <c r="A16" s="38" t="s">
        <v>1093</v>
      </c>
      <c r="B16" s="60" t="s">
        <v>473</v>
      </c>
      <c r="C16" s="328">
        <f t="shared" si="0"/>
        <v>4</v>
      </c>
      <c r="D16" s="331">
        <v>0</v>
      </c>
      <c r="E16" s="331">
        <v>4</v>
      </c>
      <c r="F16" s="331">
        <v>0</v>
      </c>
      <c r="G16" s="331" t="str">
        <f t="shared" ref="G16:W16" si="6">IF(G$10="taip","Užpildykite","netaikoma")</f>
        <v>netaikoma</v>
      </c>
      <c r="H16" s="331" t="str">
        <f t="shared" si="6"/>
        <v>netaikoma</v>
      </c>
      <c r="I16" s="331" t="str">
        <f t="shared" si="6"/>
        <v>netaikoma</v>
      </c>
      <c r="J16" s="331" t="str">
        <f t="shared" si="6"/>
        <v>netaikoma</v>
      </c>
      <c r="K16" s="331" t="str">
        <f t="shared" si="6"/>
        <v>netaikoma</v>
      </c>
      <c r="L16" s="331" t="str">
        <f t="shared" si="6"/>
        <v>netaikoma</v>
      </c>
      <c r="M16" s="331" t="str">
        <f t="shared" si="6"/>
        <v>netaikoma</v>
      </c>
      <c r="N16" s="331" t="str">
        <f t="shared" si="6"/>
        <v>netaikoma</v>
      </c>
      <c r="O16" s="331" t="str">
        <f t="shared" si="6"/>
        <v>netaikoma</v>
      </c>
      <c r="P16" s="331" t="str">
        <f t="shared" si="6"/>
        <v>netaikoma</v>
      </c>
      <c r="Q16" s="331" t="str">
        <f t="shared" si="6"/>
        <v>netaikoma</v>
      </c>
      <c r="R16" s="331" t="str">
        <f t="shared" si="6"/>
        <v>netaikoma</v>
      </c>
      <c r="S16" s="331" t="str">
        <f t="shared" si="6"/>
        <v>netaikoma</v>
      </c>
      <c r="T16" s="331" t="str">
        <f t="shared" si="6"/>
        <v>netaikoma</v>
      </c>
      <c r="U16" s="331" t="str">
        <f t="shared" si="6"/>
        <v>netaikoma</v>
      </c>
      <c r="V16" s="331" t="str">
        <f t="shared" si="6"/>
        <v>netaikoma</v>
      </c>
      <c r="W16" s="332" t="str">
        <f t="shared" si="6"/>
        <v>netaikoma</v>
      </c>
      <c r="X16" s="32"/>
      <c r="Y16" s="32"/>
      <c r="Z16" s="32"/>
    </row>
    <row r="17" spans="1:26" ht="14.25" customHeight="1" x14ac:dyDescent="0.25">
      <c r="A17" s="38" t="s">
        <v>1094</v>
      </c>
      <c r="B17" s="60" t="s">
        <v>476</v>
      </c>
      <c r="C17" s="328">
        <f t="shared" si="0"/>
        <v>0</v>
      </c>
      <c r="D17" s="331">
        <v>0</v>
      </c>
      <c r="E17" s="331">
        <v>0</v>
      </c>
      <c r="F17" s="331">
        <v>0</v>
      </c>
      <c r="G17" s="331" t="str">
        <f t="shared" ref="G17:W17" si="7">IF(G$10="taip","Užpildykite","netaikoma")</f>
        <v>netaikoma</v>
      </c>
      <c r="H17" s="331" t="str">
        <f t="shared" si="7"/>
        <v>netaikoma</v>
      </c>
      <c r="I17" s="331" t="str">
        <f t="shared" si="7"/>
        <v>netaikoma</v>
      </c>
      <c r="J17" s="331" t="str">
        <f t="shared" si="7"/>
        <v>netaikoma</v>
      </c>
      <c r="K17" s="331" t="str">
        <f t="shared" si="7"/>
        <v>netaikoma</v>
      </c>
      <c r="L17" s="331" t="str">
        <f t="shared" si="7"/>
        <v>netaikoma</v>
      </c>
      <c r="M17" s="331" t="str">
        <f t="shared" si="7"/>
        <v>netaikoma</v>
      </c>
      <c r="N17" s="331" t="str">
        <f t="shared" si="7"/>
        <v>netaikoma</v>
      </c>
      <c r="O17" s="331" t="str">
        <f t="shared" si="7"/>
        <v>netaikoma</v>
      </c>
      <c r="P17" s="331" t="str">
        <f t="shared" si="7"/>
        <v>netaikoma</v>
      </c>
      <c r="Q17" s="331" t="str">
        <f t="shared" si="7"/>
        <v>netaikoma</v>
      </c>
      <c r="R17" s="331" t="str">
        <f t="shared" si="7"/>
        <v>netaikoma</v>
      </c>
      <c r="S17" s="331" t="str">
        <f t="shared" si="7"/>
        <v>netaikoma</v>
      </c>
      <c r="T17" s="331" t="str">
        <f t="shared" si="7"/>
        <v>netaikoma</v>
      </c>
      <c r="U17" s="331" t="str">
        <f t="shared" si="7"/>
        <v>netaikoma</v>
      </c>
      <c r="V17" s="331" t="str">
        <f t="shared" si="7"/>
        <v>netaikoma</v>
      </c>
      <c r="W17" s="332" t="str">
        <f t="shared" si="7"/>
        <v>netaikoma</v>
      </c>
      <c r="X17" s="32"/>
      <c r="Y17" s="32"/>
      <c r="Z17" s="32"/>
    </row>
    <row r="18" spans="1:26" ht="14.25" customHeight="1" x14ac:dyDescent="0.25">
      <c r="A18" s="38" t="s">
        <v>1095</v>
      </c>
      <c r="B18" s="333" t="s">
        <v>479</v>
      </c>
      <c r="C18" s="334">
        <f t="shared" si="0"/>
        <v>14</v>
      </c>
      <c r="D18" s="335">
        <v>0</v>
      </c>
      <c r="E18" s="335">
        <v>10</v>
      </c>
      <c r="F18" s="335">
        <v>4</v>
      </c>
      <c r="G18" s="335" t="str">
        <f t="shared" ref="G18:W18" si="8">IF(G$10="taip","Užpildykite","netaikoma")</f>
        <v>netaikoma</v>
      </c>
      <c r="H18" s="335" t="str">
        <f t="shared" si="8"/>
        <v>netaikoma</v>
      </c>
      <c r="I18" s="335" t="str">
        <f t="shared" si="8"/>
        <v>netaikoma</v>
      </c>
      <c r="J18" s="335" t="str">
        <f t="shared" si="8"/>
        <v>netaikoma</v>
      </c>
      <c r="K18" s="335" t="str">
        <f t="shared" si="8"/>
        <v>netaikoma</v>
      </c>
      <c r="L18" s="335" t="str">
        <f t="shared" si="8"/>
        <v>netaikoma</v>
      </c>
      <c r="M18" s="335" t="str">
        <f t="shared" si="8"/>
        <v>netaikoma</v>
      </c>
      <c r="N18" s="335" t="str">
        <f t="shared" si="8"/>
        <v>netaikoma</v>
      </c>
      <c r="O18" s="335" t="str">
        <f t="shared" si="8"/>
        <v>netaikoma</v>
      </c>
      <c r="P18" s="335" t="str">
        <f t="shared" si="8"/>
        <v>netaikoma</v>
      </c>
      <c r="Q18" s="335" t="str">
        <f t="shared" si="8"/>
        <v>netaikoma</v>
      </c>
      <c r="R18" s="335" t="str">
        <f t="shared" si="8"/>
        <v>netaikoma</v>
      </c>
      <c r="S18" s="335" t="str">
        <f t="shared" si="8"/>
        <v>netaikoma</v>
      </c>
      <c r="T18" s="335" t="str">
        <f t="shared" si="8"/>
        <v>netaikoma</v>
      </c>
      <c r="U18" s="335" t="str">
        <f t="shared" si="8"/>
        <v>netaikoma</v>
      </c>
      <c r="V18" s="335" t="str">
        <f t="shared" si="8"/>
        <v>netaikoma</v>
      </c>
      <c r="W18" s="336" t="str">
        <f t="shared" si="8"/>
        <v>netaikoma</v>
      </c>
      <c r="X18" s="32"/>
      <c r="Y18" s="32"/>
      <c r="Z18" s="32"/>
    </row>
    <row r="19" spans="1:26" ht="14.25" customHeight="1" x14ac:dyDescent="0.25">
      <c r="A19" s="38" t="s">
        <v>1096</v>
      </c>
      <c r="B19" s="337" t="s">
        <v>1097</v>
      </c>
      <c r="C19" s="338" t="str">
        <f>IF(C8=C11,"Gerai","Klaida")</f>
        <v>Gerai</v>
      </c>
      <c r="D19" s="339" t="str">
        <f t="shared" ref="D19:W19" si="9">IF(D9="Taip",IF(D8=D11,"Gerai","Klaida"),"Gerai")</f>
        <v>Gerai</v>
      </c>
      <c r="E19" s="339" t="str">
        <f t="shared" si="9"/>
        <v>Gerai</v>
      </c>
      <c r="F19" s="339" t="str">
        <f t="shared" si="9"/>
        <v>Gerai</v>
      </c>
      <c r="G19" s="339" t="str">
        <f t="shared" si="9"/>
        <v>Gerai</v>
      </c>
      <c r="H19" s="339" t="str">
        <f t="shared" si="9"/>
        <v>Gerai</v>
      </c>
      <c r="I19" s="339" t="str">
        <f t="shared" si="9"/>
        <v>Gerai</v>
      </c>
      <c r="J19" s="339" t="str">
        <f t="shared" si="9"/>
        <v>Gerai</v>
      </c>
      <c r="K19" s="339" t="str">
        <f t="shared" si="9"/>
        <v>Gerai</v>
      </c>
      <c r="L19" s="339" t="str">
        <f t="shared" si="9"/>
        <v>Gerai</v>
      </c>
      <c r="M19" s="339" t="str">
        <f t="shared" si="9"/>
        <v>Gerai</v>
      </c>
      <c r="N19" s="339" t="str">
        <f t="shared" si="9"/>
        <v>Gerai</v>
      </c>
      <c r="O19" s="339" t="str">
        <f t="shared" si="9"/>
        <v>Gerai</v>
      </c>
      <c r="P19" s="339" t="str">
        <f t="shared" si="9"/>
        <v>Gerai</v>
      </c>
      <c r="Q19" s="339" t="str">
        <f t="shared" si="9"/>
        <v>Gerai</v>
      </c>
      <c r="R19" s="339" t="str">
        <f t="shared" si="9"/>
        <v>Gerai</v>
      </c>
      <c r="S19" s="339" t="str">
        <f t="shared" si="9"/>
        <v>Gerai</v>
      </c>
      <c r="T19" s="339" t="str">
        <f t="shared" si="9"/>
        <v>Gerai</v>
      </c>
      <c r="U19" s="339" t="str">
        <f t="shared" si="9"/>
        <v>Gerai</v>
      </c>
      <c r="V19" s="339" t="str">
        <f t="shared" si="9"/>
        <v>Gerai</v>
      </c>
      <c r="W19" s="340" t="str">
        <f t="shared" si="9"/>
        <v>Gerai</v>
      </c>
      <c r="X19" s="32"/>
      <c r="Y19" s="32"/>
      <c r="Z19" s="32"/>
    </row>
    <row r="20" spans="1:26" ht="14.25" customHeight="1" x14ac:dyDescent="0.25">
      <c r="A20" s="38" t="s">
        <v>1098</v>
      </c>
      <c r="B20" s="337" t="s">
        <v>1099</v>
      </c>
      <c r="C20" s="341"/>
      <c r="D20" s="341" t="str">
        <f t="shared" ref="D20:W20" si="10">IF(D9="Taip",IF(D11=0,"Neužpildyta","Gerai"),"Gerai")</f>
        <v>Gerai</v>
      </c>
      <c r="E20" s="341" t="str">
        <f t="shared" si="10"/>
        <v>Gerai</v>
      </c>
      <c r="F20" s="341" t="str">
        <f t="shared" si="10"/>
        <v>Gerai</v>
      </c>
      <c r="G20" s="341" t="str">
        <f t="shared" si="10"/>
        <v>Gerai</v>
      </c>
      <c r="H20" s="341" t="str">
        <f t="shared" si="10"/>
        <v>Gerai</v>
      </c>
      <c r="I20" s="341" t="str">
        <f t="shared" si="10"/>
        <v>Gerai</v>
      </c>
      <c r="J20" s="341" t="str">
        <f t="shared" si="10"/>
        <v>Gerai</v>
      </c>
      <c r="K20" s="341" t="str">
        <f t="shared" si="10"/>
        <v>Gerai</v>
      </c>
      <c r="L20" s="341" t="str">
        <f t="shared" si="10"/>
        <v>Gerai</v>
      </c>
      <c r="M20" s="341" t="str">
        <f t="shared" si="10"/>
        <v>Gerai</v>
      </c>
      <c r="N20" s="341" t="str">
        <f t="shared" si="10"/>
        <v>Gerai</v>
      </c>
      <c r="O20" s="341" t="str">
        <f t="shared" si="10"/>
        <v>Gerai</v>
      </c>
      <c r="P20" s="341" t="str">
        <f t="shared" si="10"/>
        <v>Gerai</v>
      </c>
      <c r="Q20" s="341" t="str">
        <f t="shared" si="10"/>
        <v>Gerai</v>
      </c>
      <c r="R20" s="341" t="str">
        <f t="shared" si="10"/>
        <v>Gerai</v>
      </c>
      <c r="S20" s="341" t="str">
        <f t="shared" si="10"/>
        <v>Gerai</v>
      </c>
      <c r="T20" s="341" t="str">
        <f t="shared" si="10"/>
        <v>Gerai</v>
      </c>
      <c r="U20" s="341" t="str">
        <f t="shared" si="10"/>
        <v>Gerai</v>
      </c>
      <c r="V20" s="341" t="str">
        <f t="shared" si="10"/>
        <v>Gerai</v>
      </c>
      <c r="W20" s="341" t="str">
        <f t="shared" si="10"/>
        <v>Gerai</v>
      </c>
      <c r="X20" s="32"/>
      <c r="Y20" s="32"/>
      <c r="Z20" s="32"/>
    </row>
    <row r="21" spans="1:26" ht="14.25" customHeight="1" x14ac:dyDescent="0.25">
      <c r="A21" s="38" t="s">
        <v>1100</v>
      </c>
      <c r="B21" s="337" t="s">
        <v>1101</v>
      </c>
      <c r="C21" s="338" t="str">
        <f>IF(C8=C15,"Gerai","Klaida")</f>
        <v>Gerai</v>
      </c>
      <c r="D21" s="339" t="str">
        <f t="shared" ref="D21:W21" si="11">IF(D10="Taip",IF(D8=D15,"Gerai","Klaida"),"Gerai")</f>
        <v>Gerai</v>
      </c>
      <c r="E21" s="339" t="str">
        <f t="shared" si="11"/>
        <v>Gerai</v>
      </c>
      <c r="F21" s="339" t="str">
        <f t="shared" si="11"/>
        <v>Gerai</v>
      </c>
      <c r="G21" s="339" t="str">
        <f t="shared" si="11"/>
        <v>Gerai</v>
      </c>
      <c r="H21" s="339" t="str">
        <f t="shared" si="11"/>
        <v>Gerai</v>
      </c>
      <c r="I21" s="339" t="str">
        <f t="shared" si="11"/>
        <v>Gerai</v>
      </c>
      <c r="J21" s="339" t="str">
        <f t="shared" si="11"/>
        <v>Gerai</v>
      </c>
      <c r="K21" s="339" t="str">
        <f t="shared" si="11"/>
        <v>Gerai</v>
      </c>
      <c r="L21" s="339" t="str">
        <f t="shared" si="11"/>
        <v>Gerai</v>
      </c>
      <c r="M21" s="339" t="str">
        <f t="shared" si="11"/>
        <v>Gerai</v>
      </c>
      <c r="N21" s="339" t="str">
        <f t="shared" si="11"/>
        <v>Gerai</v>
      </c>
      <c r="O21" s="339" t="str">
        <f t="shared" si="11"/>
        <v>Gerai</v>
      </c>
      <c r="P21" s="339" t="str">
        <f t="shared" si="11"/>
        <v>Gerai</v>
      </c>
      <c r="Q21" s="339" t="str">
        <f t="shared" si="11"/>
        <v>Gerai</v>
      </c>
      <c r="R21" s="339" t="str">
        <f t="shared" si="11"/>
        <v>Gerai</v>
      </c>
      <c r="S21" s="339" t="str">
        <f t="shared" si="11"/>
        <v>Gerai</v>
      </c>
      <c r="T21" s="339" t="str">
        <f t="shared" si="11"/>
        <v>Gerai</v>
      </c>
      <c r="U21" s="339" t="str">
        <f t="shared" si="11"/>
        <v>Gerai</v>
      </c>
      <c r="V21" s="339" t="str">
        <f t="shared" si="11"/>
        <v>Gerai</v>
      </c>
      <c r="W21" s="340" t="str">
        <f t="shared" si="11"/>
        <v>Gerai</v>
      </c>
      <c r="X21" s="32"/>
      <c r="Y21" s="32"/>
      <c r="Z21" s="32"/>
    </row>
    <row r="22" spans="1:26" ht="14.25" customHeight="1" x14ac:dyDescent="0.25">
      <c r="A22" s="38" t="s">
        <v>1102</v>
      </c>
      <c r="B22" s="337" t="s">
        <v>1103</v>
      </c>
      <c r="C22" s="341"/>
      <c r="D22" s="341" t="str">
        <f t="shared" ref="D22:W22" si="12">IF(D10="Taip",IF(D15=0,"Neužpildyta","Gerai"),"Gerai")</f>
        <v>Gerai</v>
      </c>
      <c r="E22" s="341" t="str">
        <f t="shared" si="12"/>
        <v>Gerai</v>
      </c>
      <c r="F22" s="341" t="str">
        <f t="shared" si="12"/>
        <v>Gerai</v>
      </c>
      <c r="G22" s="341" t="str">
        <f t="shared" si="12"/>
        <v>Gerai</v>
      </c>
      <c r="H22" s="341" t="str">
        <f t="shared" si="12"/>
        <v>Gerai</v>
      </c>
      <c r="I22" s="341" t="str">
        <f t="shared" si="12"/>
        <v>Gerai</v>
      </c>
      <c r="J22" s="341" t="str">
        <f t="shared" si="12"/>
        <v>Gerai</v>
      </c>
      <c r="K22" s="341" t="str">
        <f t="shared" si="12"/>
        <v>Gerai</v>
      </c>
      <c r="L22" s="341" t="str">
        <f t="shared" si="12"/>
        <v>Gerai</v>
      </c>
      <c r="M22" s="341" t="str">
        <f t="shared" si="12"/>
        <v>Gerai</v>
      </c>
      <c r="N22" s="341" t="str">
        <f t="shared" si="12"/>
        <v>Gerai</v>
      </c>
      <c r="O22" s="341" t="str">
        <f t="shared" si="12"/>
        <v>Gerai</v>
      </c>
      <c r="P22" s="341" t="str">
        <f t="shared" si="12"/>
        <v>Gerai</v>
      </c>
      <c r="Q22" s="341" t="str">
        <f t="shared" si="12"/>
        <v>Gerai</v>
      </c>
      <c r="R22" s="341" t="str">
        <f t="shared" si="12"/>
        <v>Gerai</v>
      </c>
      <c r="S22" s="341" t="str">
        <f t="shared" si="12"/>
        <v>Gerai</v>
      </c>
      <c r="T22" s="341" t="str">
        <f t="shared" si="12"/>
        <v>Gerai</v>
      </c>
      <c r="U22" s="341" t="str">
        <f t="shared" si="12"/>
        <v>Gerai</v>
      </c>
      <c r="V22" s="341" t="str">
        <f t="shared" si="12"/>
        <v>Gerai</v>
      </c>
      <c r="W22" s="341" t="str">
        <f t="shared" si="12"/>
        <v>Gerai</v>
      </c>
      <c r="X22" s="32"/>
      <c r="Y22" s="32"/>
      <c r="Z22" s="32"/>
    </row>
    <row r="23" spans="1:26" ht="14.25" customHeight="1" x14ac:dyDescent="0.25">
      <c r="A23" s="32"/>
      <c r="B23" s="32"/>
      <c r="C23" s="17"/>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2"/>
      <c r="B24" s="16"/>
      <c r="C24" s="17"/>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16"/>
      <c r="C25" s="17"/>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1"/>
      <c r="B26" s="109" t="s">
        <v>1104</v>
      </c>
      <c r="C26" s="17"/>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
        <v>1</v>
      </c>
      <c r="B27" s="72" t="s">
        <v>1105</v>
      </c>
      <c r="C27" s="17"/>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
        <v>2</v>
      </c>
      <c r="B28" s="72" t="s">
        <v>1106</v>
      </c>
      <c r="C28" s="17"/>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
        <v>3</v>
      </c>
      <c r="B29" s="72" t="s">
        <v>1107</v>
      </c>
      <c r="C29" s="17"/>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1">
        <v>4</v>
      </c>
      <c r="B30" s="72" t="s">
        <v>1108</v>
      </c>
      <c r="C30" s="17"/>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1">
        <v>5</v>
      </c>
      <c r="B31" s="72" t="s">
        <v>1109</v>
      </c>
      <c r="C31" s="17"/>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1">
        <v>6</v>
      </c>
      <c r="B32" s="72" t="s">
        <v>1110</v>
      </c>
      <c r="C32" s="17"/>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17"/>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17"/>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17"/>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17"/>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C9:C10"/>
  </mergeCells>
  <dataValidations count="1">
    <dataValidation type="decimal" allowBlank="1" showInputMessage="1" showErrorMessage="1" prompt="Maksimali reikšmė - 100" sqref="D12:W14 D16:W18" xr:uid="{00000000-0002-0000-0C00-000000000000}">
      <formula1>0</formula1>
      <formula2>100</formula2>
    </dataValidation>
  </dataValidations>
  <pageMargins left="0.70866141732283472" right="0.70866141732283472" top="0.74803149606299213" bottom="0.74803149606299213" header="0" footer="0"/>
  <pageSetup paperSize="9" pageOrder="overThenDown" orientation="landscape"/>
  <headerFooter>
    <oddHeader>&amp;C14. Įgyvendinant VPS planuojamų sukurti darbo vietų paskirstymas pagal amžių ir lytį</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election activeCell="D29" sqref="D29"/>
    </sheetView>
  </sheetViews>
  <sheetFormatPr defaultColWidth="14.42578125" defaultRowHeight="15" customHeight="1" x14ac:dyDescent="0.25"/>
  <cols>
    <col min="1" max="1" width="8.7109375" customWidth="1"/>
    <col min="2" max="2" width="12.7109375" customWidth="1"/>
    <col min="3" max="3" width="28.7109375" customWidth="1"/>
    <col min="4" max="4" width="70.7109375" customWidth="1"/>
    <col min="5" max="7" width="20.7109375" customWidth="1"/>
    <col min="8" max="26" width="9.140625" customWidth="1"/>
  </cols>
  <sheetData>
    <row r="1" spans="1:26" ht="14.25" customHeight="1" x14ac:dyDescent="0.25">
      <c r="A1" s="127" t="s">
        <v>1111</v>
      </c>
      <c r="B1" s="73" t="s">
        <v>1112</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5"/>
      <c r="B2" s="15"/>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5"/>
      <c r="B4" s="15"/>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5"/>
      <c r="B5" s="112">
        <v>1</v>
      </c>
      <c r="C5" s="128">
        <v>2</v>
      </c>
      <c r="D5" s="128">
        <v>3</v>
      </c>
      <c r="E5" s="128">
        <v>4</v>
      </c>
      <c r="F5" s="128">
        <v>5</v>
      </c>
      <c r="G5" s="113">
        <v>6</v>
      </c>
      <c r="H5" s="1"/>
      <c r="I5" s="1"/>
      <c r="J5" s="1"/>
      <c r="K5" s="1"/>
      <c r="L5" s="1"/>
      <c r="M5" s="1"/>
      <c r="N5" s="1"/>
      <c r="O5" s="1"/>
      <c r="P5" s="1"/>
      <c r="Q5" s="1"/>
      <c r="R5" s="1"/>
      <c r="S5" s="1"/>
      <c r="T5" s="1"/>
      <c r="U5" s="1"/>
      <c r="V5" s="1"/>
      <c r="W5" s="1"/>
      <c r="X5" s="1"/>
      <c r="Y5" s="1"/>
      <c r="Z5" s="1"/>
    </row>
    <row r="6" spans="1:26" ht="14.25" customHeight="1" x14ac:dyDescent="0.25">
      <c r="A6" s="15"/>
      <c r="B6" s="114" t="s">
        <v>532</v>
      </c>
      <c r="C6" s="21" t="s">
        <v>1113</v>
      </c>
      <c r="D6" s="22" t="s">
        <v>1114</v>
      </c>
      <c r="E6" s="342" t="s">
        <v>1115</v>
      </c>
      <c r="F6" s="342" t="s">
        <v>1116</v>
      </c>
      <c r="G6" s="343" t="s">
        <v>1117</v>
      </c>
      <c r="H6" s="1"/>
      <c r="I6" s="1"/>
      <c r="J6" s="1"/>
      <c r="K6" s="1"/>
      <c r="L6" s="1"/>
      <c r="M6" s="1"/>
      <c r="N6" s="1"/>
      <c r="O6" s="1"/>
      <c r="P6" s="1"/>
      <c r="Q6" s="1"/>
      <c r="R6" s="1"/>
      <c r="S6" s="1"/>
      <c r="T6" s="1"/>
      <c r="U6" s="1"/>
      <c r="V6" s="1"/>
      <c r="W6" s="1"/>
      <c r="X6" s="1"/>
      <c r="Y6" s="1"/>
      <c r="Z6" s="1"/>
    </row>
    <row r="7" spans="1:26" ht="14.25" customHeight="1" x14ac:dyDescent="0.25">
      <c r="A7" s="15" t="s">
        <v>1118</v>
      </c>
      <c r="B7" s="344" t="s">
        <v>541</v>
      </c>
      <c r="C7" s="79" t="s">
        <v>1119</v>
      </c>
      <c r="D7" s="345" t="str">
        <f>VLOOKUP(B7,'7'!$B$7:$C$26,2,FALSE)</f>
        <v>Palankių sąlygų verslumui skatinimas per viešųjų paslaugų plėtojimą</v>
      </c>
      <c r="E7" s="607" t="str">
        <f>HLOOKUP(B7,'10'!$D$6:$W$18,13,FALSE)</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F7" s="608"/>
      <c r="G7" s="609"/>
      <c r="H7" s="1"/>
      <c r="I7" s="1"/>
      <c r="J7" s="1"/>
      <c r="K7" s="1"/>
      <c r="L7" s="1"/>
      <c r="M7" s="1"/>
      <c r="N7" s="1"/>
      <c r="O7" s="1"/>
      <c r="P7" s="1"/>
      <c r="Q7" s="1"/>
      <c r="R7" s="1"/>
      <c r="S7" s="1"/>
      <c r="T7" s="1"/>
      <c r="U7" s="1"/>
      <c r="V7" s="1"/>
      <c r="W7" s="1"/>
      <c r="X7" s="1"/>
      <c r="Y7" s="1"/>
      <c r="Z7" s="1"/>
    </row>
    <row r="8" spans="1:26" ht="14.25" customHeight="1" x14ac:dyDescent="0.25">
      <c r="A8" s="15" t="s">
        <v>1120</v>
      </c>
      <c r="B8" s="172"/>
      <c r="C8" s="173" t="s">
        <v>1121</v>
      </c>
      <c r="D8" s="346">
        <f>VLOOKUP(B7,'9'!$B$8:$D$27,3,FALSE)</f>
        <v>3</v>
      </c>
      <c r="E8" s="610"/>
      <c r="F8" s="595"/>
      <c r="G8" s="611"/>
      <c r="H8" s="1"/>
      <c r="I8" s="1"/>
      <c r="J8" s="1"/>
      <c r="K8" s="1"/>
      <c r="L8" s="1"/>
      <c r="M8" s="1"/>
      <c r="N8" s="1"/>
      <c r="O8" s="1"/>
      <c r="P8" s="1"/>
      <c r="Q8" s="1"/>
      <c r="R8" s="1"/>
      <c r="S8" s="1"/>
      <c r="T8" s="1"/>
      <c r="U8" s="1"/>
      <c r="V8" s="1"/>
      <c r="W8" s="1"/>
      <c r="X8" s="1"/>
      <c r="Y8" s="1"/>
      <c r="Z8" s="1"/>
    </row>
    <row r="9" spans="1:26" ht="14.25" customHeight="1" x14ac:dyDescent="0.25">
      <c r="A9" s="15" t="s">
        <v>1122</v>
      </c>
      <c r="B9" s="172"/>
      <c r="C9" s="257" t="s">
        <v>1123</v>
      </c>
      <c r="D9" s="347" t="s">
        <v>1124</v>
      </c>
      <c r="E9" s="610"/>
      <c r="F9" s="595"/>
      <c r="G9" s="611"/>
      <c r="H9" s="1"/>
      <c r="I9" s="1"/>
      <c r="J9" s="1"/>
      <c r="K9" s="1"/>
      <c r="L9" s="1"/>
      <c r="M9" s="1"/>
      <c r="N9" s="1"/>
      <c r="O9" s="1"/>
      <c r="P9" s="1"/>
      <c r="Q9" s="1"/>
      <c r="R9" s="1"/>
      <c r="S9" s="1"/>
      <c r="T9" s="1"/>
      <c r="U9" s="1"/>
      <c r="V9" s="1"/>
      <c r="W9" s="1"/>
      <c r="X9" s="1"/>
      <c r="Y9" s="1"/>
      <c r="Z9" s="1"/>
    </row>
    <row r="10" spans="1:26" ht="14.25" customHeight="1" x14ac:dyDescent="0.25">
      <c r="A10" s="15" t="s">
        <v>1125</v>
      </c>
      <c r="B10" s="172"/>
      <c r="C10" s="262" t="s">
        <v>1126</v>
      </c>
      <c r="D10" s="348" t="s">
        <v>1127</v>
      </c>
      <c r="E10" s="610"/>
      <c r="F10" s="595"/>
      <c r="G10" s="611"/>
      <c r="H10" s="1"/>
      <c r="I10" s="1"/>
      <c r="J10" s="1"/>
      <c r="K10" s="1"/>
      <c r="L10" s="1"/>
      <c r="M10" s="1"/>
      <c r="N10" s="1"/>
      <c r="O10" s="1"/>
      <c r="P10" s="1"/>
      <c r="Q10" s="1"/>
      <c r="R10" s="1"/>
      <c r="S10" s="1"/>
      <c r="T10" s="1"/>
      <c r="U10" s="1"/>
      <c r="V10" s="1"/>
      <c r="W10" s="1"/>
      <c r="X10" s="1"/>
      <c r="Y10" s="1"/>
      <c r="Z10" s="1"/>
    </row>
    <row r="11" spans="1:26" ht="14.25" customHeight="1" x14ac:dyDescent="0.25">
      <c r="A11" s="15" t="s">
        <v>1128</v>
      </c>
      <c r="B11" s="172"/>
      <c r="C11" s="270" t="s">
        <v>1129</v>
      </c>
      <c r="D11" s="349" t="s">
        <v>1130</v>
      </c>
      <c r="E11" s="612"/>
      <c r="F11" s="613"/>
      <c r="G11" s="614"/>
      <c r="H11" s="1"/>
      <c r="I11" s="1"/>
      <c r="J11" s="1"/>
      <c r="K11" s="1"/>
      <c r="L11" s="1"/>
      <c r="M11" s="1"/>
      <c r="N11" s="1"/>
      <c r="O11" s="1"/>
      <c r="P11" s="1"/>
      <c r="Q11" s="1"/>
      <c r="R11" s="1"/>
      <c r="S11" s="1"/>
      <c r="T11" s="1"/>
      <c r="U11" s="1"/>
      <c r="V11" s="1"/>
      <c r="W11" s="1"/>
      <c r="X11" s="1"/>
      <c r="Y11" s="1"/>
      <c r="Z11" s="1"/>
    </row>
    <row r="12" spans="1:26" ht="14.25" customHeight="1" x14ac:dyDescent="0.25">
      <c r="A12" s="15" t="s">
        <v>1131</v>
      </c>
      <c r="B12" s="172"/>
      <c r="C12" s="350" t="s">
        <v>1132</v>
      </c>
      <c r="D12" s="569" t="s">
        <v>1862</v>
      </c>
      <c r="E12" s="576">
        <v>4</v>
      </c>
      <c r="F12" s="1">
        <v>2022</v>
      </c>
      <c r="G12" s="577">
        <v>7</v>
      </c>
      <c r="H12" s="1"/>
      <c r="I12" s="1"/>
      <c r="J12" s="1"/>
      <c r="K12" s="1"/>
      <c r="L12" s="1"/>
      <c r="M12" s="1"/>
      <c r="N12" s="1"/>
      <c r="O12" s="1"/>
      <c r="P12" s="1"/>
      <c r="Q12" s="1"/>
      <c r="R12" s="1"/>
      <c r="S12" s="1"/>
      <c r="T12" s="1"/>
      <c r="U12" s="1"/>
      <c r="V12" s="1"/>
      <c r="W12" s="1"/>
      <c r="X12" s="1"/>
      <c r="Y12" s="1"/>
      <c r="Z12" s="1"/>
    </row>
    <row r="13" spans="1:26" ht="14.25" customHeight="1" x14ac:dyDescent="0.25">
      <c r="A13" s="15" t="s">
        <v>1133</v>
      </c>
      <c r="B13" s="172"/>
      <c r="C13" s="350" t="s">
        <v>1134</v>
      </c>
      <c r="D13" s="569" t="s">
        <v>1868</v>
      </c>
      <c r="E13" s="576">
        <v>6</v>
      </c>
      <c r="F13" s="1">
        <v>2022</v>
      </c>
      <c r="G13" s="351">
        <v>9</v>
      </c>
      <c r="H13" s="1"/>
      <c r="I13" s="1"/>
      <c r="J13" s="1"/>
      <c r="K13" s="1"/>
      <c r="L13" s="1"/>
      <c r="M13" s="1"/>
      <c r="N13" s="1"/>
      <c r="O13" s="1"/>
      <c r="P13" s="1"/>
      <c r="Q13" s="1"/>
      <c r="R13" s="1"/>
      <c r="S13" s="1"/>
      <c r="T13" s="1"/>
      <c r="U13" s="1"/>
      <c r="V13" s="1"/>
      <c r="W13" s="1"/>
      <c r="X13" s="1"/>
      <c r="Y13" s="1"/>
      <c r="Z13" s="1"/>
    </row>
    <row r="14" spans="1:26" ht="14.25" customHeight="1" x14ac:dyDescent="0.25">
      <c r="A14" s="15" t="s">
        <v>1135</v>
      </c>
      <c r="B14" s="352"/>
      <c r="C14" s="353" t="s">
        <v>1136</v>
      </c>
      <c r="D14" s="582" t="s">
        <v>1893</v>
      </c>
      <c r="E14" s="275">
        <v>0</v>
      </c>
      <c r="F14" s="275">
        <v>2022</v>
      </c>
      <c r="G14" s="355">
        <v>3</v>
      </c>
      <c r="H14" s="1"/>
      <c r="I14" s="1"/>
      <c r="J14" s="1"/>
      <c r="K14" s="1"/>
      <c r="L14" s="1"/>
      <c r="M14" s="1"/>
      <c r="N14" s="1"/>
      <c r="O14" s="1"/>
      <c r="P14" s="1"/>
      <c r="Q14" s="1"/>
      <c r="R14" s="1"/>
      <c r="S14" s="1"/>
      <c r="T14" s="1"/>
      <c r="U14" s="1"/>
      <c r="V14" s="1"/>
      <c r="W14" s="1"/>
      <c r="X14" s="1"/>
      <c r="Y14" s="1"/>
      <c r="Z14" s="1"/>
    </row>
    <row r="15" spans="1:26" ht="14.25" customHeight="1" x14ac:dyDescent="0.25">
      <c r="A15" s="15" t="s">
        <v>1137</v>
      </c>
      <c r="B15" s="344" t="s">
        <v>546</v>
      </c>
      <c r="C15" s="79" t="s">
        <v>1119</v>
      </c>
      <c r="D15" s="345" t="str">
        <f>VLOOKUP(B15,'7'!$B$7:$C$26,2,FALSE)</f>
        <v>Privataus verslo stiprinimas VVG teritorijoje</v>
      </c>
      <c r="E15" s="607" t="str">
        <f>HLOOKUP(B15,'10'!$D$6:$W$18,13,FALSE)</f>
        <v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v>
      </c>
      <c r="F15" s="608"/>
      <c r="G15" s="609"/>
      <c r="H15" s="1"/>
      <c r="I15" s="1"/>
      <c r="J15" s="1"/>
      <c r="K15" s="1"/>
      <c r="L15" s="1"/>
      <c r="M15" s="1"/>
      <c r="N15" s="1"/>
      <c r="O15" s="1"/>
      <c r="P15" s="1"/>
      <c r="Q15" s="1"/>
      <c r="R15" s="1"/>
      <c r="S15" s="1"/>
      <c r="T15" s="1"/>
      <c r="U15" s="1"/>
      <c r="V15" s="1"/>
      <c r="W15" s="1"/>
      <c r="X15" s="1"/>
      <c r="Y15" s="1"/>
      <c r="Z15" s="1"/>
    </row>
    <row r="16" spans="1:26" ht="14.25" customHeight="1" x14ac:dyDescent="0.25">
      <c r="A16" s="15" t="s">
        <v>1138</v>
      </c>
      <c r="B16" s="172"/>
      <c r="C16" s="173" t="s">
        <v>1121</v>
      </c>
      <c r="D16" s="346">
        <f>VLOOKUP(B15,'9'!$B$8:$D$27,3,FALSE)</f>
        <v>3</v>
      </c>
      <c r="E16" s="610"/>
      <c r="F16" s="595"/>
      <c r="G16" s="611"/>
      <c r="H16" s="1"/>
      <c r="I16" s="1"/>
      <c r="J16" s="1"/>
      <c r="K16" s="1"/>
      <c r="L16" s="1"/>
      <c r="M16" s="1"/>
      <c r="N16" s="1"/>
      <c r="O16" s="1"/>
      <c r="P16" s="1"/>
      <c r="Q16" s="1"/>
      <c r="R16" s="1"/>
      <c r="S16" s="1"/>
      <c r="T16" s="1"/>
      <c r="U16" s="1"/>
      <c r="V16" s="1"/>
      <c r="W16" s="1"/>
      <c r="X16" s="1"/>
      <c r="Y16" s="1"/>
      <c r="Z16" s="1"/>
    </row>
    <row r="17" spans="1:26" ht="14.25" customHeight="1" x14ac:dyDescent="0.25">
      <c r="A17" s="15" t="s">
        <v>1139</v>
      </c>
      <c r="B17" s="172"/>
      <c r="C17" s="79" t="s">
        <v>1123</v>
      </c>
      <c r="D17" s="347" t="s">
        <v>1140</v>
      </c>
      <c r="E17" s="610"/>
      <c r="F17" s="595"/>
      <c r="G17" s="611"/>
      <c r="H17" s="1"/>
      <c r="I17" s="1"/>
      <c r="J17" s="1"/>
      <c r="K17" s="1"/>
      <c r="L17" s="1"/>
      <c r="M17" s="1"/>
      <c r="N17" s="1"/>
      <c r="O17" s="1"/>
      <c r="P17" s="1"/>
      <c r="Q17" s="1"/>
      <c r="R17" s="1"/>
      <c r="S17" s="1"/>
      <c r="T17" s="1"/>
      <c r="U17" s="1"/>
      <c r="V17" s="1"/>
      <c r="W17" s="1"/>
      <c r="X17" s="1"/>
      <c r="Y17" s="1"/>
      <c r="Z17" s="1"/>
    </row>
    <row r="18" spans="1:26" ht="14.25" customHeight="1" x14ac:dyDescent="0.25">
      <c r="A18" s="15" t="s">
        <v>1141</v>
      </c>
      <c r="B18" s="172"/>
      <c r="C18" s="350" t="s">
        <v>1126</v>
      </c>
      <c r="D18" s="581" t="s">
        <v>1861</v>
      </c>
      <c r="E18" s="610"/>
      <c r="F18" s="595"/>
      <c r="G18" s="611"/>
      <c r="H18" s="1"/>
      <c r="I18" s="1"/>
      <c r="J18" s="1"/>
      <c r="K18" s="1"/>
      <c r="L18" s="1"/>
      <c r="M18" s="1"/>
      <c r="N18" s="1"/>
      <c r="O18" s="1"/>
      <c r="P18" s="1"/>
      <c r="Q18" s="1"/>
      <c r="R18" s="1"/>
      <c r="S18" s="1"/>
      <c r="T18" s="1"/>
      <c r="U18" s="1"/>
      <c r="V18" s="1"/>
      <c r="W18" s="1"/>
      <c r="X18" s="1"/>
      <c r="Y18" s="1"/>
      <c r="Z18" s="1"/>
    </row>
    <row r="19" spans="1:26" ht="14.25" customHeight="1" x14ac:dyDescent="0.25">
      <c r="A19" s="15" t="s">
        <v>1142</v>
      </c>
      <c r="B19" s="172"/>
      <c r="C19" s="353" t="s">
        <v>1129</v>
      </c>
      <c r="D19" s="349"/>
      <c r="E19" s="612"/>
      <c r="F19" s="613"/>
      <c r="G19" s="614"/>
      <c r="H19" s="1"/>
      <c r="I19" s="1"/>
      <c r="J19" s="1"/>
      <c r="K19" s="1"/>
      <c r="L19" s="1"/>
      <c r="M19" s="1"/>
      <c r="N19" s="1"/>
      <c r="O19" s="1"/>
      <c r="P19" s="1"/>
      <c r="Q19" s="1"/>
      <c r="R19" s="1"/>
      <c r="S19" s="1"/>
      <c r="T19" s="1"/>
      <c r="U19" s="1"/>
      <c r="V19" s="1"/>
      <c r="W19" s="1"/>
      <c r="X19" s="1"/>
      <c r="Y19" s="1"/>
      <c r="Z19" s="1"/>
    </row>
    <row r="20" spans="1:26" ht="14.25" customHeight="1" x14ac:dyDescent="0.25">
      <c r="A20" s="15" t="s">
        <v>1143</v>
      </c>
      <c r="B20" s="172"/>
      <c r="C20" s="350" t="s">
        <v>1132</v>
      </c>
      <c r="D20" s="570" t="s">
        <v>1869</v>
      </c>
      <c r="E20" s="1">
        <v>27</v>
      </c>
      <c r="F20" s="1">
        <v>2023</v>
      </c>
      <c r="G20" s="351">
        <v>31</v>
      </c>
      <c r="H20" s="1"/>
      <c r="I20" s="1"/>
      <c r="J20" s="1"/>
      <c r="K20" s="1"/>
      <c r="L20" s="1"/>
      <c r="M20" s="1"/>
      <c r="N20" s="1"/>
      <c r="O20" s="1"/>
      <c r="P20" s="1"/>
      <c r="Q20" s="1"/>
      <c r="R20" s="1"/>
      <c r="S20" s="1"/>
      <c r="T20" s="1"/>
      <c r="U20" s="1"/>
      <c r="V20" s="1"/>
      <c r="W20" s="1"/>
      <c r="X20" s="1"/>
      <c r="Y20" s="1"/>
      <c r="Z20" s="1"/>
    </row>
    <row r="21" spans="1:26" ht="14.25" customHeight="1" x14ac:dyDescent="0.25">
      <c r="A21" s="15" t="s">
        <v>1144</v>
      </c>
      <c r="B21" s="172"/>
      <c r="C21" s="350" t="s">
        <v>1134</v>
      </c>
      <c r="D21" s="570" t="s">
        <v>1909</v>
      </c>
      <c r="E21" s="576">
        <v>22</v>
      </c>
      <c r="F21" s="1">
        <v>2022</v>
      </c>
      <c r="G21" s="351">
        <v>26</v>
      </c>
      <c r="H21" s="1"/>
      <c r="I21" s="1"/>
      <c r="J21" s="1"/>
      <c r="K21" s="1"/>
      <c r="L21" s="1"/>
      <c r="M21" s="1"/>
      <c r="N21" s="1"/>
      <c r="O21" s="1"/>
      <c r="P21" s="1"/>
      <c r="Q21" s="1"/>
      <c r="R21" s="1"/>
      <c r="S21" s="1"/>
      <c r="T21" s="1"/>
      <c r="U21" s="1"/>
      <c r="V21" s="1"/>
      <c r="W21" s="1"/>
      <c r="X21" s="1"/>
      <c r="Y21" s="1"/>
      <c r="Z21" s="1"/>
    </row>
    <row r="22" spans="1:26" ht="14.25" customHeight="1" x14ac:dyDescent="0.25">
      <c r="A22" s="15" t="s">
        <v>1145</v>
      </c>
      <c r="B22" s="352"/>
      <c r="C22" s="353" t="s">
        <v>1136</v>
      </c>
      <c r="D22" s="356"/>
      <c r="E22" s="275"/>
      <c r="F22" s="275"/>
      <c r="G22" s="355"/>
      <c r="H22" s="1"/>
      <c r="I22" s="1"/>
      <c r="J22" s="1"/>
      <c r="K22" s="1"/>
      <c r="L22" s="1"/>
      <c r="M22" s="1"/>
      <c r="N22" s="1"/>
      <c r="O22" s="1"/>
      <c r="P22" s="1"/>
      <c r="Q22" s="1"/>
      <c r="R22" s="1"/>
      <c r="S22" s="1"/>
      <c r="T22" s="1"/>
      <c r="U22" s="1"/>
      <c r="V22" s="1"/>
      <c r="W22" s="1"/>
      <c r="X22" s="1"/>
      <c r="Y22" s="1"/>
      <c r="Z22" s="1"/>
    </row>
    <row r="23" spans="1:26" ht="14.25" customHeight="1" x14ac:dyDescent="0.25">
      <c r="A23" s="15" t="s">
        <v>1146</v>
      </c>
      <c r="B23" s="344" t="s">
        <v>551</v>
      </c>
      <c r="C23" s="79" t="s">
        <v>1119</v>
      </c>
      <c r="D23" s="345" t="str">
        <f>VLOOKUP(B23,'7'!$B$7:$C$26,2,FALSE)</f>
        <v>NVO socialinio verslo kūrimas ir plėtojimas</v>
      </c>
      <c r="E23" s="607" t="str">
        <f>HLOOKUP(B23,'10'!$D$6:$W$18,13,FALSE)</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F23" s="608"/>
      <c r="G23" s="609"/>
      <c r="H23" s="1"/>
      <c r="I23" s="1"/>
      <c r="J23" s="1"/>
      <c r="K23" s="1"/>
      <c r="L23" s="1"/>
      <c r="M23" s="1"/>
      <c r="N23" s="1"/>
      <c r="O23" s="1"/>
      <c r="P23" s="1"/>
      <c r="Q23" s="1"/>
      <c r="R23" s="1"/>
      <c r="S23" s="1"/>
      <c r="T23" s="1"/>
      <c r="U23" s="1"/>
      <c r="V23" s="1"/>
      <c r="W23" s="1"/>
      <c r="X23" s="1"/>
      <c r="Y23" s="1"/>
      <c r="Z23" s="1"/>
    </row>
    <row r="24" spans="1:26" ht="14.25" customHeight="1" x14ac:dyDescent="0.25">
      <c r="A24" s="15" t="s">
        <v>1147</v>
      </c>
      <c r="B24" s="172"/>
      <c r="C24" s="173" t="s">
        <v>1121</v>
      </c>
      <c r="D24" s="346">
        <f>VLOOKUP(B23,'9'!$B$8:$D$27,3,FALSE)</f>
        <v>3</v>
      </c>
      <c r="E24" s="610"/>
      <c r="F24" s="595"/>
      <c r="G24" s="611"/>
      <c r="H24" s="1"/>
      <c r="I24" s="1"/>
      <c r="J24" s="1"/>
      <c r="K24" s="1"/>
      <c r="L24" s="1"/>
      <c r="M24" s="1"/>
      <c r="N24" s="1"/>
      <c r="O24" s="1"/>
      <c r="P24" s="1"/>
      <c r="Q24" s="1"/>
      <c r="R24" s="1"/>
      <c r="S24" s="1"/>
      <c r="T24" s="1"/>
      <c r="U24" s="1"/>
      <c r="V24" s="1"/>
      <c r="W24" s="1"/>
      <c r="X24" s="1"/>
      <c r="Y24" s="1"/>
      <c r="Z24" s="1"/>
    </row>
    <row r="25" spans="1:26" ht="14.25" customHeight="1" x14ac:dyDescent="0.25">
      <c r="A25" s="15" t="s">
        <v>1148</v>
      </c>
      <c r="B25" s="172"/>
      <c r="C25" s="79" t="s">
        <v>1123</v>
      </c>
      <c r="D25" s="347" t="s">
        <v>1149</v>
      </c>
      <c r="E25" s="610"/>
      <c r="F25" s="595"/>
      <c r="G25" s="611"/>
      <c r="H25" s="1"/>
      <c r="I25" s="1"/>
      <c r="J25" s="1"/>
      <c r="K25" s="1"/>
      <c r="L25" s="1"/>
      <c r="M25" s="1"/>
      <c r="N25" s="1"/>
      <c r="O25" s="1"/>
      <c r="P25" s="1"/>
      <c r="Q25" s="1"/>
      <c r="R25" s="1"/>
      <c r="S25" s="1"/>
      <c r="T25" s="1"/>
      <c r="U25" s="1"/>
      <c r="V25" s="1"/>
      <c r="W25" s="1"/>
      <c r="X25" s="1"/>
      <c r="Y25" s="1"/>
      <c r="Z25" s="1"/>
    </row>
    <row r="26" spans="1:26" ht="14.25" customHeight="1" x14ac:dyDescent="0.25">
      <c r="A26" s="15" t="s">
        <v>1150</v>
      </c>
      <c r="B26" s="172"/>
      <c r="C26" s="350" t="s">
        <v>1126</v>
      </c>
      <c r="D26" s="348" t="s">
        <v>1124</v>
      </c>
      <c r="E26" s="610"/>
      <c r="F26" s="595"/>
      <c r="G26" s="611"/>
      <c r="H26" s="1"/>
      <c r="I26" s="1"/>
      <c r="J26" s="1"/>
      <c r="K26" s="1"/>
      <c r="L26" s="1"/>
      <c r="M26" s="1"/>
      <c r="N26" s="1"/>
      <c r="O26" s="1"/>
      <c r="P26" s="1"/>
      <c r="Q26" s="1"/>
      <c r="R26" s="1"/>
      <c r="S26" s="1"/>
      <c r="T26" s="1"/>
      <c r="U26" s="1"/>
      <c r="V26" s="1"/>
      <c r="W26" s="1"/>
      <c r="X26" s="1"/>
      <c r="Y26" s="1"/>
      <c r="Z26" s="1"/>
    </row>
    <row r="27" spans="1:26" ht="14.25" customHeight="1" x14ac:dyDescent="0.25">
      <c r="A27" s="15" t="s">
        <v>1151</v>
      </c>
      <c r="B27" s="172"/>
      <c r="C27" s="353" t="s">
        <v>1129</v>
      </c>
      <c r="D27" s="349" t="s">
        <v>1130</v>
      </c>
      <c r="E27" s="612"/>
      <c r="F27" s="613"/>
      <c r="G27" s="614"/>
      <c r="H27" s="1"/>
      <c r="I27" s="1"/>
      <c r="J27" s="1"/>
      <c r="K27" s="1"/>
      <c r="L27" s="1"/>
      <c r="M27" s="1"/>
      <c r="N27" s="1"/>
      <c r="O27" s="1"/>
      <c r="P27" s="1"/>
      <c r="Q27" s="1"/>
      <c r="R27" s="1"/>
      <c r="S27" s="1"/>
      <c r="T27" s="1"/>
      <c r="U27" s="1"/>
      <c r="V27" s="1"/>
      <c r="W27" s="1"/>
      <c r="X27" s="1"/>
      <c r="Y27" s="1"/>
      <c r="Z27" s="1"/>
    </row>
    <row r="28" spans="1:26" ht="14.25" customHeight="1" x14ac:dyDescent="0.25">
      <c r="A28" s="15" t="s">
        <v>1152</v>
      </c>
      <c r="B28" s="172"/>
      <c r="C28" s="350" t="s">
        <v>1132</v>
      </c>
      <c r="D28" s="569" t="s">
        <v>1864</v>
      </c>
      <c r="E28" s="1">
        <v>6</v>
      </c>
      <c r="F28" s="1">
        <v>2022</v>
      </c>
      <c r="G28" s="351">
        <v>8</v>
      </c>
      <c r="H28" s="1"/>
      <c r="I28" s="1"/>
      <c r="J28" s="1"/>
      <c r="K28" s="1"/>
      <c r="L28" s="1"/>
      <c r="M28" s="1"/>
      <c r="N28" s="1"/>
      <c r="O28" s="1"/>
      <c r="P28" s="1"/>
      <c r="Q28" s="1"/>
      <c r="R28" s="1"/>
      <c r="S28" s="1"/>
      <c r="T28" s="1"/>
      <c r="U28" s="1"/>
      <c r="V28" s="1"/>
      <c r="W28" s="1"/>
      <c r="X28" s="1"/>
      <c r="Y28" s="1"/>
      <c r="Z28" s="1"/>
    </row>
    <row r="29" spans="1:26" ht="14.25" customHeight="1" x14ac:dyDescent="0.25">
      <c r="A29" s="15" t="s">
        <v>1153</v>
      </c>
      <c r="B29" s="172"/>
      <c r="C29" s="350" t="s">
        <v>1134</v>
      </c>
      <c r="D29" s="582" t="s">
        <v>1865</v>
      </c>
      <c r="E29" s="1">
        <v>9</v>
      </c>
      <c r="F29" s="1">
        <v>2022</v>
      </c>
      <c r="G29" s="351">
        <v>13</v>
      </c>
      <c r="H29" s="1"/>
      <c r="I29" s="1"/>
      <c r="J29" s="1"/>
      <c r="K29" s="1"/>
      <c r="L29" s="1"/>
      <c r="M29" s="1"/>
      <c r="N29" s="1"/>
      <c r="O29" s="1"/>
      <c r="P29" s="1"/>
      <c r="Q29" s="1"/>
      <c r="R29" s="1"/>
      <c r="S29" s="1"/>
      <c r="T29" s="1"/>
      <c r="U29" s="1"/>
      <c r="V29" s="1"/>
      <c r="W29" s="1"/>
      <c r="X29" s="1"/>
      <c r="Y29" s="1"/>
      <c r="Z29" s="1"/>
    </row>
    <row r="30" spans="1:26" ht="14.25" customHeight="1" x14ac:dyDescent="0.25">
      <c r="A30" s="15" t="s">
        <v>1154</v>
      </c>
      <c r="B30" s="352"/>
      <c r="C30" s="353" t="s">
        <v>1136</v>
      </c>
      <c r="D30" s="582" t="s">
        <v>1894</v>
      </c>
      <c r="E30" s="275">
        <v>0</v>
      </c>
      <c r="F30" s="275">
        <v>2022</v>
      </c>
      <c r="G30" s="355">
        <v>2</v>
      </c>
      <c r="H30" s="1"/>
      <c r="I30" s="1"/>
      <c r="J30" s="1"/>
      <c r="K30" s="1"/>
      <c r="L30" s="1"/>
      <c r="M30" s="1"/>
      <c r="N30" s="1"/>
      <c r="O30" s="1"/>
      <c r="P30" s="1"/>
      <c r="Q30" s="1"/>
      <c r="R30" s="1"/>
      <c r="S30" s="1"/>
      <c r="T30" s="1"/>
      <c r="U30" s="1"/>
      <c r="V30" s="1"/>
      <c r="W30" s="1"/>
      <c r="X30" s="1"/>
      <c r="Y30" s="1"/>
      <c r="Z30" s="1"/>
    </row>
    <row r="31" spans="1:26" ht="14.25" customHeight="1" x14ac:dyDescent="0.25">
      <c r="A31" s="15" t="s">
        <v>1155</v>
      </c>
      <c r="B31" s="344" t="s">
        <v>556</v>
      </c>
      <c r="C31" s="79" t="s">
        <v>1119</v>
      </c>
      <c r="D31" s="345">
        <f>VLOOKUP(B31,'7'!$B$7:$C$26,2,FALSE)</f>
        <v>0</v>
      </c>
      <c r="E31" s="607">
        <f>HLOOKUP(B31,'10'!$D$6:$W$18,13,FALSE)</f>
        <v>0</v>
      </c>
      <c r="F31" s="608"/>
      <c r="G31" s="609"/>
      <c r="H31" s="1"/>
      <c r="I31" s="1"/>
      <c r="J31" s="1"/>
      <c r="K31" s="1"/>
      <c r="L31" s="1"/>
      <c r="M31" s="1"/>
      <c r="N31" s="1"/>
      <c r="O31" s="1"/>
      <c r="P31" s="1"/>
      <c r="Q31" s="1"/>
      <c r="R31" s="1"/>
      <c r="S31" s="1"/>
      <c r="T31" s="1"/>
      <c r="U31" s="1"/>
      <c r="V31" s="1"/>
      <c r="W31" s="1"/>
      <c r="X31" s="1"/>
      <c r="Y31" s="1"/>
      <c r="Z31" s="1"/>
    </row>
    <row r="32" spans="1:26" ht="14.25" customHeight="1" x14ac:dyDescent="0.25">
      <c r="A32" s="15" t="s">
        <v>1156</v>
      </c>
      <c r="B32" s="172"/>
      <c r="C32" s="173" t="s">
        <v>1121</v>
      </c>
      <c r="D32" s="346">
        <f>VLOOKUP(B31,'9'!$B$8:$D$27,3,FALSE)</f>
        <v>0</v>
      </c>
      <c r="E32" s="610"/>
      <c r="F32" s="595"/>
      <c r="G32" s="611"/>
      <c r="H32" s="1"/>
      <c r="I32" s="1"/>
      <c r="J32" s="1"/>
      <c r="K32" s="1"/>
      <c r="L32" s="1"/>
      <c r="M32" s="1"/>
      <c r="N32" s="1"/>
      <c r="O32" s="1"/>
      <c r="P32" s="1"/>
      <c r="Q32" s="1"/>
      <c r="R32" s="1"/>
      <c r="S32" s="1"/>
      <c r="T32" s="1"/>
      <c r="U32" s="1"/>
      <c r="V32" s="1"/>
      <c r="W32" s="1"/>
      <c r="X32" s="1"/>
      <c r="Y32" s="1"/>
      <c r="Z32" s="1"/>
    </row>
    <row r="33" spans="1:26" ht="14.25" customHeight="1" x14ac:dyDescent="0.25">
      <c r="A33" s="15" t="s">
        <v>1157</v>
      </c>
      <c r="B33" s="172"/>
      <c r="C33" s="79" t="s">
        <v>1123</v>
      </c>
      <c r="D33" s="347"/>
      <c r="E33" s="610"/>
      <c r="F33" s="595"/>
      <c r="G33" s="611"/>
      <c r="H33" s="1"/>
      <c r="I33" s="1"/>
      <c r="J33" s="1"/>
      <c r="K33" s="1"/>
      <c r="L33" s="1"/>
      <c r="M33" s="1"/>
      <c r="N33" s="1"/>
      <c r="O33" s="1"/>
      <c r="P33" s="1"/>
      <c r="Q33" s="1"/>
      <c r="R33" s="1"/>
      <c r="S33" s="1"/>
      <c r="T33" s="1"/>
      <c r="U33" s="1"/>
      <c r="V33" s="1"/>
      <c r="W33" s="1"/>
      <c r="X33" s="1"/>
      <c r="Y33" s="1"/>
      <c r="Z33" s="1"/>
    </row>
    <row r="34" spans="1:26" ht="14.25" customHeight="1" x14ac:dyDescent="0.25">
      <c r="A34" s="15" t="s">
        <v>1158</v>
      </c>
      <c r="B34" s="172"/>
      <c r="C34" s="350" t="s">
        <v>1126</v>
      </c>
      <c r="D34" s="348"/>
      <c r="E34" s="610"/>
      <c r="F34" s="595"/>
      <c r="G34" s="611"/>
      <c r="H34" s="1"/>
      <c r="I34" s="1"/>
      <c r="J34" s="1"/>
      <c r="K34" s="1"/>
      <c r="L34" s="1"/>
      <c r="M34" s="1"/>
      <c r="N34" s="1"/>
      <c r="O34" s="1"/>
      <c r="P34" s="1"/>
      <c r="Q34" s="1"/>
      <c r="R34" s="1"/>
      <c r="S34" s="1"/>
      <c r="T34" s="1"/>
      <c r="U34" s="1"/>
      <c r="V34" s="1"/>
      <c r="W34" s="1"/>
      <c r="X34" s="1"/>
      <c r="Y34" s="1"/>
      <c r="Z34" s="1"/>
    </row>
    <row r="35" spans="1:26" ht="14.25" customHeight="1" x14ac:dyDescent="0.25">
      <c r="A35" s="15" t="s">
        <v>1159</v>
      </c>
      <c r="B35" s="172"/>
      <c r="C35" s="353" t="s">
        <v>1129</v>
      </c>
      <c r="D35" s="349"/>
      <c r="E35" s="612"/>
      <c r="F35" s="613"/>
      <c r="G35" s="614"/>
      <c r="H35" s="1"/>
      <c r="I35" s="1"/>
      <c r="J35" s="1"/>
      <c r="K35" s="1"/>
      <c r="L35" s="1"/>
      <c r="M35" s="1"/>
      <c r="N35" s="1"/>
      <c r="O35" s="1"/>
      <c r="P35" s="1"/>
      <c r="Q35" s="1"/>
      <c r="R35" s="1"/>
      <c r="S35" s="1"/>
      <c r="T35" s="1"/>
      <c r="U35" s="1"/>
      <c r="V35" s="1"/>
      <c r="W35" s="1"/>
      <c r="X35" s="1"/>
      <c r="Y35" s="1"/>
      <c r="Z35" s="1"/>
    </row>
    <row r="36" spans="1:26" ht="14.25" customHeight="1" x14ac:dyDescent="0.25">
      <c r="A36" s="15" t="s">
        <v>1160</v>
      </c>
      <c r="B36" s="172"/>
      <c r="C36" s="350" t="s">
        <v>1132</v>
      </c>
      <c r="D36" s="94"/>
      <c r="E36" s="1"/>
      <c r="F36" s="1"/>
      <c r="G36" s="351"/>
      <c r="H36" s="1"/>
      <c r="I36" s="1"/>
      <c r="J36" s="1"/>
      <c r="K36" s="1"/>
      <c r="L36" s="1"/>
      <c r="M36" s="1"/>
      <c r="N36" s="1"/>
      <c r="O36" s="1"/>
      <c r="P36" s="1"/>
      <c r="Q36" s="1"/>
      <c r="R36" s="1"/>
      <c r="S36" s="1"/>
      <c r="T36" s="1"/>
      <c r="U36" s="1"/>
      <c r="V36" s="1"/>
      <c r="W36" s="1"/>
      <c r="X36" s="1"/>
      <c r="Y36" s="1"/>
      <c r="Z36" s="1"/>
    </row>
    <row r="37" spans="1:26" ht="14.25" customHeight="1" x14ac:dyDescent="0.25">
      <c r="A37" s="15" t="s">
        <v>1161</v>
      </c>
      <c r="B37" s="172"/>
      <c r="C37" s="350" t="s">
        <v>1134</v>
      </c>
      <c r="D37" s="94"/>
      <c r="E37" s="1"/>
      <c r="F37" s="1"/>
      <c r="G37" s="351"/>
      <c r="H37" s="1"/>
      <c r="I37" s="1"/>
      <c r="J37" s="1"/>
      <c r="K37" s="1"/>
      <c r="L37" s="1"/>
      <c r="M37" s="1"/>
      <c r="N37" s="1"/>
      <c r="O37" s="1"/>
      <c r="P37" s="1"/>
      <c r="Q37" s="1"/>
      <c r="R37" s="1"/>
      <c r="S37" s="1"/>
      <c r="T37" s="1"/>
      <c r="U37" s="1"/>
      <c r="V37" s="1"/>
      <c r="W37" s="1"/>
      <c r="X37" s="1"/>
      <c r="Y37" s="1"/>
      <c r="Z37" s="1"/>
    </row>
    <row r="38" spans="1:26" ht="14.25" customHeight="1" x14ac:dyDescent="0.25">
      <c r="A38" s="15" t="s">
        <v>1162</v>
      </c>
      <c r="B38" s="352"/>
      <c r="C38" s="353" t="s">
        <v>1136</v>
      </c>
      <c r="D38" s="354"/>
      <c r="E38" s="275"/>
      <c r="F38" s="275"/>
      <c r="G38" s="355"/>
      <c r="H38" s="1"/>
      <c r="I38" s="1"/>
      <c r="J38" s="1"/>
      <c r="K38" s="1"/>
      <c r="L38" s="1"/>
      <c r="M38" s="1"/>
      <c r="N38" s="1"/>
      <c r="O38" s="1"/>
      <c r="P38" s="1"/>
      <c r="Q38" s="1"/>
      <c r="R38" s="1"/>
      <c r="S38" s="1"/>
      <c r="T38" s="1"/>
      <c r="U38" s="1"/>
      <c r="V38" s="1"/>
      <c r="W38" s="1"/>
      <c r="X38" s="1"/>
      <c r="Y38" s="1"/>
      <c r="Z38" s="1"/>
    </row>
    <row r="39" spans="1:26" ht="14.25" customHeight="1" x14ac:dyDescent="0.25">
      <c r="A39" s="15" t="s">
        <v>1163</v>
      </c>
      <c r="B39" s="344" t="s">
        <v>559</v>
      </c>
      <c r="C39" s="79" t="s">
        <v>1119</v>
      </c>
      <c r="D39" s="345">
        <f>VLOOKUP(B39,'7'!$B$7:$C$26,2,FALSE)</f>
        <v>0</v>
      </c>
      <c r="E39" s="607">
        <f>HLOOKUP(B39,'10'!$D$6:$W$18,13,FALSE)</f>
        <v>0</v>
      </c>
      <c r="F39" s="608"/>
      <c r="G39" s="609"/>
      <c r="H39" s="1"/>
      <c r="I39" s="1"/>
      <c r="J39" s="1"/>
      <c r="K39" s="1"/>
      <c r="L39" s="1"/>
      <c r="M39" s="1"/>
      <c r="N39" s="1"/>
      <c r="O39" s="1"/>
      <c r="P39" s="1"/>
      <c r="Q39" s="1"/>
      <c r="R39" s="1"/>
      <c r="S39" s="1"/>
      <c r="T39" s="1"/>
      <c r="U39" s="1"/>
      <c r="V39" s="1"/>
      <c r="W39" s="1"/>
      <c r="X39" s="1"/>
      <c r="Y39" s="1"/>
      <c r="Z39" s="1"/>
    </row>
    <row r="40" spans="1:26" ht="14.25" customHeight="1" x14ac:dyDescent="0.25">
      <c r="A40" s="15" t="s">
        <v>1164</v>
      </c>
      <c r="B40" s="172"/>
      <c r="C40" s="173" t="s">
        <v>1121</v>
      </c>
      <c r="D40" s="346">
        <f>VLOOKUP(B39,'9'!$B$8:$D$27,3,FALSE)</f>
        <v>0</v>
      </c>
      <c r="E40" s="610"/>
      <c r="F40" s="595"/>
      <c r="G40" s="611"/>
      <c r="H40" s="1"/>
      <c r="I40" s="1"/>
      <c r="J40" s="1"/>
      <c r="K40" s="1"/>
      <c r="L40" s="1"/>
      <c r="M40" s="1"/>
      <c r="N40" s="1"/>
      <c r="O40" s="1"/>
      <c r="P40" s="1"/>
      <c r="Q40" s="1"/>
      <c r="R40" s="1"/>
      <c r="S40" s="1"/>
      <c r="T40" s="1"/>
      <c r="U40" s="1"/>
      <c r="V40" s="1"/>
      <c r="W40" s="1"/>
      <c r="X40" s="1"/>
      <c r="Y40" s="1"/>
      <c r="Z40" s="1"/>
    </row>
    <row r="41" spans="1:26" ht="14.25" customHeight="1" x14ac:dyDescent="0.25">
      <c r="A41" s="15" t="s">
        <v>1165</v>
      </c>
      <c r="B41" s="172"/>
      <c r="C41" s="79" t="s">
        <v>1123</v>
      </c>
      <c r="D41" s="347"/>
      <c r="E41" s="610"/>
      <c r="F41" s="595"/>
      <c r="G41" s="611"/>
      <c r="H41" s="1"/>
      <c r="I41" s="1"/>
      <c r="J41" s="1"/>
      <c r="K41" s="1"/>
      <c r="L41" s="1"/>
      <c r="M41" s="1"/>
      <c r="N41" s="1"/>
      <c r="O41" s="1"/>
      <c r="P41" s="1"/>
      <c r="Q41" s="1"/>
      <c r="R41" s="1"/>
      <c r="S41" s="1"/>
      <c r="T41" s="1"/>
      <c r="U41" s="1"/>
      <c r="V41" s="1"/>
      <c r="W41" s="1"/>
      <c r="X41" s="1"/>
      <c r="Y41" s="1"/>
      <c r="Z41" s="1"/>
    </row>
    <row r="42" spans="1:26" ht="14.25" customHeight="1" x14ac:dyDescent="0.25">
      <c r="A42" s="15" t="s">
        <v>1166</v>
      </c>
      <c r="B42" s="172"/>
      <c r="C42" s="350" t="s">
        <v>1126</v>
      </c>
      <c r="D42" s="348"/>
      <c r="E42" s="610"/>
      <c r="F42" s="595"/>
      <c r="G42" s="611"/>
      <c r="H42" s="1"/>
      <c r="I42" s="1"/>
      <c r="J42" s="1"/>
      <c r="K42" s="1"/>
      <c r="L42" s="1"/>
      <c r="M42" s="1"/>
      <c r="N42" s="1"/>
      <c r="O42" s="1"/>
      <c r="P42" s="1"/>
      <c r="Q42" s="1"/>
      <c r="R42" s="1"/>
      <c r="S42" s="1"/>
      <c r="T42" s="1"/>
      <c r="U42" s="1"/>
      <c r="V42" s="1"/>
      <c r="W42" s="1"/>
      <c r="X42" s="1"/>
      <c r="Y42" s="1"/>
      <c r="Z42" s="1"/>
    </row>
    <row r="43" spans="1:26" ht="14.25" customHeight="1" x14ac:dyDescent="0.25">
      <c r="A43" s="15" t="s">
        <v>1167</v>
      </c>
      <c r="B43" s="172"/>
      <c r="C43" s="353" t="s">
        <v>1129</v>
      </c>
      <c r="D43" s="349"/>
      <c r="E43" s="612"/>
      <c r="F43" s="613"/>
      <c r="G43" s="614"/>
      <c r="H43" s="1"/>
      <c r="I43" s="1"/>
      <c r="J43" s="1"/>
      <c r="K43" s="1"/>
      <c r="L43" s="1"/>
      <c r="M43" s="1"/>
      <c r="N43" s="1"/>
      <c r="O43" s="1"/>
      <c r="P43" s="1"/>
      <c r="Q43" s="1"/>
      <c r="R43" s="1"/>
      <c r="S43" s="1"/>
      <c r="T43" s="1"/>
      <c r="U43" s="1"/>
      <c r="V43" s="1"/>
      <c r="W43" s="1"/>
      <c r="X43" s="1"/>
      <c r="Y43" s="1"/>
      <c r="Z43" s="1"/>
    </row>
    <row r="44" spans="1:26" ht="14.25" customHeight="1" x14ac:dyDescent="0.25">
      <c r="A44" s="15" t="s">
        <v>1168</v>
      </c>
      <c r="B44" s="172"/>
      <c r="C44" s="350" t="s">
        <v>1132</v>
      </c>
      <c r="D44" s="94"/>
      <c r="E44" s="1"/>
      <c r="F44" s="1"/>
      <c r="G44" s="351"/>
      <c r="H44" s="1"/>
      <c r="I44" s="1"/>
      <c r="J44" s="1"/>
      <c r="K44" s="1"/>
      <c r="L44" s="1"/>
      <c r="M44" s="1"/>
      <c r="N44" s="1"/>
      <c r="O44" s="1"/>
      <c r="P44" s="1"/>
      <c r="Q44" s="1"/>
      <c r="R44" s="1"/>
      <c r="S44" s="1"/>
      <c r="T44" s="1"/>
      <c r="U44" s="1"/>
      <c r="V44" s="1"/>
      <c r="W44" s="1"/>
      <c r="X44" s="1"/>
      <c r="Y44" s="1"/>
      <c r="Z44" s="1"/>
    </row>
    <row r="45" spans="1:26" ht="14.25" customHeight="1" x14ac:dyDescent="0.25">
      <c r="A45" s="15" t="s">
        <v>1169</v>
      </c>
      <c r="B45" s="172"/>
      <c r="C45" s="350" t="s">
        <v>1134</v>
      </c>
      <c r="D45" s="94"/>
      <c r="E45" s="1"/>
      <c r="F45" s="1"/>
      <c r="G45" s="351"/>
      <c r="H45" s="1"/>
      <c r="I45" s="1"/>
      <c r="J45" s="1"/>
      <c r="K45" s="1"/>
      <c r="L45" s="1"/>
      <c r="M45" s="1"/>
      <c r="N45" s="1"/>
      <c r="O45" s="1"/>
      <c r="P45" s="1"/>
      <c r="Q45" s="1"/>
      <c r="R45" s="1"/>
      <c r="S45" s="1"/>
      <c r="T45" s="1"/>
      <c r="U45" s="1"/>
      <c r="V45" s="1"/>
      <c r="W45" s="1"/>
      <c r="X45" s="1"/>
      <c r="Y45" s="1"/>
      <c r="Z45" s="1"/>
    </row>
    <row r="46" spans="1:26" ht="14.25" customHeight="1" x14ac:dyDescent="0.25">
      <c r="A46" s="15" t="s">
        <v>1170</v>
      </c>
      <c r="B46" s="352"/>
      <c r="C46" s="353" t="s">
        <v>1136</v>
      </c>
      <c r="D46" s="354"/>
      <c r="E46" s="275"/>
      <c r="F46" s="275"/>
      <c r="G46" s="355"/>
      <c r="H46" s="1"/>
      <c r="I46" s="1"/>
      <c r="J46" s="1"/>
      <c r="K46" s="1"/>
      <c r="L46" s="1"/>
      <c r="M46" s="1"/>
      <c r="N46" s="1"/>
      <c r="O46" s="1"/>
      <c r="P46" s="1"/>
      <c r="Q46" s="1"/>
      <c r="R46" s="1"/>
      <c r="S46" s="1"/>
      <c r="T46" s="1"/>
      <c r="U46" s="1"/>
      <c r="V46" s="1"/>
      <c r="W46" s="1"/>
      <c r="X46" s="1"/>
      <c r="Y46" s="1"/>
      <c r="Z46" s="1"/>
    </row>
    <row r="47" spans="1:26" ht="14.25" customHeight="1" x14ac:dyDescent="0.25">
      <c r="A47" s="15" t="s">
        <v>1171</v>
      </c>
      <c r="B47" s="344" t="s">
        <v>562</v>
      </c>
      <c r="C47" s="79" t="s">
        <v>1172</v>
      </c>
      <c r="D47" s="345">
        <f>VLOOKUP(B47,'7'!$B$7:$C$26,2,FALSE)</f>
        <v>0</v>
      </c>
      <c r="E47" s="607">
        <f>HLOOKUP(B47,'10'!$D$6:$W$18,13,FALSE)</f>
        <v>0</v>
      </c>
      <c r="F47" s="608"/>
      <c r="G47" s="609"/>
      <c r="H47" s="1"/>
      <c r="I47" s="1"/>
      <c r="J47" s="1"/>
      <c r="K47" s="1"/>
      <c r="L47" s="1"/>
      <c r="M47" s="1"/>
      <c r="N47" s="1"/>
      <c r="O47" s="1"/>
      <c r="P47" s="1"/>
      <c r="Q47" s="1"/>
      <c r="R47" s="1"/>
      <c r="S47" s="1"/>
      <c r="T47" s="1"/>
      <c r="U47" s="1"/>
      <c r="V47" s="1"/>
      <c r="W47" s="1"/>
      <c r="X47" s="1"/>
      <c r="Y47" s="1"/>
      <c r="Z47" s="1"/>
    </row>
    <row r="48" spans="1:26" ht="14.25" customHeight="1" x14ac:dyDescent="0.25">
      <c r="A48" s="15" t="s">
        <v>1173</v>
      </c>
      <c r="B48" s="172"/>
      <c r="C48" s="173" t="s">
        <v>1121</v>
      </c>
      <c r="D48" s="346">
        <f>VLOOKUP(B47,'9'!$B$8:$D$27,3,FALSE)</f>
        <v>0</v>
      </c>
      <c r="E48" s="610"/>
      <c r="F48" s="595"/>
      <c r="G48" s="611"/>
      <c r="H48" s="1"/>
      <c r="I48" s="1"/>
      <c r="J48" s="1"/>
      <c r="K48" s="1"/>
      <c r="L48" s="1"/>
      <c r="M48" s="1"/>
      <c r="N48" s="1"/>
      <c r="O48" s="1"/>
      <c r="P48" s="1"/>
      <c r="Q48" s="1"/>
      <c r="R48" s="1"/>
      <c r="S48" s="1"/>
      <c r="T48" s="1"/>
      <c r="U48" s="1"/>
      <c r="V48" s="1"/>
      <c r="W48" s="1"/>
      <c r="X48" s="1"/>
      <c r="Y48" s="1"/>
      <c r="Z48" s="1"/>
    </row>
    <row r="49" spans="1:26" ht="14.25" customHeight="1" x14ac:dyDescent="0.25">
      <c r="A49" s="15" t="s">
        <v>1174</v>
      </c>
      <c r="B49" s="172"/>
      <c r="C49" s="79" t="s">
        <v>1123</v>
      </c>
      <c r="D49" s="347"/>
      <c r="E49" s="610"/>
      <c r="F49" s="595"/>
      <c r="G49" s="611"/>
      <c r="H49" s="1"/>
      <c r="I49" s="1"/>
      <c r="J49" s="1"/>
      <c r="K49" s="1"/>
      <c r="L49" s="1"/>
      <c r="M49" s="1"/>
      <c r="N49" s="1"/>
      <c r="O49" s="1"/>
      <c r="P49" s="1"/>
      <c r="Q49" s="1"/>
      <c r="R49" s="1"/>
      <c r="S49" s="1"/>
      <c r="T49" s="1"/>
      <c r="U49" s="1"/>
      <c r="V49" s="1"/>
      <c r="W49" s="1"/>
      <c r="X49" s="1"/>
      <c r="Y49" s="1"/>
      <c r="Z49" s="1"/>
    </row>
    <row r="50" spans="1:26" ht="14.25" customHeight="1" x14ac:dyDescent="0.25">
      <c r="A50" s="15" t="s">
        <v>1175</v>
      </c>
      <c r="B50" s="172"/>
      <c r="C50" s="350" t="s">
        <v>1126</v>
      </c>
      <c r="D50" s="348"/>
      <c r="E50" s="610"/>
      <c r="F50" s="595"/>
      <c r="G50" s="611"/>
      <c r="H50" s="1"/>
      <c r="I50" s="1"/>
      <c r="J50" s="1"/>
      <c r="K50" s="1"/>
      <c r="L50" s="1"/>
      <c r="M50" s="1"/>
      <c r="N50" s="1"/>
      <c r="O50" s="1"/>
      <c r="P50" s="1"/>
      <c r="Q50" s="1"/>
      <c r="R50" s="1"/>
      <c r="S50" s="1"/>
      <c r="T50" s="1"/>
      <c r="U50" s="1"/>
      <c r="V50" s="1"/>
      <c r="W50" s="1"/>
      <c r="X50" s="1"/>
      <c r="Y50" s="1"/>
      <c r="Z50" s="1"/>
    </row>
    <row r="51" spans="1:26" ht="14.25" customHeight="1" x14ac:dyDescent="0.25">
      <c r="A51" s="15" t="s">
        <v>1176</v>
      </c>
      <c r="B51" s="172"/>
      <c r="C51" s="353" t="s">
        <v>1129</v>
      </c>
      <c r="D51" s="349"/>
      <c r="E51" s="612"/>
      <c r="F51" s="613"/>
      <c r="G51" s="614"/>
      <c r="H51" s="1"/>
      <c r="I51" s="1"/>
      <c r="J51" s="1"/>
      <c r="K51" s="1"/>
      <c r="L51" s="1"/>
      <c r="M51" s="1"/>
      <c r="N51" s="1"/>
      <c r="O51" s="1"/>
      <c r="P51" s="1"/>
      <c r="Q51" s="1"/>
      <c r="R51" s="1"/>
      <c r="S51" s="1"/>
      <c r="T51" s="1"/>
      <c r="U51" s="1"/>
      <c r="V51" s="1"/>
      <c r="W51" s="1"/>
      <c r="X51" s="1"/>
      <c r="Y51" s="1"/>
      <c r="Z51" s="1"/>
    </row>
    <row r="52" spans="1:26" ht="14.25" customHeight="1" x14ac:dyDescent="0.25">
      <c r="A52" s="15" t="s">
        <v>1177</v>
      </c>
      <c r="B52" s="172"/>
      <c r="C52" s="350" t="s">
        <v>1132</v>
      </c>
      <c r="D52" s="94"/>
      <c r="E52" s="1"/>
      <c r="F52" s="1"/>
      <c r="G52" s="351"/>
      <c r="H52" s="1"/>
      <c r="I52" s="1"/>
      <c r="J52" s="1"/>
      <c r="K52" s="1"/>
      <c r="L52" s="1"/>
      <c r="M52" s="1"/>
      <c r="N52" s="1"/>
      <c r="O52" s="1"/>
      <c r="P52" s="1"/>
      <c r="Q52" s="1"/>
      <c r="R52" s="1"/>
      <c r="S52" s="1"/>
      <c r="T52" s="1"/>
      <c r="U52" s="1"/>
      <c r="V52" s="1"/>
      <c r="W52" s="1"/>
      <c r="X52" s="1"/>
      <c r="Y52" s="1"/>
      <c r="Z52" s="1"/>
    </row>
    <row r="53" spans="1:26" ht="14.25" customHeight="1" x14ac:dyDescent="0.25">
      <c r="A53" s="15" t="s">
        <v>1178</v>
      </c>
      <c r="B53" s="172"/>
      <c r="C53" s="350" t="s">
        <v>1134</v>
      </c>
      <c r="D53" s="94"/>
      <c r="E53" s="1"/>
      <c r="F53" s="1"/>
      <c r="G53" s="351"/>
      <c r="H53" s="1"/>
      <c r="I53" s="1"/>
      <c r="J53" s="1"/>
      <c r="K53" s="1"/>
      <c r="L53" s="1"/>
      <c r="M53" s="1"/>
      <c r="N53" s="1"/>
      <c r="O53" s="1"/>
      <c r="P53" s="1"/>
      <c r="Q53" s="1"/>
      <c r="R53" s="1"/>
      <c r="S53" s="1"/>
      <c r="T53" s="1"/>
      <c r="U53" s="1"/>
      <c r="V53" s="1"/>
      <c r="W53" s="1"/>
      <c r="X53" s="1"/>
      <c r="Y53" s="1"/>
      <c r="Z53" s="1"/>
    </row>
    <row r="54" spans="1:26" ht="14.25" customHeight="1" x14ac:dyDescent="0.25">
      <c r="A54" s="15" t="s">
        <v>1179</v>
      </c>
      <c r="B54" s="352"/>
      <c r="C54" s="353" t="s">
        <v>1136</v>
      </c>
      <c r="D54" s="354"/>
      <c r="E54" s="275"/>
      <c r="F54" s="275"/>
      <c r="G54" s="355"/>
      <c r="H54" s="1"/>
      <c r="I54" s="1"/>
      <c r="J54" s="1"/>
      <c r="K54" s="1"/>
      <c r="L54" s="1"/>
      <c r="M54" s="1"/>
      <c r="N54" s="1"/>
      <c r="O54" s="1"/>
      <c r="P54" s="1"/>
      <c r="Q54" s="1"/>
      <c r="R54" s="1"/>
      <c r="S54" s="1"/>
      <c r="T54" s="1"/>
      <c r="U54" s="1"/>
      <c r="V54" s="1"/>
      <c r="W54" s="1"/>
      <c r="X54" s="1"/>
      <c r="Y54" s="1"/>
      <c r="Z54" s="1"/>
    </row>
    <row r="55" spans="1:26" ht="14.25" customHeight="1" x14ac:dyDescent="0.25">
      <c r="A55" s="15" t="s">
        <v>1180</v>
      </c>
      <c r="B55" s="344" t="s">
        <v>565</v>
      </c>
      <c r="C55" s="79" t="s">
        <v>1119</v>
      </c>
      <c r="D55" s="345">
        <f>VLOOKUP(B55,'7'!$B$7:$C$26,2,FALSE)</f>
        <v>0</v>
      </c>
      <c r="E55" s="607">
        <f>HLOOKUP(B55,'10'!$D$6:$W$18,13,FALSE)</f>
        <v>0</v>
      </c>
      <c r="F55" s="608"/>
      <c r="G55" s="609"/>
      <c r="H55" s="1"/>
      <c r="I55" s="1"/>
      <c r="J55" s="1"/>
      <c r="K55" s="1"/>
      <c r="L55" s="1"/>
      <c r="M55" s="1"/>
      <c r="N55" s="1"/>
      <c r="O55" s="1"/>
      <c r="P55" s="1"/>
      <c r="Q55" s="1"/>
      <c r="R55" s="1"/>
      <c r="S55" s="1"/>
      <c r="T55" s="1"/>
      <c r="U55" s="1"/>
      <c r="V55" s="1"/>
      <c r="W55" s="1"/>
      <c r="X55" s="1"/>
      <c r="Y55" s="1"/>
      <c r="Z55" s="1"/>
    </row>
    <row r="56" spans="1:26" ht="14.25" customHeight="1" x14ac:dyDescent="0.25">
      <c r="A56" s="15" t="s">
        <v>1181</v>
      </c>
      <c r="B56" s="172"/>
      <c r="C56" s="173" t="s">
        <v>1121</v>
      </c>
      <c r="D56" s="346">
        <f>VLOOKUP(B55,'9'!$B$8:$D$27,3,FALSE)</f>
        <v>0</v>
      </c>
      <c r="E56" s="610"/>
      <c r="F56" s="595"/>
      <c r="G56" s="611"/>
      <c r="H56" s="1"/>
      <c r="I56" s="1"/>
      <c r="J56" s="1"/>
      <c r="K56" s="1"/>
      <c r="L56" s="1"/>
      <c r="M56" s="1"/>
      <c r="N56" s="1"/>
      <c r="O56" s="1"/>
      <c r="P56" s="1"/>
      <c r="Q56" s="1"/>
      <c r="R56" s="1"/>
      <c r="S56" s="1"/>
      <c r="T56" s="1"/>
      <c r="U56" s="1"/>
      <c r="V56" s="1"/>
      <c r="W56" s="1"/>
      <c r="X56" s="1"/>
      <c r="Y56" s="1"/>
      <c r="Z56" s="1"/>
    </row>
    <row r="57" spans="1:26" ht="14.25" customHeight="1" x14ac:dyDescent="0.25">
      <c r="A57" s="15" t="s">
        <v>1182</v>
      </c>
      <c r="B57" s="172"/>
      <c r="C57" s="79" t="s">
        <v>1123</v>
      </c>
      <c r="D57" s="347"/>
      <c r="E57" s="610"/>
      <c r="F57" s="595"/>
      <c r="G57" s="611"/>
      <c r="H57" s="1"/>
      <c r="I57" s="1"/>
      <c r="J57" s="1"/>
      <c r="K57" s="1"/>
      <c r="L57" s="1"/>
      <c r="M57" s="1"/>
      <c r="N57" s="1"/>
      <c r="O57" s="1"/>
      <c r="P57" s="1"/>
      <c r="Q57" s="1"/>
      <c r="R57" s="1"/>
      <c r="S57" s="1"/>
      <c r="T57" s="1"/>
      <c r="U57" s="1"/>
      <c r="V57" s="1"/>
      <c r="W57" s="1"/>
      <c r="X57" s="1"/>
      <c r="Y57" s="1"/>
      <c r="Z57" s="1"/>
    </row>
    <row r="58" spans="1:26" ht="14.25" customHeight="1" x14ac:dyDescent="0.25">
      <c r="A58" s="15" t="s">
        <v>1183</v>
      </c>
      <c r="B58" s="172"/>
      <c r="C58" s="350" t="s">
        <v>1126</v>
      </c>
      <c r="D58" s="348"/>
      <c r="E58" s="610"/>
      <c r="F58" s="595"/>
      <c r="G58" s="611"/>
      <c r="H58" s="1"/>
      <c r="I58" s="1"/>
      <c r="J58" s="1"/>
      <c r="K58" s="1"/>
      <c r="L58" s="1"/>
      <c r="M58" s="1"/>
      <c r="N58" s="1"/>
      <c r="O58" s="1"/>
      <c r="P58" s="1"/>
      <c r="Q58" s="1"/>
      <c r="R58" s="1"/>
      <c r="S58" s="1"/>
      <c r="T58" s="1"/>
      <c r="U58" s="1"/>
      <c r="V58" s="1"/>
      <c r="W58" s="1"/>
      <c r="X58" s="1"/>
      <c r="Y58" s="1"/>
      <c r="Z58" s="1"/>
    </row>
    <row r="59" spans="1:26" ht="14.25" customHeight="1" x14ac:dyDescent="0.25">
      <c r="A59" s="15" t="s">
        <v>1184</v>
      </c>
      <c r="B59" s="172"/>
      <c r="C59" s="353" t="s">
        <v>1129</v>
      </c>
      <c r="D59" s="349"/>
      <c r="E59" s="612"/>
      <c r="F59" s="613"/>
      <c r="G59" s="614"/>
      <c r="H59" s="1"/>
      <c r="I59" s="1"/>
      <c r="J59" s="1"/>
      <c r="K59" s="1"/>
      <c r="L59" s="1"/>
      <c r="M59" s="1"/>
      <c r="N59" s="1"/>
      <c r="O59" s="1"/>
      <c r="P59" s="1"/>
      <c r="Q59" s="1"/>
      <c r="R59" s="1"/>
      <c r="S59" s="1"/>
      <c r="T59" s="1"/>
      <c r="U59" s="1"/>
      <c r="V59" s="1"/>
      <c r="W59" s="1"/>
      <c r="X59" s="1"/>
      <c r="Y59" s="1"/>
      <c r="Z59" s="1"/>
    </row>
    <row r="60" spans="1:26" ht="14.25" customHeight="1" x14ac:dyDescent="0.25">
      <c r="A60" s="15" t="s">
        <v>1185</v>
      </c>
      <c r="B60" s="172"/>
      <c r="C60" s="350" t="s">
        <v>1132</v>
      </c>
      <c r="D60" s="94"/>
      <c r="E60" s="1"/>
      <c r="F60" s="1"/>
      <c r="G60" s="351"/>
      <c r="H60" s="1"/>
      <c r="I60" s="1"/>
      <c r="J60" s="1"/>
      <c r="K60" s="1"/>
      <c r="L60" s="1"/>
      <c r="M60" s="1"/>
      <c r="N60" s="1"/>
      <c r="O60" s="1"/>
      <c r="P60" s="1"/>
      <c r="Q60" s="1"/>
      <c r="R60" s="1"/>
      <c r="S60" s="1"/>
      <c r="T60" s="1"/>
      <c r="U60" s="1"/>
      <c r="V60" s="1"/>
      <c r="W60" s="1"/>
      <c r="X60" s="1"/>
      <c r="Y60" s="1"/>
      <c r="Z60" s="1"/>
    </row>
    <row r="61" spans="1:26" ht="14.25" customHeight="1" x14ac:dyDescent="0.25">
      <c r="A61" s="15" t="s">
        <v>1186</v>
      </c>
      <c r="B61" s="172"/>
      <c r="C61" s="350" t="s">
        <v>1134</v>
      </c>
      <c r="D61" s="94"/>
      <c r="E61" s="1"/>
      <c r="F61" s="1"/>
      <c r="G61" s="351"/>
      <c r="H61" s="1"/>
      <c r="I61" s="1"/>
      <c r="J61" s="1"/>
      <c r="K61" s="1"/>
      <c r="L61" s="1"/>
      <c r="M61" s="1"/>
      <c r="N61" s="1"/>
      <c r="O61" s="1"/>
      <c r="P61" s="1"/>
      <c r="Q61" s="1"/>
      <c r="R61" s="1"/>
      <c r="S61" s="1"/>
      <c r="T61" s="1"/>
      <c r="U61" s="1"/>
      <c r="V61" s="1"/>
      <c r="W61" s="1"/>
      <c r="X61" s="1"/>
      <c r="Y61" s="1"/>
      <c r="Z61" s="1"/>
    </row>
    <row r="62" spans="1:26" ht="14.25" customHeight="1" x14ac:dyDescent="0.25">
      <c r="A62" s="15" t="s">
        <v>1187</v>
      </c>
      <c r="B62" s="352"/>
      <c r="C62" s="353" t="s">
        <v>1136</v>
      </c>
      <c r="D62" s="354"/>
      <c r="E62" s="275"/>
      <c r="F62" s="275"/>
      <c r="G62" s="355"/>
      <c r="H62" s="1"/>
      <c r="I62" s="1"/>
      <c r="J62" s="1"/>
      <c r="K62" s="1"/>
      <c r="L62" s="1"/>
      <c r="M62" s="1"/>
      <c r="N62" s="1"/>
      <c r="O62" s="1"/>
      <c r="P62" s="1"/>
      <c r="Q62" s="1"/>
      <c r="R62" s="1"/>
      <c r="S62" s="1"/>
      <c r="T62" s="1"/>
      <c r="U62" s="1"/>
      <c r="V62" s="1"/>
      <c r="W62" s="1"/>
      <c r="X62" s="1"/>
      <c r="Y62" s="1"/>
      <c r="Z62" s="1"/>
    </row>
    <row r="63" spans="1:26" ht="14.25" customHeight="1" x14ac:dyDescent="0.25">
      <c r="A63" s="15" t="s">
        <v>1188</v>
      </c>
      <c r="B63" s="344" t="s">
        <v>568</v>
      </c>
      <c r="C63" s="79" t="s">
        <v>1119</v>
      </c>
      <c r="D63" s="345">
        <f>VLOOKUP(B63,'7'!$B$7:$C$26,2,FALSE)</f>
        <v>0</v>
      </c>
      <c r="E63" s="607">
        <f>HLOOKUP(B63,'10'!$D$6:$W$18,13,FALSE)</f>
        <v>0</v>
      </c>
      <c r="F63" s="608"/>
      <c r="G63" s="609"/>
      <c r="H63" s="1"/>
      <c r="I63" s="1"/>
      <c r="J63" s="1"/>
      <c r="K63" s="1"/>
      <c r="L63" s="1"/>
      <c r="M63" s="1"/>
      <c r="N63" s="1"/>
      <c r="O63" s="1"/>
      <c r="P63" s="1"/>
      <c r="Q63" s="1"/>
      <c r="R63" s="1"/>
      <c r="S63" s="1"/>
      <c r="T63" s="1"/>
      <c r="U63" s="1"/>
      <c r="V63" s="1"/>
      <c r="W63" s="1"/>
      <c r="X63" s="1"/>
      <c r="Y63" s="1"/>
      <c r="Z63" s="1"/>
    </row>
    <row r="64" spans="1:26" ht="14.25" customHeight="1" x14ac:dyDescent="0.25">
      <c r="A64" s="15" t="s">
        <v>1189</v>
      </c>
      <c r="B64" s="172"/>
      <c r="C64" s="173" t="s">
        <v>1121</v>
      </c>
      <c r="D64" s="346">
        <f>VLOOKUP(B63,'9'!$B$8:$D$27,3,FALSE)</f>
        <v>0</v>
      </c>
      <c r="E64" s="610"/>
      <c r="F64" s="595"/>
      <c r="G64" s="611"/>
      <c r="H64" s="1"/>
      <c r="I64" s="1"/>
      <c r="J64" s="1"/>
      <c r="K64" s="1"/>
      <c r="L64" s="1"/>
      <c r="M64" s="1"/>
      <c r="N64" s="1"/>
      <c r="O64" s="1"/>
      <c r="P64" s="1"/>
      <c r="Q64" s="1"/>
      <c r="R64" s="1"/>
      <c r="S64" s="1"/>
      <c r="T64" s="1"/>
      <c r="U64" s="1"/>
      <c r="V64" s="1"/>
      <c r="W64" s="1"/>
      <c r="X64" s="1"/>
      <c r="Y64" s="1"/>
      <c r="Z64" s="1"/>
    </row>
    <row r="65" spans="1:26" ht="14.25" customHeight="1" x14ac:dyDescent="0.25">
      <c r="A65" s="15" t="s">
        <v>1190</v>
      </c>
      <c r="B65" s="172"/>
      <c r="C65" s="79" t="s">
        <v>1123</v>
      </c>
      <c r="D65" s="347"/>
      <c r="E65" s="610"/>
      <c r="F65" s="595"/>
      <c r="G65" s="611"/>
      <c r="H65" s="1"/>
      <c r="I65" s="1"/>
      <c r="J65" s="1"/>
      <c r="K65" s="1"/>
      <c r="L65" s="1"/>
      <c r="M65" s="1"/>
      <c r="N65" s="1"/>
      <c r="O65" s="1"/>
      <c r="P65" s="1"/>
      <c r="Q65" s="1"/>
      <c r="R65" s="1"/>
      <c r="S65" s="1"/>
      <c r="T65" s="1"/>
      <c r="U65" s="1"/>
      <c r="V65" s="1"/>
      <c r="W65" s="1"/>
      <c r="X65" s="1"/>
      <c r="Y65" s="1"/>
      <c r="Z65" s="1"/>
    </row>
    <row r="66" spans="1:26" ht="14.25" customHeight="1" x14ac:dyDescent="0.25">
      <c r="A66" s="15" t="s">
        <v>1191</v>
      </c>
      <c r="B66" s="172"/>
      <c r="C66" s="350" t="s">
        <v>1126</v>
      </c>
      <c r="D66" s="348"/>
      <c r="E66" s="610"/>
      <c r="F66" s="595"/>
      <c r="G66" s="611"/>
      <c r="H66" s="1"/>
      <c r="I66" s="1"/>
      <c r="J66" s="1"/>
      <c r="K66" s="1"/>
      <c r="L66" s="1"/>
      <c r="M66" s="1"/>
      <c r="N66" s="1"/>
      <c r="O66" s="1"/>
      <c r="P66" s="1"/>
      <c r="Q66" s="1"/>
      <c r="R66" s="1"/>
      <c r="S66" s="1"/>
      <c r="T66" s="1"/>
      <c r="U66" s="1"/>
      <c r="V66" s="1"/>
      <c r="W66" s="1"/>
      <c r="X66" s="1"/>
      <c r="Y66" s="1"/>
      <c r="Z66" s="1"/>
    </row>
    <row r="67" spans="1:26" ht="14.25" customHeight="1" x14ac:dyDescent="0.25">
      <c r="A67" s="15" t="s">
        <v>1192</v>
      </c>
      <c r="B67" s="172"/>
      <c r="C67" s="353" t="s">
        <v>1129</v>
      </c>
      <c r="D67" s="349"/>
      <c r="E67" s="612"/>
      <c r="F67" s="613"/>
      <c r="G67" s="614"/>
      <c r="H67" s="1"/>
      <c r="I67" s="1"/>
      <c r="J67" s="1"/>
      <c r="K67" s="1"/>
      <c r="L67" s="1"/>
      <c r="M67" s="1"/>
      <c r="N67" s="1"/>
      <c r="O67" s="1"/>
      <c r="P67" s="1"/>
      <c r="Q67" s="1"/>
      <c r="R67" s="1"/>
      <c r="S67" s="1"/>
      <c r="T67" s="1"/>
      <c r="U67" s="1"/>
      <c r="V67" s="1"/>
      <c r="W67" s="1"/>
      <c r="X67" s="1"/>
      <c r="Y67" s="1"/>
      <c r="Z67" s="1"/>
    </row>
    <row r="68" spans="1:26" ht="14.25" customHeight="1" x14ac:dyDescent="0.25">
      <c r="A68" s="15" t="s">
        <v>1193</v>
      </c>
      <c r="B68" s="172"/>
      <c r="C68" s="350" t="s">
        <v>1132</v>
      </c>
      <c r="D68" s="94"/>
      <c r="E68" s="1"/>
      <c r="F68" s="1"/>
      <c r="G68" s="351"/>
      <c r="H68" s="1"/>
      <c r="I68" s="1"/>
      <c r="J68" s="1"/>
      <c r="K68" s="1"/>
      <c r="L68" s="1"/>
      <c r="M68" s="1"/>
      <c r="N68" s="1"/>
      <c r="O68" s="1"/>
      <c r="P68" s="1"/>
      <c r="Q68" s="1"/>
      <c r="R68" s="1"/>
      <c r="S68" s="1"/>
      <c r="T68" s="1"/>
      <c r="U68" s="1"/>
      <c r="V68" s="1"/>
      <c r="W68" s="1"/>
      <c r="X68" s="1"/>
      <c r="Y68" s="1"/>
      <c r="Z68" s="1"/>
    </row>
    <row r="69" spans="1:26" ht="14.25" customHeight="1" x14ac:dyDescent="0.25">
      <c r="A69" s="15" t="s">
        <v>1194</v>
      </c>
      <c r="B69" s="172"/>
      <c r="C69" s="350" t="s">
        <v>1134</v>
      </c>
      <c r="D69" s="94"/>
      <c r="E69" s="1"/>
      <c r="F69" s="1"/>
      <c r="G69" s="351"/>
      <c r="H69" s="1"/>
      <c r="I69" s="1"/>
      <c r="J69" s="1"/>
      <c r="K69" s="1"/>
      <c r="L69" s="1"/>
      <c r="M69" s="1"/>
      <c r="N69" s="1"/>
      <c r="O69" s="1"/>
      <c r="P69" s="1"/>
      <c r="Q69" s="1"/>
      <c r="R69" s="1"/>
      <c r="S69" s="1"/>
      <c r="T69" s="1"/>
      <c r="U69" s="1"/>
      <c r="V69" s="1"/>
      <c r="W69" s="1"/>
      <c r="X69" s="1"/>
      <c r="Y69" s="1"/>
      <c r="Z69" s="1"/>
    </row>
    <row r="70" spans="1:26" ht="14.25" customHeight="1" x14ac:dyDescent="0.25">
      <c r="A70" s="15" t="s">
        <v>1195</v>
      </c>
      <c r="B70" s="352"/>
      <c r="C70" s="353" t="s">
        <v>1136</v>
      </c>
      <c r="D70" s="354"/>
      <c r="E70" s="275"/>
      <c r="F70" s="275"/>
      <c r="G70" s="355"/>
      <c r="H70" s="1"/>
      <c r="I70" s="1"/>
      <c r="J70" s="1"/>
      <c r="K70" s="1"/>
      <c r="L70" s="1"/>
      <c r="M70" s="1"/>
      <c r="N70" s="1"/>
      <c r="O70" s="1"/>
      <c r="P70" s="1"/>
      <c r="Q70" s="1"/>
      <c r="R70" s="1"/>
      <c r="S70" s="1"/>
      <c r="T70" s="1"/>
      <c r="U70" s="1"/>
      <c r="V70" s="1"/>
      <c r="W70" s="1"/>
      <c r="X70" s="1"/>
      <c r="Y70" s="1"/>
      <c r="Z70" s="1"/>
    </row>
    <row r="71" spans="1:26" ht="14.25" customHeight="1" x14ac:dyDescent="0.25">
      <c r="A71" s="15" t="s">
        <v>1196</v>
      </c>
      <c r="B71" s="344" t="s">
        <v>571</v>
      </c>
      <c r="C71" s="79" t="s">
        <v>1119</v>
      </c>
      <c r="D71" s="345">
        <f>VLOOKUP(B71,'7'!$B$7:$C$26,2,FALSE)</f>
        <v>0</v>
      </c>
      <c r="E71" s="607">
        <f>HLOOKUP(B71,'10'!$D$6:$W$18,13,FALSE)</f>
        <v>0</v>
      </c>
      <c r="F71" s="608"/>
      <c r="G71" s="609"/>
      <c r="H71" s="1"/>
      <c r="I71" s="1"/>
      <c r="J71" s="1"/>
      <c r="K71" s="1"/>
      <c r="L71" s="1"/>
      <c r="M71" s="1"/>
      <c r="N71" s="1"/>
      <c r="O71" s="1"/>
      <c r="P71" s="1"/>
      <c r="Q71" s="1"/>
      <c r="R71" s="1"/>
      <c r="S71" s="1"/>
      <c r="T71" s="1"/>
      <c r="U71" s="1"/>
      <c r="V71" s="1"/>
      <c r="W71" s="1"/>
      <c r="X71" s="1"/>
      <c r="Y71" s="1"/>
      <c r="Z71" s="1"/>
    </row>
    <row r="72" spans="1:26" ht="14.25" customHeight="1" x14ac:dyDescent="0.25">
      <c r="A72" s="15" t="s">
        <v>1197</v>
      </c>
      <c r="B72" s="172"/>
      <c r="C72" s="173" t="s">
        <v>1121</v>
      </c>
      <c r="D72" s="346">
        <f>VLOOKUP(B71,'9'!$B$8:$D$27,3,FALSE)</f>
        <v>0</v>
      </c>
      <c r="E72" s="610"/>
      <c r="F72" s="595"/>
      <c r="G72" s="611"/>
      <c r="H72" s="1"/>
      <c r="I72" s="1"/>
      <c r="J72" s="1"/>
      <c r="K72" s="1"/>
      <c r="L72" s="1"/>
      <c r="M72" s="1"/>
      <c r="N72" s="1"/>
      <c r="O72" s="1"/>
      <c r="P72" s="1"/>
      <c r="Q72" s="1"/>
      <c r="R72" s="1"/>
      <c r="S72" s="1"/>
      <c r="T72" s="1"/>
      <c r="U72" s="1"/>
      <c r="V72" s="1"/>
      <c r="W72" s="1"/>
      <c r="X72" s="1"/>
      <c r="Y72" s="1"/>
      <c r="Z72" s="1"/>
    </row>
    <row r="73" spans="1:26" ht="14.25" customHeight="1" x14ac:dyDescent="0.25">
      <c r="A73" s="15" t="s">
        <v>1198</v>
      </c>
      <c r="B73" s="172"/>
      <c r="C73" s="79" t="s">
        <v>1123</v>
      </c>
      <c r="D73" s="347"/>
      <c r="E73" s="610"/>
      <c r="F73" s="595"/>
      <c r="G73" s="611"/>
      <c r="H73" s="1"/>
      <c r="I73" s="1"/>
      <c r="J73" s="1"/>
      <c r="K73" s="1"/>
      <c r="L73" s="1"/>
      <c r="M73" s="1"/>
      <c r="N73" s="1"/>
      <c r="O73" s="1"/>
      <c r="P73" s="1"/>
      <c r="Q73" s="1"/>
      <c r="R73" s="1"/>
      <c r="S73" s="1"/>
      <c r="T73" s="1"/>
      <c r="U73" s="1"/>
      <c r="V73" s="1"/>
      <c r="W73" s="1"/>
      <c r="X73" s="1"/>
      <c r="Y73" s="1"/>
      <c r="Z73" s="1"/>
    </row>
    <row r="74" spans="1:26" ht="14.25" customHeight="1" x14ac:dyDescent="0.25">
      <c r="A74" s="15" t="s">
        <v>1199</v>
      </c>
      <c r="B74" s="172"/>
      <c r="C74" s="350" t="s">
        <v>1126</v>
      </c>
      <c r="D74" s="348"/>
      <c r="E74" s="610"/>
      <c r="F74" s="595"/>
      <c r="G74" s="611"/>
      <c r="H74" s="1"/>
      <c r="I74" s="1"/>
      <c r="J74" s="1"/>
      <c r="K74" s="1"/>
      <c r="L74" s="1"/>
      <c r="M74" s="1"/>
      <c r="N74" s="1"/>
      <c r="O74" s="1"/>
      <c r="P74" s="1"/>
      <c r="Q74" s="1"/>
      <c r="R74" s="1"/>
      <c r="S74" s="1"/>
      <c r="T74" s="1"/>
      <c r="U74" s="1"/>
      <c r="V74" s="1"/>
      <c r="W74" s="1"/>
      <c r="X74" s="1"/>
      <c r="Y74" s="1"/>
      <c r="Z74" s="1"/>
    </row>
    <row r="75" spans="1:26" ht="14.25" customHeight="1" x14ac:dyDescent="0.25">
      <c r="A75" s="15" t="s">
        <v>1200</v>
      </c>
      <c r="B75" s="172"/>
      <c r="C75" s="353" t="s">
        <v>1129</v>
      </c>
      <c r="D75" s="349"/>
      <c r="E75" s="612"/>
      <c r="F75" s="613"/>
      <c r="G75" s="614"/>
      <c r="H75" s="1"/>
      <c r="I75" s="1"/>
      <c r="J75" s="1"/>
      <c r="K75" s="1"/>
      <c r="L75" s="1"/>
      <c r="M75" s="1"/>
      <c r="N75" s="1"/>
      <c r="O75" s="1"/>
      <c r="P75" s="1"/>
      <c r="Q75" s="1"/>
      <c r="R75" s="1"/>
      <c r="S75" s="1"/>
      <c r="T75" s="1"/>
      <c r="U75" s="1"/>
      <c r="V75" s="1"/>
      <c r="W75" s="1"/>
      <c r="X75" s="1"/>
      <c r="Y75" s="1"/>
      <c r="Z75" s="1"/>
    </row>
    <row r="76" spans="1:26" ht="14.25" customHeight="1" x14ac:dyDescent="0.25">
      <c r="A76" s="15" t="s">
        <v>1201</v>
      </c>
      <c r="B76" s="172"/>
      <c r="C76" s="350" t="s">
        <v>1132</v>
      </c>
      <c r="D76" s="94"/>
      <c r="E76" s="1"/>
      <c r="F76" s="1"/>
      <c r="G76" s="351"/>
      <c r="H76" s="1"/>
      <c r="I76" s="1"/>
      <c r="J76" s="1"/>
      <c r="K76" s="1"/>
      <c r="L76" s="1"/>
      <c r="M76" s="1"/>
      <c r="N76" s="1"/>
      <c r="O76" s="1"/>
      <c r="P76" s="1"/>
      <c r="Q76" s="1"/>
      <c r="R76" s="1"/>
      <c r="S76" s="1"/>
      <c r="T76" s="1"/>
      <c r="U76" s="1"/>
      <c r="V76" s="1"/>
      <c r="W76" s="1"/>
      <c r="X76" s="1"/>
      <c r="Y76" s="1"/>
      <c r="Z76" s="1"/>
    </row>
    <row r="77" spans="1:26" ht="14.25" customHeight="1" x14ac:dyDescent="0.25">
      <c r="A77" s="15" t="s">
        <v>1202</v>
      </c>
      <c r="B77" s="172"/>
      <c r="C77" s="350" t="s">
        <v>1134</v>
      </c>
      <c r="D77" s="94"/>
      <c r="E77" s="1"/>
      <c r="F77" s="1"/>
      <c r="G77" s="351"/>
      <c r="H77" s="1"/>
      <c r="I77" s="1"/>
      <c r="J77" s="1"/>
      <c r="K77" s="1"/>
      <c r="L77" s="1"/>
      <c r="M77" s="1"/>
      <c r="N77" s="1"/>
      <c r="O77" s="1"/>
      <c r="P77" s="1"/>
      <c r="Q77" s="1"/>
      <c r="R77" s="1"/>
      <c r="S77" s="1"/>
      <c r="T77" s="1"/>
      <c r="U77" s="1"/>
      <c r="V77" s="1"/>
      <c r="W77" s="1"/>
      <c r="X77" s="1"/>
      <c r="Y77" s="1"/>
      <c r="Z77" s="1"/>
    </row>
    <row r="78" spans="1:26" ht="14.25" customHeight="1" x14ac:dyDescent="0.25">
      <c r="A78" s="15" t="s">
        <v>1203</v>
      </c>
      <c r="B78" s="352"/>
      <c r="C78" s="353" t="s">
        <v>1136</v>
      </c>
      <c r="D78" s="354"/>
      <c r="E78" s="275"/>
      <c r="F78" s="275"/>
      <c r="G78" s="355"/>
      <c r="H78" s="1"/>
      <c r="I78" s="1"/>
      <c r="J78" s="1"/>
      <c r="K78" s="1"/>
      <c r="L78" s="1"/>
      <c r="M78" s="1"/>
      <c r="N78" s="1"/>
      <c r="O78" s="1"/>
      <c r="P78" s="1"/>
      <c r="Q78" s="1"/>
      <c r="R78" s="1"/>
      <c r="S78" s="1"/>
      <c r="T78" s="1"/>
      <c r="U78" s="1"/>
      <c r="V78" s="1"/>
      <c r="W78" s="1"/>
      <c r="X78" s="1"/>
      <c r="Y78" s="1"/>
      <c r="Z78" s="1"/>
    </row>
    <row r="79" spans="1:26" ht="14.25" customHeight="1" x14ac:dyDescent="0.25">
      <c r="A79" s="15" t="s">
        <v>1204</v>
      </c>
      <c r="B79" s="344" t="s">
        <v>574</v>
      </c>
      <c r="C79" s="79" t="s">
        <v>1119</v>
      </c>
      <c r="D79" s="345">
        <f>VLOOKUP(B79,'7'!$B$7:$C$26,2,FALSE)</f>
        <v>0</v>
      </c>
      <c r="E79" s="607">
        <f>HLOOKUP(B79,'10'!$D$6:$W$18,13,FALSE)</f>
        <v>0</v>
      </c>
      <c r="F79" s="608"/>
      <c r="G79" s="609"/>
      <c r="H79" s="1"/>
      <c r="I79" s="1"/>
      <c r="J79" s="1"/>
      <c r="K79" s="1"/>
      <c r="L79" s="1"/>
      <c r="M79" s="1"/>
      <c r="N79" s="1"/>
      <c r="O79" s="1"/>
      <c r="P79" s="1"/>
      <c r="Q79" s="1"/>
      <c r="R79" s="1"/>
      <c r="S79" s="1"/>
      <c r="T79" s="1"/>
      <c r="U79" s="1"/>
      <c r="V79" s="1"/>
      <c r="W79" s="1"/>
      <c r="X79" s="1"/>
      <c r="Y79" s="1"/>
      <c r="Z79" s="1"/>
    </row>
    <row r="80" spans="1:26" ht="14.25" customHeight="1" x14ac:dyDescent="0.25">
      <c r="A80" s="15" t="s">
        <v>1205</v>
      </c>
      <c r="B80" s="172"/>
      <c r="C80" s="173" t="s">
        <v>1121</v>
      </c>
      <c r="D80" s="346">
        <f>VLOOKUP(B79,'9'!$B$8:$D$27,3,FALSE)</f>
        <v>0</v>
      </c>
      <c r="E80" s="610"/>
      <c r="F80" s="595"/>
      <c r="G80" s="611"/>
      <c r="H80" s="1"/>
      <c r="I80" s="1"/>
      <c r="J80" s="1"/>
      <c r="K80" s="1"/>
      <c r="L80" s="1"/>
      <c r="M80" s="1"/>
      <c r="N80" s="1"/>
      <c r="O80" s="1"/>
      <c r="P80" s="1"/>
      <c r="Q80" s="1"/>
      <c r="R80" s="1"/>
      <c r="S80" s="1"/>
      <c r="T80" s="1"/>
      <c r="U80" s="1"/>
      <c r="V80" s="1"/>
      <c r="W80" s="1"/>
      <c r="X80" s="1"/>
      <c r="Y80" s="1"/>
      <c r="Z80" s="1"/>
    </row>
    <row r="81" spans="1:26" ht="14.25" customHeight="1" x14ac:dyDescent="0.25">
      <c r="A81" s="15" t="s">
        <v>1206</v>
      </c>
      <c r="B81" s="172"/>
      <c r="C81" s="79" t="s">
        <v>1123</v>
      </c>
      <c r="D81" s="347"/>
      <c r="E81" s="610"/>
      <c r="F81" s="595"/>
      <c r="G81" s="611"/>
      <c r="H81" s="1"/>
      <c r="I81" s="1"/>
      <c r="J81" s="1"/>
      <c r="K81" s="1"/>
      <c r="L81" s="1"/>
      <c r="M81" s="1"/>
      <c r="N81" s="1"/>
      <c r="O81" s="1"/>
      <c r="P81" s="1"/>
      <c r="Q81" s="1"/>
      <c r="R81" s="1"/>
      <c r="S81" s="1"/>
      <c r="T81" s="1"/>
      <c r="U81" s="1"/>
      <c r="V81" s="1"/>
      <c r="W81" s="1"/>
      <c r="X81" s="1"/>
      <c r="Y81" s="1"/>
      <c r="Z81" s="1"/>
    </row>
    <row r="82" spans="1:26" ht="14.25" customHeight="1" x14ac:dyDescent="0.25">
      <c r="A82" s="15" t="s">
        <v>1207</v>
      </c>
      <c r="B82" s="172"/>
      <c r="C82" s="350" t="s">
        <v>1126</v>
      </c>
      <c r="D82" s="348"/>
      <c r="E82" s="610"/>
      <c r="F82" s="595"/>
      <c r="G82" s="611"/>
      <c r="H82" s="1"/>
      <c r="I82" s="1"/>
      <c r="J82" s="1"/>
      <c r="K82" s="1"/>
      <c r="L82" s="1"/>
      <c r="M82" s="1"/>
      <c r="N82" s="1"/>
      <c r="O82" s="1"/>
      <c r="P82" s="1"/>
      <c r="Q82" s="1"/>
      <c r="R82" s="1"/>
      <c r="S82" s="1"/>
      <c r="T82" s="1"/>
      <c r="U82" s="1"/>
      <c r="V82" s="1"/>
      <c r="W82" s="1"/>
      <c r="X82" s="1"/>
      <c r="Y82" s="1"/>
      <c r="Z82" s="1"/>
    </row>
    <row r="83" spans="1:26" ht="14.25" customHeight="1" x14ac:dyDescent="0.25">
      <c r="A83" s="15" t="s">
        <v>1208</v>
      </c>
      <c r="B83" s="172"/>
      <c r="C83" s="353" t="s">
        <v>1129</v>
      </c>
      <c r="D83" s="349"/>
      <c r="E83" s="612"/>
      <c r="F83" s="613"/>
      <c r="G83" s="614"/>
      <c r="H83" s="1"/>
      <c r="I83" s="1"/>
      <c r="J83" s="1"/>
      <c r="K83" s="1"/>
      <c r="L83" s="1"/>
      <c r="M83" s="1"/>
      <c r="N83" s="1"/>
      <c r="O83" s="1"/>
      <c r="P83" s="1"/>
      <c r="Q83" s="1"/>
      <c r="R83" s="1"/>
      <c r="S83" s="1"/>
      <c r="T83" s="1"/>
      <c r="U83" s="1"/>
      <c r="V83" s="1"/>
      <c r="W83" s="1"/>
      <c r="X83" s="1"/>
      <c r="Y83" s="1"/>
      <c r="Z83" s="1"/>
    </row>
    <row r="84" spans="1:26" ht="14.25" customHeight="1" x14ac:dyDescent="0.25">
      <c r="A84" s="15" t="s">
        <v>1209</v>
      </c>
      <c r="B84" s="172"/>
      <c r="C84" s="350" t="s">
        <v>1132</v>
      </c>
      <c r="D84" s="94"/>
      <c r="E84" s="1"/>
      <c r="F84" s="1"/>
      <c r="G84" s="351"/>
      <c r="H84" s="1"/>
      <c r="I84" s="1"/>
      <c r="J84" s="1"/>
      <c r="K84" s="1"/>
      <c r="L84" s="1"/>
      <c r="M84" s="1"/>
      <c r="N84" s="1"/>
      <c r="O84" s="1"/>
      <c r="P84" s="1"/>
      <c r="Q84" s="1"/>
      <c r="R84" s="1"/>
      <c r="S84" s="1"/>
      <c r="T84" s="1"/>
      <c r="U84" s="1"/>
      <c r="V84" s="1"/>
      <c r="W84" s="1"/>
      <c r="X84" s="1"/>
      <c r="Y84" s="1"/>
      <c r="Z84" s="1"/>
    </row>
    <row r="85" spans="1:26" ht="14.25" customHeight="1" x14ac:dyDescent="0.25">
      <c r="A85" s="15" t="s">
        <v>1210</v>
      </c>
      <c r="B85" s="172"/>
      <c r="C85" s="350" t="s">
        <v>1134</v>
      </c>
      <c r="D85" s="94"/>
      <c r="E85" s="1"/>
      <c r="F85" s="1"/>
      <c r="G85" s="351"/>
      <c r="H85" s="1"/>
      <c r="I85" s="1"/>
      <c r="J85" s="1"/>
      <c r="K85" s="1"/>
      <c r="L85" s="1"/>
      <c r="M85" s="1"/>
      <c r="N85" s="1"/>
      <c r="O85" s="1"/>
      <c r="P85" s="1"/>
      <c r="Q85" s="1"/>
      <c r="R85" s="1"/>
      <c r="S85" s="1"/>
      <c r="T85" s="1"/>
      <c r="U85" s="1"/>
      <c r="V85" s="1"/>
      <c r="W85" s="1"/>
      <c r="X85" s="1"/>
      <c r="Y85" s="1"/>
      <c r="Z85" s="1"/>
    </row>
    <row r="86" spans="1:26" ht="14.25" customHeight="1" x14ac:dyDescent="0.25">
      <c r="A86" s="15" t="s">
        <v>1211</v>
      </c>
      <c r="B86" s="352"/>
      <c r="C86" s="353" t="s">
        <v>1136</v>
      </c>
      <c r="D86" s="354"/>
      <c r="E86" s="275"/>
      <c r="F86" s="275"/>
      <c r="G86" s="355"/>
      <c r="H86" s="1"/>
      <c r="I86" s="1"/>
      <c r="J86" s="1"/>
      <c r="K86" s="1"/>
      <c r="L86" s="1"/>
      <c r="M86" s="1"/>
      <c r="N86" s="1"/>
      <c r="O86" s="1"/>
      <c r="P86" s="1"/>
      <c r="Q86" s="1"/>
      <c r="R86" s="1"/>
      <c r="S86" s="1"/>
      <c r="T86" s="1"/>
      <c r="U86" s="1"/>
      <c r="V86" s="1"/>
      <c r="W86" s="1"/>
      <c r="X86" s="1"/>
      <c r="Y86" s="1"/>
      <c r="Z86" s="1"/>
    </row>
    <row r="87" spans="1:26" ht="14.25" customHeight="1" x14ac:dyDescent="0.25">
      <c r="A87" s="15" t="s">
        <v>1212</v>
      </c>
      <c r="B87" s="344" t="s">
        <v>576</v>
      </c>
      <c r="C87" s="79" t="s">
        <v>1119</v>
      </c>
      <c r="D87" s="345">
        <f>VLOOKUP(B87,'7'!$B$7:$C$26,2,FALSE)</f>
        <v>0</v>
      </c>
      <c r="E87" s="607">
        <f>HLOOKUP(B87,'10'!$D$6:$W$18,13,FALSE)</f>
        <v>0</v>
      </c>
      <c r="F87" s="608"/>
      <c r="G87" s="609"/>
      <c r="H87" s="1"/>
      <c r="I87" s="1"/>
      <c r="J87" s="1"/>
      <c r="K87" s="1"/>
      <c r="L87" s="1"/>
      <c r="M87" s="1"/>
      <c r="N87" s="1"/>
      <c r="O87" s="1"/>
      <c r="P87" s="1"/>
      <c r="Q87" s="1"/>
      <c r="R87" s="1"/>
      <c r="S87" s="1"/>
      <c r="T87" s="1"/>
      <c r="U87" s="1"/>
      <c r="V87" s="1"/>
      <c r="W87" s="1"/>
      <c r="X87" s="1"/>
      <c r="Y87" s="1"/>
      <c r="Z87" s="1"/>
    </row>
    <row r="88" spans="1:26" ht="14.25" customHeight="1" x14ac:dyDescent="0.25">
      <c r="A88" s="15" t="s">
        <v>1213</v>
      </c>
      <c r="B88" s="172"/>
      <c r="C88" s="173" t="s">
        <v>1121</v>
      </c>
      <c r="D88" s="346">
        <f>VLOOKUP(B87,'9'!$B$8:$D$27,3,FALSE)</f>
        <v>0</v>
      </c>
      <c r="E88" s="610"/>
      <c r="F88" s="595"/>
      <c r="G88" s="611"/>
      <c r="H88" s="1"/>
      <c r="I88" s="1"/>
      <c r="J88" s="1"/>
      <c r="K88" s="1"/>
      <c r="L88" s="1"/>
      <c r="M88" s="1"/>
      <c r="N88" s="1"/>
      <c r="O88" s="1"/>
      <c r="P88" s="1"/>
      <c r="Q88" s="1"/>
      <c r="R88" s="1"/>
      <c r="S88" s="1"/>
      <c r="T88" s="1"/>
      <c r="U88" s="1"/>
      <c r="V88" s="1"/>
      <c r="W88" s="1"/>
      <c r="X88" s="1"/>
      <c r="Y88" s="1"/>
      <c r="Z88" s="1"/>
    </row>
    <row r="89" spans="1:26" ht="14.25" customHeight="1" x14ac:dyDescent="0.25">
      <c r="A89" s="15" t="s">
        <v>1214</v>
      </c>
      <c r="B89" s="172"/>
      <c r="C89" s="79" t="s">
        <v>1123</v>
      </c>
      <c r="D89" s="347"/>
      <c r="E89" s="610"/>
      <c r="F89" s="595"/>
      <c r="G89" s="611"/>
      <c r="H89" s="1"/>
      <c r="I89" s="1"/>
      <c r="J89" s="1"/>
      <c r="K89" s="1"/>
      <c r="L89" s="1"/>
      <c r="M89" s="1"/>
      <c r="N89" s="1"/>
      <c r="O89" s="1"/>
      <c r="P89" s="1"/>
      <c r="Q89" s="1"/>
      <c r="R89" s="1"/>
      <c r="S89" s="1"/>
      <c r="T89" s="1"/>
      <c r="U89" s="1"/>
      <c r="V89" s="1"/>
      <c r="W89" s="1"/>
      <c r="X89" s="1"/>
      <c r="Y89" s="1"/>
      <c r="Z89" s="1"/>
    </row>
    <row r="90" spans="1:26" ht="14.25" customHeight="1" x14ac:dyDescent="0.25">
      <c r="A90" s="15" t="s">
        <v>1215</v>
      </c>
      <c r="B90" s="172"/>
      <c r="C90" s="350" t="s">
        <v>1126</v>
      </c>
      <c r="D90" s="348"/>
      <c r="E90" s="610"/>
      <c r="F90" s="595"/>
      <c r="G90" s="611"/>
      <c r="H90" s="1"/>
      <c r="I90" s="1"/>
      <c r="J90" s="1"/>
      <c r="K90" s="1"/>
      <c r="L90" s="1"/>
      <c r="M90" s="1"/>
      <c r="N90" s="1"/>
      <c r="O90" s="1"/>
      <c r="P90" s="1"/>
      <c r="Q90" s="1"/>
      <c r="R90" s="1"/>
      <c r="S90" s="1"/>
      <c r="T90" s="1"/>
      <c r="U90" s="1"/>
      <c r="V90" s="1"/>
      <c r="W90" s="1"/>
      <c r="X90" s="1"/>
      <c r="Y90" s="1"/>
      <c r="Z90" s="1"/>
    </row>
    <row r="91" spans="1:26" ht="14.25" customHeight="1" x14ac:dyDescent="0.25">
      <c r="A91" s="15" t="s">
        <v>1216</v>
      </c>
      <c r="B91" s="172"/>
      <c r="C91" s="353" t="s">
        <v>1129</v>
      </c>
      <c r="D91" s="349"/>
      <c r="E91" s="612"/>
      <c r="F91" s="613"/>
      <c r="G91" s="614"/>
      <c r="H91" s="1"/>
      <c r="I91" s="1"/>
      <c r="J91" s="1"/>
      <c r="K91" s="1"/>
      <c r="L91" s="1"/>
      <c r="M91" s="1"/>
      <c r="N91" s="1"/>
      <c r="O91" s="1"/>
      <c r="P91" s="1"/>
      <c r="Q91" s="1"/>
      <c r="R91" s="1"/>
      <c r="S91" s="1"/>
      <c r="T91" s="1"/>
      <c r="U91" s="1"/>
      <c r="V91" s="1"/>
      <c r="W91" s="1"/>
      <c r="X91" s="1"/>
      <c r="Y91" s="1"/>
      <c r="Z91" s="1"/>
    </row>
    <row r="92" spans="1:26" ht="14.25" customHeight="1" x14ac:dyDescent="0.25">
      <c r="A92" s="15" t="s">
        <v>1217</v>
      </c>
      <c r="B92" s="172"/>
      <c r="C92" s="350" t="s">
        <v>1132</v>
      </c>
      <c r="D92" s="94"/>
      <c r="E92" s="1"/>
      <c r="F92" s="1"/>
      <c r="G92" s="351"/>
      <c r="H92" s="1"/>
      <c r="I92" s="1"/>
      <c r="J92" s="1"/>
      <c r="K92" s="1"/>
      <c r="L92" s="1"/>
      <c r="M92" s="1"/>
      <c r="N92" s="1"/>
      <c r="O92" s="1"/>
      <c r="P92" s="1"/>
      <c r="Q92" s="1"/>
      <c r="R92" s="1"/>
      <c r="S92" s="1"/>
      <c r="T92" s="1"/>
      <c r="U92" s="1"/>
      <c r="V92" s="1"/>
      <c r="W92" s="1"/>
      <c r="X92" s="1"/>
      <c r="Y92" s="1"/>
      <c r="Z92" s="1"/>
    </row>
    <row r="93" spans="1:26" ht="14.25" customHeight="1" x14ac:dyDescent="0.25">
      <c r="A93" s="15" t="s">
        <v>1218</v>
      </c>
      <c r="B93" s="172"/>
      <c r="C93" s="350" t="s">
        <v>1134</v>
      </c>
      <c r="D93" s="94"/>
      <c r="E93" s="1"/>
      <c r="F93" s="1"/>
      <c r="G93" s="351"/>
      <c r="H93" s="1"/>
      <c r="I93" s="1"/>
      <c r="J93" s="1"/>
      <c r="K93" s="1"/>
      <c r="L93" s="1"/>
      <c r="M93" s="1"/>
      <c r="N93" s="1"/>
      <c r="O93" s="1"/>
      <c r="P93" s="1"/>
      <c r="Q93" s="1"/>
      <c r="R93" s="1"/>
      <c r="S93" s="1"/>
      <c r="T93" s="1"/>
      <c r="U93" s="1"/>
      <c r="V93" s="1"/>
      <c r="W93" s="1"/>
      <c r="X93" s="1"/>
      <c r="Y93" s="1"/>
      <c r="Z93" s="1"/>
    </row>
    <row r="94" spans="1:26" ht="14.25" customHeight="1" x14ac:dyDescent="0.25">
      <c r="A94" s="15" t="s">
        <v>1219</v>
      </c>
      <c r="B94" s="352"/>
      <c r="C94" s="353" t="s">
        <v>1136</v>
      </c>
      <c r="D94" s="354"/>
      <c r="E94" s="275"/>
      <c r="F94" s="275"/>
      <c r="G94" s="355"/>
      <c r="H94" s="1"/>
      <c r="I94" s="1"/>
      <c r="J94" s="1"/>
      <c r="K94" s="1"/>
      <c r="L94" s="1"/>
      <c r="M94" s="1"/>
      <c r="N94" s="1"/>
      <c r="O94" s="1"/>
      <c r="P94" s="1"/>
      <c r="Q94" s="1"/>
      <c r="R94" s="1"/>
      <c r="S94" s="1"/>
      <c r="T94" s="1"/>
      <c r="U94" s="1"/>
      <c r="V94" s="1"/>
      <c r="W94" s="1"/>
      <c r="X94" s="1"/>
      <c r="Y94" s="1"/>
      <c r="Z94" s="1"/>
    </row>
    <row r="95" spans="1:26" ht="14.25" customHeight="1" x14ac:dyDescent="0.25">
      <c r="A95" s="15" t="s">
        <v>1220</v>
      </c>
      <c r="B95" s="344" t="s">
        <v>578</v>
      </c>
      <c r="C95" s="79" t="s">
        <v>1119</v>
      </c>
      <c r="D95" s="345">
        <f>VLOOKUP(B95,'7'!$B$7:$C$26,2,FALSE)</f>
        <v>0</v>
      </c>
      <c r="E95" s="607">
        <f>HLOOKUP(B95,'10'!$D$6:$W$18,13,FALSE)</f>
        <v>0</v>
      </c>
      <c r="F95" s="608"/>
      <c r="G95" s="609"/>
      <c r="H95" s="1"/>
      <c r="I95" s="1"/>
      <c r="J95" s="1"/>
      <c r="K95" s="1"/>
      <c r="L95" s="1"/>
      <c r="M95" s="1"/>
      <c r="N95" s="1"/>
      <c r="O95" s="1"/>
      <c r="P95" s="1"/>
      <c r="Q95" s="1"/>
      <c r="R95" s="1"/>
      <c r="S95" s="1"/>
      <c r="T95" s="1"/>
      <c r="U95" s="1"/>
      <c r="V95" s="1"/>
      <c r="W95" s="1"/>
      <c r="X95" s="1"/>
      <c r="Y95" s="1"/>
      <c r="Z95" s="1"/>
    </row>
    <row r="96" spans="1:26" ht="14.25" customHeight="1" x14ac:dyDescent="0.25">
      <c r="A96" s="15" t="s">
        <v>1221</v>
      </c>
      <c r="B96" s="172"/>
      <c r="C96" s="173" t="s">
        <v>1121</v>
      </c>
      <c r="D96" s="346">
        <f>VLOOKUP(B95,'9'!$B$8:$D$27,3,FALSE)</f>
        <v>0</v>
      </c>
      <c r="E96" s="610"/>
      <c r="F96" s="595"/>
      <c r="G96" s="611"/>
      <c r="H96" s="1"/>
      <c r="I96" s="1"/>
      <c r="J96" s="1"/>
      <c r="K96" s="1"/>
      <c r="L96" s="1"/>
      <c r="M96" s="1"/>
      <c r="N96" s="1"/>
      <c r="O96" s="1"/>
      <c r="P96" s="1"/>
      <c r="Q96" s="1"/>
      <c r="R96" s="1"/>
      <c r="S96" s="1"/>
      <c r="T96" s="1"/>
      <c r="U96" s="1"/>
      <c r="V96" s="1"/>
      <c r="W96" s="1"/>
      <c r="X96" s="1"/>
      <c r="Y96" s="1"/>
      <c r="Z96" s="1"/>
    </row>
    <row r="97" spans="1:26" ht="14.25" customHeight="1" x14ac:dyDescent="0.25">
      <c r="A97" s="15" t="s">
        <v>1222</v>
      </c>
      <c r="B97" s="172"/>
      <c r="C97" s="79" t="s">
        <v>1123</v>
      </c>
      <c r="D97" s="347"/>
      <c r="E97" s="610"/>
      <c r="F97" s="595"/>
      <c r="G97" s="611"/>
      <c r="H97" s="1"/>
      <c r="I97" s="1"/>
      <c r="J97" s="1"/>
      <c r="K97" s="1"/>
      <c r="L97" s="1"/>
      <c r="M97" s="1"/>
      <c r="N97" s="1"/>
      <c r="O97" s="1"/>
      <c r="P97" s="1"/>
      <c r="Q97" s="1"/>
      <c r="R97" s="1"/>
      <c r="S97" s="1"/>
      <c r="T97" s="1"/>
      <c r="U97" s="1"/>
      <c r="V97" s="1"/>
      <c r="W97" s="1"/>
      <c r="X97" s="1"/>
      <c r="Y97" s="1"/>
      <c r="Z97" s="1"/>
    </row>
    <row r="98" spans="1:26" ht="14.25" customHeight="1" x14ac:dyDescent="0.25">
      <c r="A98" s="15" t="s">
        <v>1223</v>
      </c>
      <c r="B98" s="172"/>
      <c r="C98" s="350" t="s">
        <v>1126</v>
      </c>
      <c r="D98" s="348"/>
      <c r="E98" s="610"/>
      <c r="F98" s="595"/>
      <c r="G98" s="611"/>
      <c r="H98" s="1"/>
      <c r="I98" s="1"/>
      <c r="J98" s="1"/>
      <c r="K98" s="1"/>
      <c r="L98" s="1"/>
      <c r="M98" s="1"/>
      <c r="N98" s="1"/>
      <c r="O98" s="1"/>
      <c r="P98" s="1"/>
      <c r="Q98" s="1"/>
      <c r="R98" s="1"/>
      <c r="S98" s="1"/>
      <c r="T98" s="1"/>
      <c r="U98" s="1"/>
      <c r="V98" s="1"/>
      <c r="W98" s="1"/>
      <c r="X98" s="1"/>
      <c r="Y98" s="1"/>
      <c r="Z98" s="1"/>
    </row>
    <row r="99" spans="1:26" ht="14.25" customHeight="1" x14ac:dyDescent="0.25">
      <c r="A99" s="15" t="s">
        <v>1224</v>
      </c>
      <c r="B99" s="172"/>
      <c r="C99" s="353" t="s">
        <v>1129</v>
      </c>
      <c r="D99" s="349"/>
      <c r="E99" s="612"/>
      <c r="F99" s="613"/>
      <c r="G99" s="614"/>
      <c r="H99" s="1"/>
      <c r="I99" s="1"/>
      <c r="J99" s="1"/>
      <c r="K99" s="1"/>
      <c r="L99" s="1"/>
      <c r="M99" s="1"/>
      <c r="N99" s="1"/>
      <c r="O99" s="1"/>
      <c r="P99" s="1"/>
      <c r="Q99" s="1"/>
      <c r="R99" s="1"/>
      <c r="S99" s="1"/>
      <c r="T99" s="1"/>
      <c r="U99" s="1"/>
      <c r="V99" s="1"/>
      <c r="W99" s="1"/>
      <c r="X99" s="1"/>
      <c r="Y99" s="1"/>
      <c r="Z99" s="1"/>
    </row>
    <row r="100" spans="1:26" ht="14.25" customHeight="1" x14ac:dyDescent="0.25">
      <c r="A100" s="15" t="s">
        <v>1225</v>
      </c>
      <c r="B100" s="172"/>
      <c r="C100" s="350" t="s">
        <v>1132</v>
      </c>
      <c r="D100" s="94"/>
      <c r="E100" s="1"/>
      <c r="F100" s="1"/>
      <c r="G100" s="35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5" t="s">
        <v>1226</v>
      </c>
      <c r="B101" s="172"/>
      <c r="C101" s="350" t="s">
        <v>1134</v>
      </c>
      <c r="D101" s="94"/>
      <c r="E101" s="1"/>
      <c r="F101" s="1"/>
      <c r="G101" s="35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5" t="s">
        <v>1227</v>
      </c>
      <c r="B102" s="352"/>
      <c r="C102" s="353" t="s">
        <v>1136</v>
      </c>
      <c r="D102" s="354"/>
      <c r="E102" s="275"/>
      <c r="F102" s="275"/>
      <c r="G102" s="355"/>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5" t="s">
        <v>1228</v>
      </c>
      <c r="B103" s="344" t="s">
        <v>580</v>
      </c>
      <c r="C103" s="79" t="s">
        <v>1119</v>
      </c>
      <c r="D103" s="345">
        <f>VLOOKUP(B103,'7'!$B$7:$C$26,2,FALSE)</f>
        <v>0</v>
      </c>
      <c r="E103" s="607">
        <f>HLOOKUP(B103,'10'!$D$6:$W$18,13,FALSE)</f>
        <v>0</v>
      </c>
      <c r="F103" s="608"/>
      <c r="G103" s="609"/>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5" t="s">
        <v>1229</v>
      </c>
      <c r="B104" s="172"/>
      <c r="C104" s="173" t="s">
        <v>1121</v>
      </c>
      <c r="D104" s="346">
        <f>VLOOKUP(B103,'9'!$B$8:$D$27,3,FALSE)</f>
        <v>0</v>
      </c>
      <c r="E104" s="610"/>
      <c r="F104" s="595"/>
      <c r="G104" s="61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5" t="s">
        <v>1230</v>
      </c>
      <c r="B105" s="172"/>
      <c r="C105" s="79" t="s">
        <v>1123</v>
      </c>
      <c r="D105" s="347"/>
      <c r="E105" s="610"/>
      <c r="F105" s="595"/>
      <c r="G105" s="61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5" t="s">
        <v>1231</v>
      </c>
      <c r="B106" s="172"/>
      <c r="C106" s="350" t="s">
        <v>1126</v>
      </c>
      <c r="D106" s="348"/>
      <c r="E106" s="610"/>
      <c r="F106" s="595"/>
      <c r="G106" s="61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5" t="s">
        <v>1232</v>
      </c>
      <c r="B107" s="172"/>
      <c r="C107" s="353" t="s">
        <v>1129</v>
      </c>
      <c r="D107" s="349"/>
      <c r="E107" s="612"/>
      <c r="F107" s="613"/>
      <c r="G107" s="614"/>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5" t="s">
        <v>1233</v>
      </c>
      <c r="B108" s="172"/>
      <c r="C108" s="350" t="s">
        <v>1132</v>
      </c>
      <c r="D108" s="94"/>
      <c r="E108" s="1"/>
      <c r="F108" s="1"/>
      <c r="G108" s="35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5" t="s">
        <v>1234</v>
      </c>
      <c r="B109" s="172"/>
      <c r="C109" s="350" t="s">
        <v>1134</v>
      </c>
      <c r="D109" s="94"/>
      <c r="E109" s="1"/>
      <c r="F109" s="1"/>
      <c r="G109" s="35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5" t="s">
        <v>1235</v>
      </c>
      <c r="B110" s="352"/>
      <c r="C110" s="353" t="s">
        <v>1136</v>
      </c>
      <c r="D110" s="354"/>
      <c r="E110" s="275"/>
      <c r="F110" s="275"/>
      <c r="G110" s="355"/>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5" t="s">
        <v>1236</v>
      </c>
      <c r="B111" s="344" t="s">
        <v>582</v>
      </c>
      <c r="C111" s="79" t="s">
        <v>1119</v>
      </c>
      <c r="D111" s="345">
        <f>VLOOKUP(B111,'7'!$B$7:$C$26,2,FALSE)</f>
        <v>0</v>
      </c>
      <c r="E111" s="607">
        <f>HLOOKUP(B111,'10'!$D$6:$W$18,13,FALSE)</f>
        <v>0</v>
      </c>
      <c r="F111" s="608"/>
      <c r="G111" s="609"/>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5" t="s">
        <v>1237</v>
      </c>
      <c r="B112" s="172"/>
      <c r="C112" s="173" t="s">
        <v>1121</v>
      </c>
      <c r="D112" s="346">
        <f>VLOOKUP(B111,'9'!$B$8:$D$27,3,FALSE)</f>
        <v>0</v>
      </c>
      <c r="E112" s="610"/>
      <c r="F112" s="595"/>
      <c r="G112" s="61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5" t="s">
        <v>1238</v>
      </c>
      <c r="B113" s="172"/>
      <c r="C113" s="79" t="s">
        <v>1123</v>
      </c>
      <c r="D113" s="347"/>
      <c r="E113" s="610"/>
      <c r="F113" s="595"/>
      <c r="G113" s="61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5" t="s">
        <v>1239</v>
      </c>
      <c r="B114" s="172"/>
      <c r="C114" s="350" t="s">
        <v>1126</v>
      </c>
      <c r="D114" s="348"/>
      <c r="E114" s="610"/>
      <c r="F114" s="595"/>
      <c r="G114" s="61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5" t="s">
        <v>1240</v>
      </c>
      <c r="B115" s="172"/>
      <c r="C115" s="353" t="s">
        <v>1129</v>
      </c>
      <c r="D115" s="349"/>
      <c r="E115" s="612"/>
      <c r="F115" s="613"/>
      <c r="G115" s="614"/>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5" t="s">
        <v>1241</v>
      </c>
      <c r="B116" s="172"/>
      <c r="C116" s="350" t="s">
        <v>1132</v>
      </c>
      <c r="D116" s="94"/>
      <c r="E116" s="1"/>
      <c r="F116" s="1"/>
      <c r="G116" s="35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5" t="s">
        <v>1242</v>
      </c>
      <c r="B117" s="172"/>
      <c r="C117" s="350" t="s">
        <v>1134</v>
      </c>
      <c r="D117" s="94"/>
      <c r="E117" s="1"/>
      <c r="F117" s="1"/>
      <c r="G117" s="35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5" t="s">
        <v>1243</v>
      </c>
      <c r="B118" s="352"/>
      <c r="C118" s="353" t="s">
        <v>1136</v>
      </c>
      <c r="D118" s="354"/>
      <c r="E118" s="275"/>
      <c r="F118" s="275"/>
      <c r="G118" s="355"/>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5" t="s">
        <v>1244</v>
      </c>
      <c r="B119" s="344" t="s">
        <v>584</v>
      </c>
      <c r="C119" s="79" t="s">
        <v>1119</v>
      </c>
      <c r="D119" s="345">
        <f>VLOOKUP(B119,'7'!$B$7:$C$26,2,FALSE)</f>
        <v>0</v>
      </c>
      <c r="E119" s="607">
        <f>HLOOKUP(B119,'10'!$D$6:$W$18,13,FALSE)</f>
        <v>0</v>
      </c>
      <c r="F119" s="608"/>
      <c r="G119" s="609"/>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5" t="s">
        <v>1245</v>
      </c>
      <c r="B120" s="172"/>
      <c r="C120" s="173" t="s">
        <v>1121</v>
      </c>
      <c r="D120" s="346">
        <f>VLOOKUP(B119,'9'!$B$8:$D$27,3,FALSE)</f>
        <v>0</v>
      </c>
      <c r="E120" s="610"/>
      <c r="F120" s="595"/>
      <c r="G120" s="61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5" t="s">
        <v>1246</v>
      </c>
      <c r="B121" s="172"/>
      <c r="C121" s="79" t="s">
        <v>1123</v>
      </c>
      <c r="D121" s="347"/>
      <c r="E121" s="610"/>
      <c r="F121" s="595"/>
      <c r="G121" s="61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5" t="s">
        <v>1247</v>
      </c>
      <c r="B122" s="172"/>
      <c r="C122" s="350" t="s">
        <v>1126</v>
      </c>
      <c r="D122" s="348"/>
      <c r="E122" s="610"/>
      <c r="F122" s="595"/>
      <c r="G122" s="61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5" t="s">
        <v>1248</v>
      </c>
      <c r="B123" s="172"/>
      <c r="C123" s="353" t="s">
        <v>1129</v>
      </c>
      <c r="D123" s="349"/>
      <c r="E123" s="612"/>
      <c r="F123" s="613"/>
      <c r="G123" s="614"/>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5" t="s">
        <v>1249</v>
      </c>
      <c r="B124" s="172"/>
      <c r="C124" s="350" t="s">
        <v>1132</v>
      </c>
      <c r="D124" s="94"/>
      <c r="E124" s="1"/>
      <c r="F124" s="1"/>
      <c r="G124" s="35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5" t="s">
        <v>1250</v>
      </c>
      <c r="B125" s="172"/>
      <c r="C125" s="350" t="s">
        <v>1134</v>
      </c>
      <c r="D125" s="94"/>
      <c r="E125" s="1"/>
      <c r="F125" s="1"/>
      <c r="G125" s="35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5" t="s">
        <v>1251</v>
      </c>
      <c r="B126" s="352"/>
      <c r="C126" s="353" t="s">
        <v>1136</v>
      </c>
      <c r="D126" s="354"/>
      <c r="E126" s="275"/>
      <c r="F126" s="275"/>
      <c r="G126" s="355"/>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5" t="s">
        <v>1252</v>
      </c>
      <c r="B127" s="344" t="s">
        <v>586</v>
      </c>
      <c r="C127" s="79" t="s">
        <v>1119</v>
      </c>
      <c r="D127" s="345">
        <f>VLOOKUP(B127,'7'!$B$7:$C$26,2,FALSE)</f>
        <v>0</v>
      </c>
      <c r="E127" s="607">
        <f>HLOOKUP(B127,'10'!$D$6:$W$18,13,FALSE)</f>
        <v>0</v>
      </c>
      <c r="F127" s="608"/>
      <c r="G127" s="609"/>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5" t="s">
        <v>1253</v>
      </c>
      <c r="B128" s="172"/>
      <c r="C128" s="173" t="s">
        <v>1121</v>
      </c>
      <c r="D128" s="346">
        <f>VLOOKUP(B127,'9'!$B$8:$D$27,3,FALSE)</f>
        <v>0</v>
      </c>
      <c r="E128" s="610"/>
      <c r="F128" s="595"/>
      <c r="G128" s="61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5" t="s">
        <v>1254</v>
      </c>
      <c r="B129" s="172"/>
      <c r="C129" s="79" t="s">
        <v>1123</v>
      </c>
      <c r="D129" s="347"/>
      <c r="E129" s="610"/>
      <c r="F129" s="595"/>
      <c r="G129" s="61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5" t="s">
        <v>1255</v>
      </c>
      <c r="B130" s="172"/>
      <c r="C130" s="350" t="s">
        <v>1126</v>
      </c>
      <c r="D130" s="348"/>
      <c r="E130" s="610"/>
      <c r="F130" s="595"/>
      <c r="G130" s="61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5" t="s">
        <v>1256</v>
      </c>
      <c r="B131" s="172"/>
      <c r="C131" s="353" t="s">
        <v>1129</v>
      </c>
      <c r="D131" s="349"/>
      <c r="E131" s="612"/>
      <c r="F131" s="613"/>
      <c r="G131" s="614"/>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5" t="s">
        <v>1257</v>
      </c>
      <c r="B132" s="172"/>
      <c r="C132" s="350" t="s">
        <v>1132</v>
      </c>
      <c r="D132" s="94"/>
      <c r="E132" s="1"/>
      <c r="F132" s="1"/>
      <c r="G132" s="35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5" t="s">
        <v>1258</v>
      </c>
      <c r="B133" s="172"/>
      <c r="C133" s="350" t="s">
        <v>1134</v>
      </c>
      <c r="D133" s="94"/>
      <c r="E133" s="1"/>
      <c r="F133" s="1"/>
      <c r="G133" s="35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5" t="s">
        <v>1259</v>
      </c>
      <c r="B134" s="352"/>
      <c r="C134" s="353" t="s">
        <v>1136</v>
      </c>
      <c r="D134" s="354"/>
      <c r="E134" s="275"/>
      <c r="F134" s="275"/>
      <c r="G134" s="355"/>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5" t="s">
        <v>1260</v>
      </c>
      <c r="B135" s="344" t="s">
        <v>588</v>
      </c>
      <c r="C135" s="79" t="s">
        <v>1119</v>
      </c>
      <c r="D135" s="345">
        <f>VLOOKUP(B135,'7'!$B$7:$C$26,2,FALSE)</f>
        <v>0</v>
      </c>
      <c r="E135" s="607">
        <f>HLOOKUP(B135,'10'!$D$6:$W$18,13,FALSE)</f>
        <v>0</v>
      </c>
      <c r="F135" s="608"/>
      <c r="G135" s="609"/>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5" t="s">
        <v>1261</v>
      </c>
      <c r="B136" s="172"/>
      <c r="C136" s="173" t="s">
        <v>1121</v>
      </c>
      <c r="D136" s="346">
        <f>VLOOKUP(B135,'9'!$B$8:$D$27,3,FALSE)</f>
        <v>0</v>
      </c>
      <c r="E136" s="610"/>
      <c r="F136" s="595"/>
      <c r="G136" s="61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5" t="s">
        <v>1262</v>
      </c>
      <c r="B137" s="172"/>
      <c r="C137" s="79" t="s">
        <v>1123</v>
      </c>
      <c r="D137" s="347"/>
      <c r="E137" s="610"/>
      <c r="F137" s="595"/>
      <c r="G137" s="61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5" t="s">
        <v>1263</v>
      </c>
      <c r="B138" s="172"/>
      <c r="C138" s="350" t="s">
        <v>1126</v>
      </c>
      <c r="D138" s="348"/>
      <c r="E138" s="610"/>
      <c r="F138" s="595"/>
      <c r="G138" s="61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5" t="s">
        <v>1264</v>
      </c>
      <c r="B139" s="172"/>
      <c r="C139" s="353" t="s">
        <v>1129</v>
      </c>
      <c r="D139" s="349"/>
      <c r="E139" s="612"/>
      <c r="F139" s="613"/>
      <c r="G139" s="614"/>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5" t="s">
        <v>1265</v>
      </c>
      <c r="B140" s="172"/>
      <c r="C140" s="350" t="s">
        <v>1132</v>
      </c>
      <c r="D140" s="94"/>
      <c r="E140" s="1"/>
      <c r="F140" s="1"/>
      <c r="G140" s="35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5" t="s">
        <v>1266</v>
      </c>
      <c r="B141" s="172"/>
      <c r="C141" s="350" t="s">
        <v>1134</v>
      </c>
      <c r="D141" s="94"/>
      <c r="E141" s="1"/>
      <c r="F141" s="1"/>
      <c r="G141" s="35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5" t="s">
        <v>1267</v>
      </c>
      <c r="B142" s="352"/>
      <c r="C142" s="353" t="s">
        <v>1136</v>
      </c>
      <c r="D142" s="354"/>
      <c r="E142" s="275"/>
      <c r="F142" s="275"/>
      <c r="G142" s="355"/>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5" t="s">
        <v>1268</v>
      </c>
      <c r="B143" s="344" t="s">
        <v>590</v>
      </c>
      <c r="C143" s="79" t="s">
        <v>1119</v>
      </c>
      <c r="D143" s="345">
        <f>VLOOKUP(B143,'7'!$B$7:$C$26,2,FALSE)</f>
        <v>0</v>
      </c>
      <c r="E143" s="607">
        <f>HLOOKUP(B143,'10'!$D$6:$W$18,13,FALSE)</f>
        <v>0</v>
      </c>
      <c r="F143" s="608"/>
      <c r="G143" s="609"/>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5" t="s">
        <v>1269</v>
      </c>
      <c r="B144" s="172"/>
      <c r="C144" s="173" t="s">
        <v>1121</v>
      </c>
      <c r="D144" s="346">
        <f>VLOOKUP(B143,'9'!$B$8:$D$27,3,FALSE)</f>
        <v>0</v>
      </c>
      <c r="E144" s="610"/>
      <c r="F144" s="595"/>
      <c r="G144" s="61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5" t="s">
        <v>1270</v>
      </c>
      <c r="B145" s="172"/>
      <c r="C145" s="79" t="s">
        <v>1123</v>
      </c>
      <c r="D145" s="347"/>
      <c r="E145" s="610"/>
      <c r="F145" s="595"/>
      <c r="G145" s="61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5" t="s">
        <v>1271</v>
      </c>
      <c r="B146" s="172"/>
      <c r="C146" s="350" t="s">
        <v>1126</v>
      </c>
      <c r="D146" s="348"/>
      <c r="E146" s="610"/>
      <c r="F146" s="595"/>
      <c r="G146" s="61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5" t="s">
        <v>1272</v>
      </c>
      <c r="B147" s="172"/>
      <c r="C147" s="353" t="s">
        <v>1129</v>
      </c>
      <c r="D147" s="349"/>
      <c r="E147" s="612"/>
      <c r="F147" s="613"/>
      <c r="G147" s="614"/>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5" t="s">
        <v>1273</v>
      </c>
      <c r="B148" s="172"/>
      <c r="C148" s="350" t="s">
        <v>1132</v>
      </c>
      <c r="D148" s="94"/>
      <c r="E148" s="1"/>
      <c r="F148" s="1"/>
      <c r="G148" s="35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5" t="s">
        <v>1274</v>
      </c>
      <c r="B149" s="172"/>
      <c r="C149" s="350" t="s">
        <v>1134</v>
      </c>
      <c r="D149" s="94"/>
      <c r="E149" s="1"/>
      <c r="F149" s="1"/>
      <c r="G149" s="35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5" t="s">
        <v>1275</v>
      </c>
      <c r="B150" s="352"/>
      <c r="C150" s="353" t="s">
        <v>1136</v>
      </c>
      <c r="D150" s="354"/>
      <c r="E150" s="275"/>
      <c r="F150" s="275"/>
      <c r="G150" s="355"/>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5" t="s">
        <v>1276</v>
      </c>
      <c r="B151" s="344" t="s">
        <v>592</v>
      </c>
      <c r="C151" s="79" t="s">
        <v>1119</v>
      </c>
      <c r="D151" s="345">
        <f>VLOOKUP(B151,'7'!$B$7:$C$26,2,FALSE)</f>
        <v>0</v>
      </c>
      <c r="E151" s="607">
        <f>HLOOKUP(B151,'10'!$D$6:$W$18,13,FALSE)</f>
        <v>0</v>
      </c>
      <c r="F151" s="608"/>
      <c r="G151" s="609"/>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5" t="s">
        <v>1277</v>
      </c>
      <c r="B152" s="172"/>
      <c r="C152" s="173" t="s">
        <v>1121</v>
      </c>
      <c r="D152" s="346">
        <f>VLOOKUP(B151,'9'!$B$8:$D$27,3,FALSE)</f>
        <v>0</v>
      </c>
      <c r="E152" s="610"/>
      <c r="F152" s="595"/>
      <c r="G152" s="61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5" t="s">
        <v>1278</v>
      </c>
      <c r="B153" s="172"/>
      <c r="C153" s="79" t="s">
        <v>1123</v>
      </c>
      <c r="D153" s="347"/>
      <c r="E153" s="610"/>
      <c r="F153" s="595"/>
      <c r="G153" s="61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5" t="s">
        <v>1279</v>
      </c>
      <c r="B154" s="172"/>
      <c r="C154" s="350" t="s">
        <v>1126</v>
      </c>
      <c r="D154" s="348"/>
      <c r="E154" s="610"/>
      <c r="F154" s="595"/>
      <c r="G154" s="61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5" t="s">
        <v>1280</v>
      </c>
      <c r="B155" s="172"/>
      <c r="C155" s="353" t="s">
        <v>1129</v>
      </c>
      <c r="D155" s="349"/>
      <c r="E155" s="612"/>
      <c r="F155" s="613"/>
      <c r="G155" s="614"/>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5" t="s">
        <v>1281</v>
      </c>
      <c r="B156" s="172"/>
      <c r="C156" s="350" t="s">
        <v>1132</v>
      </c>
      <c r="D156" s="94"/>
      <c r="E156" s="1"/>
      <c r="F156" s="1"/>
      <c r="G156" s="35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5" t="s">
        <v>1282</v>
      </c>
      <c r="B157" s="172"/>
      <c r="C157" s="350" t="s">
        <v>1134</v>
      </c>
      <c r="D157" s="94"/>
      <c r="E157" s="1"/>
      <c r="F157" s="1"/>
      <c r="G157" s="35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5" t="s">
        <v>1283</v>
      </c>
      <c r="B158" s="352"/>
      <c r="C158" s="353" t="s">
        <v>1136</v>
      </c>
      <c r="D158" s="354"/>
      <c r="E158" s="275"/>
      <c r="F158" s="275"/>
      <c r="G158" s="355"/>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5" t="s">
        <v>1284</v>
      </c>
      <c r="B159" s="344" t="s">
        <v>594</v>
      </c>
      <c r="C159" s="79" t="s">
        <v>1119</v>
      </c>
      <c r="D159" s="345">
        <f>VLOOKUP(B159,'7'!$B$7:$C$26,2,FALSE)</f>
        <v>0</v>
      </c>
      <c r="E159" s="607">
        <f>HLOOKUP(B159,'10'!$D$6:$W$18,13,FALSE)</f>
        <v>0</v>
      </c>
      <c r="F159" s="608"/>
      <c r="G159" s="609"/>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5" t="s">
        <v>1285</v>
      </c>
      <c r="B160" s="172"/>
      <c r="C160" s="173" t="s">
        <v>1121</v>
      </c>
      <c r="D160" s="346">
        <f>VLOOKUP(B159,'9'!$B$8:$D$27,3,FALSE)</f>
        <v>0</v>
      </c>
      <c r="E160" s="610"/>
      <c r="F160" s="595"/>
      <c r="G160" s="61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5" t="s">
        <v>1286</v>
      </c>
      <c r="B161" s="172"/>
      <c r="C161" s="79" t="s">
        <v>1123</v>
      </c>
      <c r="D161" s="347"/>
      <c r="E161" s="610"/>
      <c r="F161" s="595"/>
      <c r="G161" s="61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5" t="s">
        <v>1287</v>
      </c>
      <c r="B162" s="172"/>
      <c r="C162" s="350" t="s">
        <v>1126</v>
      </c>
      <c r="D162" s="348"/>
      <c r="E162" s="610"/>
      <c r="F162" s="595"/>
      <c r="G162" s="61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5" t="s">
        <v>1288</v>
      </c>
      <c r="B163" s="172"/>
      <c r="C163" s="353" t="s">
        <v>1129</v>
      </c>
      <c r="D163" s="349"/>
      <c r="E163" s="612"/>
      <c r="F163" s="613"/>
      <c r="G163" s="614"/>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5" t="s">
        <v>1289</v>
      </c>
      <c r="B164" s="172"/>
      <c r="C164" s="350" t="s">
        <v>1132</v>
      </c>
      <c r="D164" s="94"/>
      <c r="E164" s="1"/>
      <c r="F164" s="1"/>
      <c r="G164" s="35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5" t="s">
        <v>1290</v>
      </c>
      <c r="B165" s="172"/>
      <c r="C165" s="350" t="s">
        <v>1134</v>
      </c>
      <c r="D165" s="94"/>
      <c r="E165" s="1"/>
      <c r="F165" s="1"/>
      <c r="G165" s="35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5" t="s">
        <v>1291</v>
      </c>
      <c r="B166" s="357"/>
      <c r="C166" s="358" t="s">
        <v>1136</v>
      </c>
      <c r="D166" s="104"/>
      <c r="E166" s="359"/>
      <c r="F166" s="359"/>
      <c r="G166" s="360"/>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5"/>
      <c r="B167" s="1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5"/>
      <c r="B168" s="1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5"/>
      <c r="B169" s="15"/>
      <c r="C169" s="1"/>
      <c r="D169" s="109" t="s">
        <v>1292</v>
      </c>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5"/>
      <c r="B170" s="15"/>
      <c r="C170" s="1">
        <v>1</v>
      </c>
      <c r="D170" s="72" t="s">
        <v>1293</v>
      </c>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5"/>
      <c r="B171" s="15"/>
      <c r="C171" s="1">
        <v>2</v>
      </c>
      <c r="D171" s="72" t="s">
        <v>1294</v>
      </c>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5"/>
      <c r="B172" s="15"/>
      <c r="C172" s="1">
        <v>3</v>
      </c>
      <c r="D172" s="72" t="s">
        <v>1295</v>
      </c>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5"/>
      <c r="B173" s="15"/>
      <c r="C173" s="1">
        <v>4</v>
      </c>
      <c r="D173" s="72" t="s">
        <v>1296</v>
      </c>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5"/>
      <c r="B174" s="15"/>
      <c r="C174" s="1">
        <v>5</v>
      </c>
      <c r="D174" s="72" t="s">
        <v>1297</v>
      </c>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5"/>
      <c r="B175" s="15"/>
      <c r="C175" s="1">
        <v>6</v>
      </c>
      <c r="D175" s="72" t="s">
        <v>1298</v>
      </c>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5"/>
      <c r="B176" s="15"/>
      <c r="C176" s="1">
        <v>7</v>
      </c>
      <c r="D176" s="72" t="s">
        <v>1299</v>
      </c>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5"/>
      <c r="B177" s="15"/>
      <c r="C177" s="1">
        <v>8</v>
      </c>
      <c r="D177" s="72" t="s">
        <v>1300</v>
      </c>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5"/>
      <c r="B178" s="1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5"/>
      <c r="B179" s="1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5"/>
      <c r="B180" s="1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5"/>
      <c r="B181" s="1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5"/>
      <c r="B182" s="1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5"/>
      <c r="B183" s="1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5"/>
      <c r="B184" s="1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5"/>
      <c r="B185" s="1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5"/>
      <c r="B186" s="1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5"/>
      <c r="B187" s="1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5"/>
      <c r="B188" s="1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5"/>
      <c r="B189" s="1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5"/>
      <c r="B190" s="1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5"/>
      <c r="B191" s="1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5"/>
      <c r="B192" s="1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5"/>
      <c r="B193" s="1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5"/>
      <c r="B194" s="1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5"/>
      <c r="B195" s="1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5"/>
      <c r="B196" s="1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5"/>
      <c r="B197" s="1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5"/>
      <c r="B198" s="1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5"/>
      <c r="B199" s="1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5"/>
      <c r="B200" s="1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5"/>
      <c r="B201" s="1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5"/>
      <c r="B202" s="1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5"/>
      <c r="B203" s="1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5"/>
      <c r="B204" s="1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5"/>
      <c r="B205" s="1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5"/>
      <c r="B206" s="1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5"/>
      <c r="B207" s="1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5"/>
      <c r="B208" s="1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5"/>
      <c r="B209" s="1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5"/>
      <c r="B210" s="1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5"/>
      <c r="B211" s="1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5"/>
      <c r="B212" s="1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5"/>
      <c r="B213" s="1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5"/>
      <c r="B214" s="1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5"/>
      <c r="B215" s="1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5"/>
      <c r="B216" s="1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5"/>
      <c r="B217" s="1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5"/>
      <c r="B218" s="1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5"/>
      <c r="B219" s="1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5"/>
      <c r="B220" s="1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5"/>
      <c r="B221" s="1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5"/>
      <c r="B222" s="1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5"/>
      <c r="B223" s="1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5"/>
      <c r="B224" s="1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5"/>
      <c r="B225" s="1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5"/>
      <c r="B226" s="1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5"/>
      <c r="B227" s="1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5"/>
      <c r="B228" s="1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5"/>
      <c r="B229" s="1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5"/>
      <c r="B230" s="1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5"/>
      <c r="B231" s="1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5"/>
      <c r="B232" s="1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5"/>
      <c r="B233" s="1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5"/>
      <c r="B234" s="1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5"/>
      <c r="B235" s="1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5"/>
      <c r="B236" s="1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5"/>
      <c r="B237" s="1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5"/>
      <c r="B238" s="1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5"/>
      <c r="B239" s="1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5"/>
      <c r="B240" s="1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5"/>
      <c r="B241" s="1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5"/>
      <c r="B242" s="1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5"/>
      <c r="B243" s="1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5"/>
      <c r="B244" s="1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5"/>
      <c r="B245" s="1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5"/>
      <c r="B246" s="1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5"/>
      <c r="B247" s="1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5"/>
      <c r="B248" s="1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5"/>
      <c r="B249" s="1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5"/>
      <c r="B250" s="1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5"/>
      <c r="B251" s="1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5"/>
      <c r="B252" s="1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5"/>
      <c r="B253" s="1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5"/>
      <c r="B254" s="1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5"/>
      <c r="B255" s="1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5"/>
      <c r="B256" s="1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5"/>
      <c r="B257" s="1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5"/>
      <c r="B258" s="1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5"/>
      <c r="B259" s="1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5"/>
      <c r="B260" s="1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5"/>
      <c r="B261" s="1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5"/>
      <c r="B262" s="1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5"/>
      <c r="B263" s="1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5"/>
      <c r="B264" s="1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5"/>
      <c r="B265" s="1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5"/>
      <c r="B266" s="1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5"/>
      <c r="B267" s="1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5"/>
      <c r="B268" s="1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5"/>
      <c r="B269" s="1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5"/>
      <c r="B270" s="1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5"/>
      <c r="B271" s="1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5"/>
      <c r="B272" s="1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5"/>
      <c r="B273" s="1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5"/>
      <c r="B274" s="1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5"/>
      <c r="B275" s="1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5"/>
      <c r="B276" s="1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5"/>
      <c r="B277" s="1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5"/>
      <c r="B278" s="1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5"/>
      <c r="B279" s="1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5"/>
      <c r="B280" s="1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5"/>
      <c r="B281" s="1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5"/>
      <c r="B282" s="1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5"/>
      <c r="B283" s="1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5"/>
      <c r="B284" s="1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5"/>
      <c r="B285" s="1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5"/>
      <c r="B286" s="1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5"/>
      <c r="B287" s="1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5"/>
      <c r="B288" s="1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5"/>
      <c r="B289" s="1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5"/>
      <c r="B290" s="1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5"/>
      <c r="B291" s="1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5"/>
      <c r="B292" s="1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5"/>
      <c r="B293" s="1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5"/>
      <c r="B294" s="1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5"/>
      <c r="B295" s="1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5"/>
      <c r="B296" s="1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5"/>
      <c r="B297" s="1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5"/>
      <c r="B298" s="1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5"/>
      <c r="B299" s="1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5"/>
      <c r="B300" s="1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5"/>
      <c r="B301" s="1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5"/>
      <c r="B302" s="1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5"/>
      <c r="B303" s="1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5"/>
      <c r="B304" s="1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5"/>
      <c r="B305" s="1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5"/>
      <c r="B306" s="1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5"/>
      <c r="B307" s="1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5"/>
      <c r="B308" s="1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5"/>
      <c r="B309" s="1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5"/>
      <c r="B310" s="1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5"/>
      <c r="B311" s="1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5"/>
      <c r="B312" s="1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5"/>
      <c r="B313" s="1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5"/>
      <c r="B314" s="1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5"/>
      <c r="B315" s="1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5"/>
      <c r="B316" s="1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5"/>
      <c r="B317" s="1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5"/>
      <c r="B318" s="1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5"/>
      <c r="B319" s="1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5"/>
      <c r="B320" s="1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5"/>
      <c r="B321" s="1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5"/>
      <c r="B322" s="1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5"/>
      <c r="B323" s="1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5"/>
      <c r="B324" s="1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5"/>
      <c r="B325" s="1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5"/>
      <c r="B326" s="1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5"/>
      <c r="B327" s="1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5"/>
      <c r="B328" s="1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5"/>
      <c r="B329" s="1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5"/>
      <c r="B330" s="1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5"/>
      <c r="B331" s="1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5"/>
      <c r="B332" s="1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5"/>
      <c r="B333" s="1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5"/>
      <c r="B334" s="1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5"/>
      <c r="B335" s="1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5"/>
      <c r="B336" s="1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5"/>
      <c r="B337" s="1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5"/>
      <c r="B338" s="1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5"/>
      <c r="B339" s="1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5"/>
      <c r="B340" s="1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5"/>
      <c r="B341" s="1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5"/>
      <c r="B342" s="1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5"/>
      <c r="B343" s="1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5"/>
      <c r="B344" s="1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5"/>
      <c r="B345" s="1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5"/>
      <c r="B346" s="1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5"/>
      <c r="B347" s="1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5"/>
      <c r="B348" s="1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5"/>
      <c r="B349" s="1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5"/>
      <c r="B350" s="1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5"/>
      <c r="B351" s="1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5"/>
      <c r="B352" s="1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5"/>
      <c r="B353" s="1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5"/>
      <c r="B354" s="1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5"/>
      <c r="B355" s="1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5"/>
      <c r="B356" s="1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5"/>
      <c r="B357" s="1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5"/>
      <c r="B358" s="1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5"/>
      <c r="B359" s="1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5"/>
      <c r="B360" s="1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5"/>
      <c r="B361" s="1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5"/>
      <c r="B362" s="1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5"/>
      <c r="B363" s="1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5"/>
      <c r="B364" s="1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5"/>
      <c r="B365" s="1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5"/>
      <c r="B366" s="1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5"/>
      <c r="B367" s="1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5"/>
      <c r="B368" s="1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5"/>
      <c r="B369" s="1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5"/>
      <c r="B370" s="1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5"/>
      <c r="B371" s="1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5"/>
      <c r="B372" s="1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5"/>
      <c r="B373" s="1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5"/>
      <c r="B374" s="1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5"/>
      <c r="B375" s="1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5"/>
      <c r="B376" s="1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5"/>
      <c r="B377" s="1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5"/>
      <c r="B378" s="1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5"/>
      <c r="B379" s="1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5"/>
      <c r="B380" s="1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5"/>
      <c r="B381" s="1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5"/>
      <c r="B382" s="1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5"/>
      <c r="B383" s="1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5"/>
      <c r="B384" s="1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5"/>
      <c r="B385" s="1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5"/>
      <c r="B386" s="1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5"/>
      <c r="B387" s="1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5"/>
      <c r="B388" s="1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5"/>
      <c r="B389" s="1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5"/>
      <c r="B390" s="1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5"/>
      <c r="B391" s="1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5"/>
      <c r="B392" s="1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5"/>
      <c r="B393" s="1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5"/>
      <c r="B394" s="1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5"/>
      <c r="B395" s="1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5"/>
      <c r="B396" s="1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5"/>
      <c r="B397" s="1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5"/>
      <c r="B398" s="1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5"/>
      <c r="B399" s="1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5"/>
      <c r="B400" s="1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5"/>
      <c r="B401" s="1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5"/>
      <c r="B402" s="1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5"/>
      <c r="B403" s="1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5"/>
      <c r="B404" s="1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5"/>
      <c r="B405" s="1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5"/>
      <c r="B406" s="1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5"/>
      <c r="B407" s="1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5"/>
      <c r="B408" s="1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5"/>
      <c r="B409" s="1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5"/>
      <c r="B410" s="1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5"/>
      <c r="B411" s="1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5"/>
      <c r="B412" s="1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5"/>
      <c r="B413" s="1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5"/>
      <c r="B414" s="1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5"/>
      <c r="B415" s="1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5"/>
      <c r="B416" s="1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5"/>
      <c r="B417" s="1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5"/>
      <c r="B418" s="1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5"/>
      <c r="B419" s="1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5"/>
      <c r="B420" s="1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5"/>
      <c r="B421" s="1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5"/>
      <c r="B422" s="1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5"/>
      <c r="B423" s="1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5"/>
      <c r="B424" s="1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5"/>
      <c r="B425" s="1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5"/>
      <c r="B426" s="1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5"/>
      <c r="B427" s="1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5"/>
      <c r="B428" s="1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5"/>
      <c r="B429" s="1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5"/>
      <c r="B430" s="1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5"/>
      <c r="B431" s="1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5"/>
      <c r="B432" s="1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5"/>
      <c r="B433" s="1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5"/>
      <c r="B434" s="1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5"/>
      <c r="B435" s="1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5"/>
      <c r="B436" s="1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5"/>
      <c r="B437" s="1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5"/>
      <c r="B438" s="1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5"/>
      <c r="B439" s="1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5"/>
      <c r="B440" s="1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5"/>
      <c r="B441" s="1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5"/>
      <c r="B442" s="1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5"/>
      <c r="B443" s="1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5"/>
      <c r="B444" s="1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5"/>
      <c r="B445" s="1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5"/>
      <c r="B446" s="1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5"/>
      <c r="B447" s="1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5"/>
      <c r="B448" s="1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5"/>
      <c r="B449" s="1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5"/>
      <c r="B450" s="1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5"/>
      <c r="B451" s="1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5"/>
      <c r="B452" s="1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5"/>
      <c r="B453" s="1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5"/>
      <c r="B454" s="1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5"/>
      <c r="B455" s="1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5"/>
      <c r="B456" s="1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5"/>
      <c r="B457" s="1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5"/>
      <c r="B458" s="1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5"/>
      <c r="B459" s="1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5"/>
      <c r="B460" s="1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5"/>
      <c r="B461" s="1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5"/>
      <c r="B462" s="1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5"/>
      <c r="B463" s="1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5"/>
      <c r="B464" s="1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5"/>
      <c r="B465" s="1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5"/>
      <c r="B466" s="1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5"/>
      <c r="B467" s="1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5"/>
      <c r="B468" s="1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5"/>
      <c r="B469" s="1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5"/>
      <c r="B470" s="1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5"/>
      <c r="B471" s="1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5"/>
      <c r="B472" s="1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5"/>
      <c r="B473" s="1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5"/>
      <c r="B474" s="1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5"/>
      <c r="B475" s="1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5"/>
      <c r="B476" s="1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5"/>
      <c r="B477" s="1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5"/>
      <c r="B478" s="1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5"/>
      <c r="B479" s="1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5"/>
      <c r="B480" s="1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5"/>
      <c r="B481" s="1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5"/>
      <c r="B482" s="1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5"/>
      <c r="B483" s="1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5"/>
      <c r="B484" s="1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5"/>
      <c r="B485" s="1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5"/>
      <c r="B486" s="1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5"/>
      <c r="B487" s="1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5"/>
      <c r="B488" s="1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5"/>
      <c r="B489" s="1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5"/>
      <c r="B490" s="1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5"/>
      <c r="B491" s="1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5"/>
      <c r="B492" s="1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5"/>
      <c r="B493" s="1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5"/>
      <c r="B494" s="1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5"/>
      <c r="B495" s="1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5"/>
      <c r="B496" s="1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5"/>
      <c r="B497" s="1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5"/>
      <c r="B498" s="1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5"/>
      <c r="B499" s="1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5"/>
      <c r="B500" s="1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5"/>
      <c r="B501" s="1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5"/>
      <c r="B502" s="1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5"/>
      <c r="B503" s="1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5"/>
      <c r="B504" s="1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5"/>
      <c r="B505" s="1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5"/>
      <c r="B506" s="1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5"/>
      <c r="B507" s="1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5"/>
      <c r="B508" s="1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5"/>
      <c r="B509" s="1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5"/>
      <c r="B510" s="1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5"/>
      <c r="B511" s="1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5"/>
      <c r="B512" s="1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5"/>
      <c r="B513" s="1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5"/>
      <c r="B514" s="1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5"/>
      <c r="B515" s="1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5"/>
      <c r="B516" s="1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5"/>
      <c r="B517" s="1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5"/>
      <c r="B518" s="1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5"/>
      <c r="B519" s="1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5"/>
      <c r="B520" s="1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5"/>
      <c r="B521" s="1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5"/>
      <c r="B522" s="1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5"/>
      <c r="B523" s="1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5"/>
      <c r="B524" s="1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5"/>
      <c r="B525" s="1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5"/>
      <c r="B526" s="1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5"/>
      <c r="B527" s="1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5"/>
      <c r="B528" s="1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5"/>
      <c r="B529" s="1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5"/>
      <c r="B530" s="1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5"/>
      <c r="B531" s="1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5"/>
      <c r="B532" s="1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5"/>
      <c r="B533" s="1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5"/>
      <c r="B534" s="1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5"/>
      <c r="B535" s="1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5"/>
      <c r="B536" s="1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5"/>
      <c r="B537" s="1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5"/>
      <c r="B538" s="1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5"/>
      <c r="B539" s="1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5"/>
      <c r="B540" s="1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5"/>
      <c r="B541" s="1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5"/>
      <c r="B542" s="1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5"/>
      <c r="B543" s="1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5"/>
      <c r="B544" s="1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5"/>
      <c r="B545" s="1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5"/>
      <c r="B546" s="1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5"/>
      <c r="B547" s="1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5"/>
      <c r="B548" s="1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5"/>
      <c r="B549" s="1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5"/>
      <c r="B550" s="1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5"/>
      <c r="B551" s="1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5"/>
      <c r="B552" s="1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5"/>
      <c r="B553" s="1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5"/>
      <c r="B554" s="1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5"/>
      <c r="B555" s="1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5"/>
      <c r="B556" s="1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5"/>
      <c r="B557" s="1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5"/>
      <c r="B558" s="1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5"/>
      <c r="B559" s="1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5"/>
      <c r="B560" s="1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5"/>
      <c r="B561" s="1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5"/>
      <c r="B562" s="1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5"/>
      <c r="B563" s="1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5"/>
      <c r="B564" s="1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5"/>
      <c r="B565" s="1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5"/>
      <c r="B566" s="1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5"/>
      <c r="B567" s="1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5"/>
      <c r="B568" s="1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5"/>
      <c r="B569" s="1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5"/>
      <c r="B570" s="1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5"/>
      <c r="B571" s="1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5"/>
      <c r="B572" s="1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5"/>
      <c r="B573" s="1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5"/>
      <c r="B574" s="1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5"/>
      <c r="B575" s="1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5"/>
      <c r="B576" s="1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5"/>
      <c r="B577" s="1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5"/>
      <c r="B578" s="1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5"/>
      <c r="B579" s="1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5"/>
      <c r="B580" s="1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5"/>
      <c r="B581" s="1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5"/>
      <c r="B582" s="1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5"/>
      <c r="B583" s="1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5"/>
      <c r="B584" s="1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5"/>
      <c r="B585" s="1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5"/>
      <c r="B586" s="1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5"/>
      <c r="B587" s="1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5"/>
      <c r="B588" s="1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5"/>
      <c r="B589" s="1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5"/>
      <c r="B590" s="1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5"/>
      <c r="B591" s="1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5"/>
      <c r="B592" s="1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5"/>
      <c r="B593" s="1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5"/>
      <c r="B594" s="1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5"/>
      <c r="B595" s="1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5"/>
      <c r="B596" s="1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5"/>
      <c r="B597" s="1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5"/>
      <c r="B598" s="1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5"/>
      <c r="B599" s="1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5"/>
      <c r="B600" s="1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5"/>
      <c r="B601" s="1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5"/>
      <c r="B602" s="1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5"/>
      <c r="B603" s="1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5"/>
      <c r="B604" s="1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5"/>
      <c r="B605" s="1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5"/>
      <c r="B606" s="1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5"/>
      <c r="B607" s="1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5"/>
      <c r="B608" s="1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5"/>
      <c r="B609" s="1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5"/>
      <c r="B610" s="1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5"/>
      <c r="B611" s="1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5"/>
      <c r="B612" s="1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5"/>
      <c r="B613" s="1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5"/>
      <c r="B614" s="1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5"/>
      <c r="B615" s="1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5"/>
      <c r="B616" s="1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5"/>
      <c r="B617" s="1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5"/>
      <c r="B618" s="1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5"/>
      <c r="B619" s="1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5"/>
      <c r="B620" s="1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5"/>
      <c r="B621" s="1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5"/>
      <c r="B622" s="1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5"/>
      <c r="B623" s="1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5"/>
      <c r="B624" s="1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5"/>
      <c r="B625" s="1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5"/>
      <c r="B626" s="1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5"/>
      <c r="B627" s="1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5"/>
      <c r="B628" s="1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5"/>
      <c r="B629" s="1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5"/>
      <c r="B630" s="1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5"/>
      <c r="B631" s="1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5"/>
      <c r="B632" s="1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5"/>
      <c r="B633" s="1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5"/>
      <c r="B634" s="1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5"/>
      <c r="B635" s="1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5"/>
      <c r="B636" s="1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5"/>
      <c r="B637" s="1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5"/>
      <c r="B638" s="1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5"/>
      <c r="B639" s="1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5"/>
      <c r="B640" s="1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5"/>
      <c r="B641" s="1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5"/>
      <c r="B642" s="1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5"/>
      <c r="B643" s="1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5"/>
      <c r="B644" s="1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5"/>
      <c r="B645" s="1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5"/>
      <c r="B646" s="1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5"/>
      <c r="B647" s="1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5"/>
      <c r="B648" s="1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5"/>
      <c r="B649" s="1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5"/>
      <c r="B650" s="1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5"/>
      <c r="B651" s="1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5"/>
      <c r="B652" s="1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5"/>
      <c r="B653" s="1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5"/>
      <c r="B654" s="1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5"/>
      <c r="B655" s="1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5"/>
      <c r="B656" s="1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5"/>
      <c r="B657" s="1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5"/>
      <c r="B658" s="1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5"/>
      <c r="B659" s="1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5"/>
      <c r="B660" s="1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5"/>
      <c r="B661" s="1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5"/>
      <c r="B662" s="1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5"/>
      <c r="B663" s="1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5"/>
      <c r="B664" s="1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5"/>
      <c r="B665" s="1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5"/>
      <c r="B666" s="1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5"/>
      <c r="B667" s="1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5"/>
      <c r="B668" s="1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5"/>
      <c r="B669" s="1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5"/>
      <c r="B670" s="1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5"/>
      <c r="B671" s="1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5"/>
      <c r="B672" s="1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5"/>
      <c r="B673" s="1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5"/>
      <c r="B674" s="1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5"/>
      <c r="B675" s="1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5"/>
      <c r="B676" s="1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5"/>
      <c r="B677" s="1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5"/>
      <c r="B678" s="1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5"/>
      <c r="B679" s="1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5"/>
      <c r="B680" s="1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5"/>
      <c r="B681" s="1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5"/>
      <c r="B682" s="1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5"/>
      <c r="B683" s="1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5"/>
      <c r="B684" s="1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5"/>
      <c r="B685" s="1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5"/>
      <c r="B686" s="1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5"/>
      <c r="B687" s="1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5"/>
      <c r="B688" s="1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5"/>
      <c r="B689" s="1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5"/>
      <c r="B690" s="1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5"/>
      <c r="B691" s="1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5"/>
      <c r="B692" s="1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5"/>
      <c r="B693" s="1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5"/>
      <c r="B694" s="1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5"/>
      <c r="B695" s="1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5"/>
      <c r="B696" s="1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5"/>
      <c r="B697" s="1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5"/>
      <c r="B698" s="1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5"/>
      <c r="B699" s="1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5"/>
      <c r="B700" s="1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5"/>
      <c r="B701" s="1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5"/>
      <c r="B702" s="1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5"/>
      <c r="B703" s="1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5"/>
      <c r="B704" s="1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5"/>
      <c r="B705" s="1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5"/>
      <c r="B706" s="1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5"/>
      <c r="B707" s="1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5"/>
      <c r="B708" s="1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5"/>
      <c r="B709" s="1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5"/>
      <c r="B710" s="1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5"/>
      <c r="B711" s="1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5"/>
      <c r="B712" s="1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5"/>
      <c r="B713" s="1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5"/>
      <c r="B714" s="1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5"/>
      <c r="B715" s="1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5"/>
      <c r="B716" s="1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5"/>
      <c r="B717" s="1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5"/>
      <c r="B718" s="1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5"/>
      <c r="B719" s="1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5"/>
      <c r="B720" s="1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5"/>
      <c r="B721" s="1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5"/>
      <c r="B722" s="1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5"/>
      <c r="B723" s="1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5"/>
      <c r="B724" s="1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5"/>
      <c r="B725" s="1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5"/>
      <c r="B726" s="1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5"/>
      <c r="B727" s="1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5"/>
      <c r="B728" s="1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5"/>
      <c r="B729" s="1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5"/>
      <c r="B730" s="1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5"/>
      <c r="B731" s="1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5"/>
      <c r="B732" s="1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5"/>
      <c r="B733" s="1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5"/>
      <c r="B734" s="1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5"/>
      <c r="B735" s="1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5"/>
      <c r="B736" s="1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5"/>
      <c r="B737" s="1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5"/>
      <c r="B738" s="1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5"/>
      <c r="B739" s="1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5"/>
      <c r="B740" s="1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5"/>
      <c r="B741" s="1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5"/>
      <c r="B742" s="1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5"/>
      <c r="B743" s="1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5"/>
      <c r="B744" s="1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5"/>
      <c r="B745" s="1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5"/>
      <c r="B746" s="1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5"/>
      <c r="B747" s="1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5"/>
      <c r="B748" s="1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5"/>
      <c r="B749" s="1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5"/>
      <c r="B750" s="1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5"/>
      <c r="B751" s="1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5"/>
      <c r="B752" s="1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5"/>
      <c r="B753" s="1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5"/>
      <c r="B754" s="1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5"/>
      <c r="B755" s="1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5"/>
      <c r="B756" s="1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5"/>
      <c r="B757" s="1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5"/>
      <c r="B758" s="1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5"/>
      <c r="B759" s="1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5"/>
      <c r="B760" s="1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5"/>
      <c r="B761" s="1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5"/>
      <c r="B762" s="1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5"/>
      <c r="B763" s="1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5"/>
      <c r="B764" s="1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5"/>
      <c r="B765" s="1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5"/>
      <c r="B766" s="1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5"/>
      <c r="B767" s="1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5"/>
      <c r="B768" s="1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5"/>
      <c r="B769" s="1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5"/>
      <c r="B770" s="1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5"/>
      <c r="B771" s="1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5"/>
      <c r="B772" s="1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5"/>
      <c r="B773" s="1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5"/>
      <c r="B774" s="1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5"/>
      <c r="B775" s="1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5"/>
      <c r="B776" s="1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5"/>
      <c r="B777" s="1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5"/>
      <c r="B778" s="1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5"/>
      <c r="B779" s="1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5"/>
      <c r="B780" s="1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5"/>
      <c r="B781" s="1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5"/>
      <c r="B782" s="1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5"/>
      <c r="B783" s="1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5"/>
      <c r="B784" s="1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5"/>
      <c r="B785" s="1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5"/>
      <c r="B786" s="1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5"/>
      <c r="B787" s="1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5"/>
      <c r="B788" s="1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5"/>
      <c r="B789" s="1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5"/>
      <c r="B790" s="1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5"/>
      <c r="B791" s="1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5"/>
      <c r="B792" s="1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5"/>
      <c r="B793" s="1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5"/>
      <c r="B794" s="1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5"/>
      <c r="B795" s="1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5"/>
      <c r="B796" s="1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5"/>
      <c r="B797" s="1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5"/>
      <c r="B798" s="1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5"/>
      <c r="B799" s="1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5"/>
      <c r="B800" s="1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5"/>
      <c r="B801" s="1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5"/>
      <c r="B802" s="1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5"/>
      <c r="B803" s="1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5"/>
      <c r="B804" s="1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5"/>
      <c r="B805" s="1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5"/>
      <c r="B806" s="1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5"/>
      <c r="B807" s="1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5"/>
      <c r="B808" s="1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5"/>
      <c r="B809" s="1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5"/>
      <c r="B810" s="1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5"/>
      <c r="B811" s="1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5"/>
      <c r="B812" s="1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5"/>
      <c r="B813" s="1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5"/>
      <c r="B814" s="1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5"/>
      <c r="B815" s="1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5"/>
      <c r="B816" s="1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5"/>
      <c r="B817" s="1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5"/>
      <c r="B818" s="1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5"/>
      <c r="B819" s="1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5"/>
      <c r="B820" s="1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5"/>
      <c r="B821" s="1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5"/>
      <c r="B822" s="1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5"/>
      <c r="B823" s="1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5"/>
      <c r="B824" s="1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5"/>
      <c r="B825" s="1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5"/>
      <c r="B826" s="1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5"/>
      <c r="B827" s="1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5"/>
      <c r="B828" s="1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5"/>
      <c r="B829" s="1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5"/>
      <c r="B830" s="1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5"/>
      <c r="B831" s="1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5"/>
      <c r="B832" s="1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5"/>
      <c r="B833" s="1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5"/>
      <c r="B834" s="1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5"/>
      <c r="B835" s="1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5"/>
      <c r="B836" s="1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5"/>
      <c r="B837" s="1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5"/>
      <c r="B838" s="1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5"/>
      <c r="B839" s="1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5"/>
      <c r="B840" s="1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5"/>
      <c r="B841" s="1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5"/>
      <c r="B842" s="1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5"/>
      <c r="B843" s="1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5"/>
      <c r="B844" s="1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5"/>
      <c r="B845" s="1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5"/>
      <c r="B846" s="1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5"/>
      <c r="B847" s="1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5"/>
      <c r="B848" s="1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5"/>
      <c r="B849" s="1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5"/>
      <c r="B850" s="1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5"/>
      <c r="B851" s="1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5"/>
      <c r="B852" s="1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5"/>
      <c r="B853" s="1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5"/>
      <c r="B854" s="1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5"/>
      <c r="B855" s="1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5"/>
      <c r="B856" s="1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5"/>
      <c r="B857" s="1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5"/>
      <c r="B858" s="1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5"/>
      <c r="B859" s="1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5"/>
      <c r="B860" s="1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5"/>
      <c r="B861" s="1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5"/>
      <c r="B862" s="1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5"/>
      <c r="B863" s="1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5"/>
      <c r="B864" s="1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5"/>
      <c r="B865" s="1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5"/>
      <c r="B866" s="1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5"/>
      <c r="B867" s="1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5"/>
      <c r="B868" s="1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5"/>
      <c r="B869" s="1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5"/>
      <c r="B870" s="1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5"/>
      <c r="B871" s="1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5"/>
      <c r="B872" s="1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5"/>
      <c r="B873" s="1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5"/>
      <c r="B874" s="1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5"/>
      <c r="B875" s="1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5"/>
      <c r="B876" s="1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5"/>
      <c r="B877" s="1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5"/>
      <c r="B878" s="1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5"/>
      <c r="B879" s="1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5"/>
      <c r="B880" s="1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5"/>
      <c r="B881" s="1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5"/>
      <c r="B882" s="1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5"/>
      <c r="B883" s="1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5"/>
      <c r="B884" s="1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5"/>
      <c r="B885" s="1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5"/>
      <c r="B886" s="1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5"/>
      <c r="B887" s="1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5"/>
      <c r="B888" s="1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5"/>
      <c r="B889" s="1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5"/>
      <c r="B890" s="1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5"/>
      <c r="B891" s="1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5"/>
      <c r="B892" s="1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5"/>
      <c r="B893" s="1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5"/>
      <c r="B894" s="1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5"/>
      <c r="B895" s="1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5"/>
      <c r="B896" s="1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5"/>
      <c r="B897" s="1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5"/>
      <c r="B898" s="1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5"/>
      <c r="B899" s="1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5"/>
      <c r="B900" s="1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5"/>
      <c r="B901" s="1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5"/>
      <c r="B902" s="1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5"/>
      <c r="B903" s="1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5"/>
      <c r="B904" s="1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5"/>
      <c r="B905" s="1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5"/>
      <c r="B906" s="1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5"/>
      <c r="B907" s="1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5"/>
      <c r="B908" s="1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5"/>
      <c r="B909" s="1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5"/>
      <c r="B910" s="1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5"/>
      <c r="B911" s="1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5"/>
      <c r="B912" s="1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5"/>
      <c r="B913" s="1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5"/>
      <c r="B914" s="1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5"/>
      <c r="B915" s="1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5"/>
      <c r="B916" s="1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5"/>
      <c r="B917" s="1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5"/>
      <c r="B918" s="1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5"/>
      <c r="B919" s="1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5"/>
      <c r="B920" s="1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5"/>
      <c r="B921" s="1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5"/>
      <c r="B922" s="1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5"/>
      <c r="B923" s="1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5"/>
      <c r="B924" s="1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5"/>
      <c r="B925" s="1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5"/>
      <c r="B926" s="1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5"/>
      <c r="B927" s="1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5"/>
      <c r="B928" s="1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5"/>
      <c r="B929" s="1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5"/>
      <c r="B930" s="1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5"/>
      <c r="B931" s="1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5"/>
      <c r="B932" s="1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5"/>
      <c r="B933" s="1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5"/>
      <c r="B934" s="1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5"/>
      <c r="B935" s="1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5"/>
      <c r="B936" s="1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5"/>
      <c r="B937" s="1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5"/>
      <c r="B938" s="1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5"/>
      <c r="B939" s="1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5"/>
      <c r="B940" s="1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5"/>
      <c r="B941" s="1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5"/>
      <c r="B942" s="1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5"/>
      <c r="B943" s="1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5"/>
      <c r="B944" s="1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5"/>
      <c r="B945" s="1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5"/>
      <c r="B946" s="1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5"/>
      <c r="B947" s="1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5"/>
      <c r="B948" s="1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5"/>
      <c r="B949" s="1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5"/>
      <c r="B950" s="1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5"/>
      <c r="B951" s="1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5"/>
      <c r="B952" s="1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5"/>
      <c r="B953" s="1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5"/>
      <c r="B954" s="1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5"/>
      <c r="B955" s="1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5"/>
      <c r="B956" s="1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5"/>
      <c r="B957" s="1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5"/>
      <c r="B958" s="1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5"/>
      <c r="B959" s="1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5"/>
      <c r="B960" s="1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5"/>
      <c r="B961" s="1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5"/>
      <c r="B962" s="1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5"/>
      <c r="B963" s="1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5"/>
      <c r="B964" s="1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5"/>
      <c r="B965" s="1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5"/>
      <c r="B966" s="1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5"/>
      <c r="B967" s="1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5"/>
      <c r="B968" s="1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5"/>
      <c r="B969" s="1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5"/>
      <c r="B970" s="1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5"/>
      <c r="B971" s="1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5"/>
      <c r="B972" s="1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5"/>
      <c r="B973" s="1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5"/>
      <c r="B974" s="1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5"/>
      <c r="B975" s="1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5"/>
      <c r="B976" s="1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5"/>
      <c r="B977" s="1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5"/>
      <c r="B978" s="1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5"/>
      <c r="B979" s="1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5"/>
      <c r="B980" s="1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5"/>
      <c r="B981" s="1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5"/>
      <c r="B982" s="1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5"/>
      <c r="B983" s="1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5"/>
      <c r="B984" s="1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5"/>
      <c r="B985" s="1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5"/>
      <c r="B986" s="1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5"/>
      <c r="B987" s="1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5"/>
      <c r="B988" s="1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5"/>
      <c r="B989" s="1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5"/>
      <c r="B990" s="1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5"/>
      <c r="B991" s="1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5"/>
      <c r="B992" s="1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5"/>
      <c r="B993" s="1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5"/>
      <c r="B994" s="1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5"/>
      <c r="B995" s="1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5"/>
      <c r="B996" s="1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5"/>
      <c r="B997" s="1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5"/>
      <c r="B998" s="1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5"/>
      <c r="B999" s="1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5"/>
      <c r="B1000" s="1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E143:G147"/>
    <mergeCell ref="E151:G155"/>
    <mergeCell ref="E159:G163"/>
    <mergeCell ref="E63:G67"/>
    <mergeCell ref="E71:G75"/>
    <mergeCell ref="E79:G83"/>
    <mergeCell ref="E87:G91"/>
    <mergeCell ref="E95:G99"/>
    <mergeCell ref="E103:G107"/>
    <mergeCell ref="E111:G115"/>
    <mergeCell ref="E47:G51"/>
    <mergeCell ref="E55:G59"/>
    <mergeCell ref="E119:G123"/>
    <mergeCell ref="E127:G131"/>
    <mergeCell ref="E135:G139"/>
    <mergeCell ref="E7:G11"/>
    <mergeCell ref="E15:G19"/>
    <mergeCell ref="E23:G27"/>
    <mergeCell ref="E31:G35"/>
    <mergeCell ref="E39:G43"/>
  </mergeCells>
  <pageMargins left="0.70866141732283472" right="0.70866141732283472" top="0.74803149606299213" bottom="0.74803149606299213" header="0" footer="0"/>
  <pageSetup paperSize="9" scale="71" fitToHeight="0" orientation="landscape" r:id="rId1"/>
  <headerFooter>
    <oddHeader>&amp;C15. Pokyčiai, kurių siekiama VVG teritorijoje (kiekybine išraiška)</oddHeader>
  </headerFooter>
  <rowBreaks count="5" manualBreakCount="5">
    <brk id="134" man="1"/>
    <brk id="70" man="1"/>
    <brk id="38" man="1"/>
    <brk id="102" man="1"/>
    <brk id="167" man="1"/>
  </rowBreaks>
  <extLst>
    <ext xmlns:x14="http://schemas.microsoft.com/office/spreadsheetml/2009/9/main" uri="{CCE6A557-97BC-4b89-ADB6-D9C93CAAB3DF}">
      <x14:dataValidations xmlns:xm="http://schemas.microsoft.com/office/excel/2006/main" count="2">
        <x14:dataValidation type="list" allowBlank="1" showErrorMessage="1" xr:uid="{00000000-0002-0000-0D00-000000000000}">
          <x14:formula1>
            <xm:f>Sąrašai!$A$67:$A$87</xm:f>
          </x14:formula1>
          <xm:sqref>D9:D11</xm:sqref>
        </x14:dataValidation>
        <x14:dataValidation type="list" allowBlank="1" showErrorMessage="1" xr:uid="{00000000-0002-0000-0D00-000001000000}">
          <x14:formula1>
            <xm:f>Sąrašai!$A$68:$A$87</xm:f>
          </x14:formula1>
          <xm:sqref>D17:D19 D25:D27 D33:D35 D41:D43 D49:D51 D57:D59 D65:D67 D73:D75 D81:D83 D89:D91 D97:D99 D105:D107 D113:D115 D121:D123 D129:D131 D137:D139 D145:D147 D153:D155 D161:D163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FBFBF"/>
  </sheetPr>
  <dimension ref="A1:AE1000"/>
  <sheetViews>
    <sheetView workbookViewId="0"/>
  </sheetViews>
  <sheetFormatPr defaultColWidth="14.42578125" defaultRowHeight="15" customHeight="1" x14ac:dyDescent="0.25"/>
  <cols>
    <col min="1" max="1" width="8.7109375" customWidth="1"/>
    <col min="2" max="2" width="12.7109375" customWidth="1"/>
    <col min="3" max="3" width="70.5703125" customWidth="1"/>
    <col min="4" max="4" width="11.7109375" customWidth="1"/>
    <col min="5" max="5" width="12.7109375" customWidth="1"/>
    <col min="6" max="30" width="11.7109375" customWidth="1"/>
    <col min="31" max="31" width="32.7109375" customWidth="1"/>
  </cols>
  <sheetData>
    <row r="1" spans="1:31" ht="14.25" customHeight="1" x14ac:dyDescent="0.25">
      <c r="A1" s="73" t="s">
        <v>1534</v>
      </c>
      <c r="B1" s="73" t="s">
        <v>1535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14.2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4.25" customHeight="1" x14ac:dyDescent="0.25">
      <c r="A5" s="1"/>
      <c r="B5" s="399">
        <v>1</v>
      </c>
      <c r="C5" s="400">
        <v>2</v>
      </c>
      <c r="D5" s="401">
        <v>3</v>
      </c>
      <c r="E5" s="402">
        <v>4</v>
      </c>
      <c r="F5" s="128">
        <v>5</v>
      </c>
      <c r="G5" s="128">
        <v>6</v>
      </c>
      <c r="H5" s="128">
        <v>7</v>
      </c>
      <c r="I5" s="128">
        <v>8</v>
      </c>
      <c r="J5" s="128">
        <v>9</v>
      </c>
      <c r="K5" s="128">
        <v>10</v>
      </c>
      <c r="L5" s="128">
        <v>11</v>
      </c>
      <c r="M5" s="128">
        <v>12</v>
      </c>
      <c r="N5" s="128">
        <v>13</v>
      </c>
      <c r="O5" s="128">
        <v>14</v>
      </c>
      <c r="P5" s="128">
        <v>15</v>
      </c>
      <c r="Q5" s="128">
        <v>16</v>
      </c>
      <c r="R5" s="128">
        <v>17</v>
      </c>
      <c r="S5" s="128">
        <v>18</v>
      </c>
      <c r="T5" s="128">
        <v>19</v>
      </c>
      <c r="U5" s="128">
        <v>20</v>
      </c>
      <c r="V5" s="128">
        <v>21</v>
      </c>
      <c r="W5" s="128">
        <v>22</v>
      </c>
      <c r="X5" s="128">
        <v>23</v>
      </c>
      <c r="Y5" s="128">
        <v>24</v>
      </c>
      <c r="Z5" s="128">
        <v>25</v>
      </c>
      <c r="AA5" s="128">
        <v>26</v>
      </c>
      <c r="AB5" s="128">
        <v>27</v>
      </c>
      <c r="AC5" s="128">
        <v>28</v>
      </c>
      <c r="AD5" s="113">
        <v>29</v>
      </c>
      <c r="AE5" s="310">
        <v>30</v>
      </c>
    </row>
    <row r="6" spans="1:31" ht="14.25" customHeight="1" x14ac:dyDescent="0.25">
      <c r="A6" s="1"/>
      <c r="B6" s="403" t="s">
        <v>532</v>
      </c>
      <c r="C6" s="404" t="s">
        <v>533</v>
      </c>
      <c r="D6" s="256" t="str">
        <f>'7'!F6</f>
        <v>Planuojama paramos suma priemonei, Eur</v>
      </c>
      <c r="E6" s="405" t="s">
        <v>1536</v>
      </c>
      <c r="F6" s="605" t="s">
        <v>1537</v>
      </c>
      <c r="G6" s="615" t="s">
        <v>683</v>
      </c>
      <c r="H6" s="616"/>
      <c r="I6" s="616"/>
      <c r="J6" s="617"/>
      <c r="K6" s="615" t="s">
        <v>685</v>
      </c>
      <c r="L6" s="616"/>
      <c r="M6" s="616"/>
      <c r="N6" s="617"/>
      <c r="O6" s="615" t="s">
        <v>687</v>
      </c>
      <c r="P6" s="616"/>
      <c r="Q6" s="616"/>
      <c r="R6" s="617"/>
      <c r="S6" s="615" t="s">
        <v>689</v>
      </c>
      <c r="T6" s="616"/>
      <c r="U6" s="616"/>
      <c r="V6" s="617"/>
      <c r="W6" s="615" t="s">
        <v>691</v>
      </c>
      <c r="X6" s="616"/>
      <c r="Y6" s="616"/>
      <c r="Z6" s="617"/>
      <c r="AA6" s="615" t="s">
        <v>693</v>
      </c>
      <c r="AB6" s="616"/>
      <c r="AC6" s="616"/>
      <c r="AD6" s="618"/>
      <c r="AE6" s="406" t="s">
        <v>620</v>
      </c>
    </row>
    <row r="7" spans="1:31" ht="14.25" customHeight="1" x14ac:dyDescent="0.25">
      <c r="A7" s="1" t="s">
        <v>95</v>
      </c>
      <c r="B7" s="407"/>
      <c r="C7" s="408"/>
      <c r="D7" s="268"/>
      <c r="E7" s="274"/>
      <c r="F7" s="603"/>
      <c r="G7" s="409" t="s">
        <v>1538</v>
      </c>
      <c r="H7" s="410" t="s">
        <v>1539</v>
      </c>
      <c r="I7" s="410" t="s">
        <v>1540</v>
      </c>
      <c r="J7" s="411" t="s">
        <v>1541</v>
      </c>
      <c r="K7" s="409" t="s">
        <v>1538</v>
      </c>
      <c r="L7" s="410" t="s">
        <v>1539</v>
      </c>
      <c r="M7" s="410" t="s">
        <v>1540</v>
      </c>
      <c r="N7" s="411" t="s">
        <v>1541</v>
      </c>
      <c r="O7" s="409" t="s">
        <v>1538</v>
      </c>
      <c r="P7" s="410" t="s">
        <v>1539</v>
      </c>
      <c r="Q7" s="410" t="s">
        <v>1540</v>
      </c>
      <c r="R7" s="411" t="s">
        <v>1541</v>
      </c>
      <c r="S7" s="409" t="s">
        <v>1538</v>
      </c>
      <c r="T7" s="410" t="s">
        <v>1539</v>
      </c>
      <c r="U7" s="410" t="s">
        <v>1540</v>
      </c>
      <c r="V7" s="411" t="s">
        <v>1541</v>
      </c>
      <c r="W7" s="409" t="s">
        <v>1538</v>
      </c>
      <c r="X7" s="410" t="s">
        <v>1539</v>
      </c>
      <c r="Y7" s="410" t="s">
        <v>1540</v>
      </c>
      <c r="Z7" s="411" t="s">
        <v>1541</v>
      </c>
      <c r="AA7" s="409" t="s">
        <v>1538</v>
      </c>
      <c r="AB7" s="410" t="s">
        <v>1539</v>
      </c>
      <c r="AC7" s="410" t="s">
        <v>1540</v>
      </c>
      <c r="AD7" s="412" t="s">
        <v>1541</v>
      </c>
      <c r="AE7" s="310"/>
    </row>
    <row r="8" spans="1:31" ht="14.25" customHeight="1" x14ac:dyDescent="0.25">
      <c r="A8" s="1" t="s">
        <v>1542</v>
      </c>
      <c r="B8" s="88" t="s">
        <v>541</v>
      </c>
      <c r="C8" s="413" t="str">
        <f>'7'!C7</f>
        <v>Palankių sąlygų verslumui skatinimas per viešųjų paslaugų plėtojimą</v>
      </c>
      <c r="D8" s="414">
        <f>'7'!F7</f>
        <v>222000</v>
      </c>
      <c r="E8" s="139">
        <f t="shared" ref="E8:E27" si="0">COUNTIFS($G8:$AD8,"&gt;0")</f>
        <v>4</v>
      </c>
      <c r="F8" s="415">
        <f t="shared" ref="F8:F27" si="1">SUM(G8:AD8)</f>
        <v>222000</v>
      </c>
      <c r="G8" s="416"/>
      <c r="H8" s="417"/>
      <c r="I8" s="417"/>
      <c r="J8" s="418">
        <v>37000</v>
      </c>
      <c r="K8" s="416"/>
      <c r="L8" s="417"/>
      <c r="M8" s="417">
        <v>74000</v>
      </c>
      <c r="N8" s="418"/>
      <c r="O8" s="416"/>
      <c r="P8" s="417">
        <v>37000</v>
      </c>
      <c r="Q8" s="417"/>
      <c r="R8" s="418"/>
      <c r="S8" s="416"/>
      <c r="T8" s="417">
        <v>74000</v>
      </c>
      <c r="U8" s="417"/>
      <c r="V8" s="418"/>
      <c r="W8" s="416"/>
      <c r="X8" s="417"/>
      <c r="Y8" s="417"/>
      <c r="Z8" s="418"/>
      <c r="AA8" s="416"/>
      <c r="AB8" s="417"/>
      <c r="AC8" s="417"/>
      <c r="AD8" s="419"/>
      <c r="AE8" s="420" t="str">
        <f t="shared" ref="AE8:AE27" si="2">IF(D8=F8,"Gerai","Nesutampa sumos (3 ir 5 stulpeliai)")</f>
        <v>Gerai</v>
      </c>
    </row>
    <row r="9" spans="1:31" ht="14.25" customHeight="1" x14ac:dyDescent="0.25">
      <c r="A9" s="1" t="s">
        <v>1543</v>
      </c>
      <c r="B9" s="88" t="s">
        <v>546</v>
      </c>
      <c r="C9" s="413" t="str">
        <f>'7'!C8</f>
        <v>Privataus verslo stiprinimas VVG teritorijoje</v>
      </c>
      <c r="D9" s="414">
        <f>'7'!F8</f>
        <v>700000</v>
      </c>
      <c r="E9" s="139">
        <f t="shared" si="0"/>
        <v>3</v>
      </c>
      <c r="F9" s="421">
        <f t="shared" si="1"/>
        <v>700000</v>
      </c>
      <c r="G9" s="379"/>
      <c r="H9" s="422"/>
      <c r="I9" s="422"/>
      <c r="J9" s="423">
        <v>200000</v>
      </c>
      <c r="K9" s="379"/>
      <c r="L9" s="422"/>
      <c r="M9" s="422">
        <v>300000</v>
      </c>
      <c r="N9" s="423"/>
      <c r="O9" s="379"/>
      <c r="P9" s="422">
        <v>200000</v>
      </c>
      <c r="Q9" s="422"/>
      <c r="R9" s="423"/>
      <c r="S9" s="379"/>
      <c r="T9" s="422"/>
      <c r="U9" s="422"/>
      <c r="V9" s="423"/>
      <c r="W9" s="379"/>
      <c r="X9" s="422"/>
      <c r="Y9" s="422"/>
      <c r="Z9" s="423"/>
      <c r="AA9" s="379"/>
      <c r="AB9" s="422"/>
      <c r="AC9" s="422"/>
      <c r="AD9" s="424"/>
      <c r="AE9" s="315" t="str">
        <f t="shared" si="2"/>
        <v>Gerai</v>
      </c>
    </row>
    <row r="10" spans="1:31" ht="14.25" customHeight="1" x14ac:dyDescent="0.25">
      <c r="A10" s="1" t="s">
        <v>1544</v>
      </c>
      <c r="B10" s="88" t="s">
        <v>551</v>
      </c>
      <c r="C10" s="413" t="str">
        <f>'7'!C9</f>
        <v>NVO socialinio verslo kūrimas ir plėtojimas</v>
      </c>
      <c r="D10" s="414">
        <f>'7'!F9</f>
        <v>336000</v>
      </c>
      <c r="E10" s="139">
        <f t="shared" si="0"/>
        <v>2</v>
      </c>
      <c r="F10" s="421">
        <f t="shared" si="1"/>
        <v>336000</v>
      </c>
      <c r="G10" s="379"/>
      <c r="H10" s="422"/>
      <c r="I10" s="422"/>
      <c r="J10" s="423"/>
      <c r="K10" s="379"/>
      <c r="L10" s="422"/>
      <c r="M10" s="422"/>
      <c r="N10" s="423"/>
      <c r="O10" s="379"/>
      <c r="P10" s="422"/>
      <c r="Q10" s="422">
        <v>168000</v>
      </c>
      <c r="R10" s="423"/>
      <c r="S10" s="379"/>
      <c r="T10" s="422">
        <v>168000</v>
      </c>
      <c r="U10" s="422"/>
      <c r="V10" s="423"/>
      <c r="W10" s="379"/>
      <c r="X10" s="422"/>
      <c r="Y10" s="422"/>
      <c r="Z10" s="423"/>
      <c r="AA10" s="379"/>
      <c r="AB10" s="422"/>
      <c r="AC10" s="422"/>
      <c r="AD10" s="424"/>
      <c r="AE10" s="315" t="str">
        <f t="shared" si="2"/>
        <v>Gerai</v>
      </c>
    </row>
    <row r="11" spans="1:31" ht="14.25" customHeight="1" x14ac:dyDescent="0.25">
      <c r="A11" s="1" t="s">
        <v>1545</v>
      </c>
      <c r="B11" s="88" t="s">
        <v>556</v>
      </c>
      <c r="C11" s="413">
        <f>'7'!C10</f>
        <v>0</v>
      </c>
      <c r="D11" s="414">
        <f>'7'!F10</f>
        <v>0</v>
      </c>
      <c r="E11" s="139">
        <f t="shared" si="0"/>
        <v>0</v>
      </c>
      <c r="F11" s="421">
        <f t="shared" si="1"/>
        <v>0</v>
      </c>
      <c r="G11" s="379"/>
      <c r="H11" s="422"/>
      <c r="I11" s="422"/>
      <c r="J11" s="423"/>
      <c r="K11" s="379"/>
      <c r="L11" s="422"/>
      <c r="M11" s="422"/>
      <c r="N11" s="423"/>
      <c r="O11" s="379"/>
      <c r="P11" s="422"/>
      <c r="Q11" s="422"/>
      <c r="R11" s="423"/>
      <c r="S11" s="379"/>
      <c r="T11" s="422"/>
      <c r="U11" s="422"/>
      <c r="V11" s="423"/>
      <c r="W11" s="379"/>
      <c r="X11" s="422"/>
      <c r="Y11" s="422"/>
      <c r="Z11" s="423"/>
      <c r="AA11" s="379"/>
      <c r="AB11" s="422"/>
      <c r="AC11" s="422"/>
      <c r="AD11" s="424"/>
      <c r="AE11" s="315" t="str">
        <f t="shared" si="2"/>
        <v>Gerai</v>
      </c>
    </row>
    <row r="12" spans="1:31" ht="14.25" customHeight="1" x14ac:dyDescent="0.25">
      <c r="A12" s="1" t="s">
        <v>1546</v>
      </c>
      <c r="B12" s="88" t="s">
        <v>559</v>
      </c>
      <c r="C12" s="413">
        <f>'7'!C11</f>
        <v>0</v>
      </c>
      <c r="D12" s="414">
        <f>'7'!F11</f>
        <v>0</v>
      </c>
      <c r="E12" s="139">
        <f t="shared" si="0"/>
        <v>0</v>
      </c>
      <c r="F12" s="421">
        <f t="shared" si="1"/>
        <v>0</v>
      </c>
      <c r="G12" s="379"/>
      <c r="H12" s="422"/>
      <c r="I12" s="422"/>
      <c r="J12" s="423"/>
      <c r="K12" s="379"/>
      <c r="L12" s="422"/>
      <c r="M12" s="422"/>
      <c r="N12" s="423"/>
      <c r="O12" s="379"/>
      <c r="P12" s="422"/>
      <c r="Q12" s="422"/>
      <c r="R12" s="423"/>
      <c r="S12" s="379"/>
      <c r="T12" s="422"/>
      <c r="U12" s="422"/>
      <c r="V12" s="423"/>
      <c r="W12" s="379"/>
      <c r="X12" s="422"/>
      <c r="Y12" s="422"/>
      <c r="Z12" s="423"/>
      <c r="AA12" s="379"/>
      <c r="AB12" s="422"/>
      <c r="AC12" s="422"/>
      <c r="AD12" s="424"/>
      <c r="AE12" s="315" t="str">
        <f t="shared" si="2"/>
        <v>Gerai</v>
      </c>
    </row>
    <row r="13" spans="1:31" ht="14.25" customHeight="1" x14ac:dyDescent="0.25">
      <c r="A13" s="1" t="s">
        <v>1547</v>
      </c>
      <c r="B13" s="88" t="s">
        <v>562</v>
      </c>
      <c r="C13" s="413">
        <f>'7'!C12</f>
        <v>0</v>
      </c>
      <c r="D13" s="414">
        <f>'7'!F12</f>
        <v>0</v>
      </c>
      <c r="E13" s="139">
        <f t="shared" si="0"/>
        <v>0</v>
      </c>
      <c r="F13" s="421">
        <f t="shared" si="1"/>
        <v>0</v>
      </c>
      <c r="G13" s="379"/>
      <c r="H13" s="422"/>
      <c r="I13" s="422"/>
      <c r="J13" s="423"/>
      <c r="K13" s="379"/>
      <c r="L13" s="422"/>
      <c r="M13" s="422"/>
      <c r="N13" s="423"/>
      <c r="O13" s="379"/>
      <c r="P13" s="422"/>
      <c r="Q13" s="422"/>
      <c r="R13" s="423"/>
      <c r="S13" s="379"/>
      <c r="T13" s="422"/>
      <c r="U13" s="422"/>
      <c r="V13" s="423"/>
      <c r="W13" s="379"/>
      <c r="X13" s="422"/>
      <c r="Y13" s="422"/>
      <c r="Z13" s="423"/>
      <c r="AA13" s="379"/>
      <c r="AB13" s="422"/>
      <c r="AC13" s="422"/>
      <c r="AD13" s="424"/>
      <c r="AE13" s="315" t="str">
        <f t="shared" si="2"/>
        <v>Gerai</v>
      </c>
    </row>
    <row r="14" spans="1:31" ht="14.25" customHeight="1" x14ac:dyDescent="0.25">
      <c r="A14" s="1" t="s">
        <v>1548</v>
      </c>
      <c r="B14" s="88" t="s">
        <v>565</v>
      </c>
      <c r="C14" s="413">
        <f>'7'!C13</f>
        <v>0</v>
      </c>
      <c r="D14" s="414">
        <f>'7'!F13</f>
        <v>0</v>
      </c>
      <c r="E14" s="139">
        <f t="shared" si="0"/>
        <v>0</v>
      </c>
      <c r="F14" s="421">
        <f t="shared" si="1"/>
        <v>0</v>
      </c>
      <c r="G14" s="379"/>
      <c r="H14" s="422"/>
      <c r="I14" s="422"/>
      <c r="J14" s="423"/>
      <c r="K14" s="379"/>
      <c r="L14" s="422"/>
      <c r="M14" s="422"/>
      <c r="N14" s="423"/>
      <c r="O14" s="379"/>
      <c r="P14" s="422"/>
      <c r="Q14" s="422"/>
      <c r="R14" s="423"/>
      <c r="S14" s="379"/>
      <c r="T14" s="422"/>
      <c r="U14" s="422"/>
      <c r="V14" s="423"/>
      <c r="W14" s="379"/>
      <c r="X14" s="422"/>
      <c r="Y14" s="422"/>
      <c r="Z14" s="423"/>
      <c r="AA14" s="379"/>
      <c r="AB14" s="422"/>
      <c r="AC14" s="422"/>
      <c r="AD14" s="424"/>
      <c r="AE14" s="315" t="str">
        <f t="shared" si="2"/>
        <v>Gerai</v>
      </c>
    </row>
    <row r="15" spans="1:31" ht="14.25" customHeight="1" x14ac:dyDescent="0.25">
      <c r="A15" s="1" t="s">
        <v>1549</v>
      </c>
      <c r="B15" s="88" t="s">
        <v>568</v>
      </c>
      <c r="C15" s="413">
        <f>'7'!C14</f>
        <v>0</v>
      </c>
      <c r="D15" s="414">
        <f>'7'!F14</f>
        <v>0</v>
      </c>
      <c r="E15" s="139">
        <f t="shared" si="0"/>
        <v>0</v>
      </c>
      <c r="F15" s="421">
        <f t="shared" si="1"/>
        <v>0</v>
      </c>
      <c r="G15" s="379"/>
      <c r="H15" s="422"/>
      <c r="I15" s="422"/>
      <c r="J15" s="423"/>
      <c r="K15" s="379"/>
      <c r="L15" s="422"/>
      <c r="M15" s="422"/>
      <c r="N15" s="423"/>
      <c r="O15" s="379"/>
      <c r="P15" s="422"/>
      <c r="Q15" s="422"/>
      <c r="R15" s="423"/>
      <c r="S15" s="379"/>
      <c r="T15" s="422"/>
      <c r="U15" s="422"/>
      <c r="V15" s="423"/>
      <c r="W15" s="379"/>
      <c r="X15" s="422"/>
      <c r="Y15" s="422"/>
      <c r="Z15" s="423"/>
      <c r="AA15" s="379"/>
      <c r="AB15" s="422"/>
      <c r="AC15" s="422"/>
      <c r="AD15" s="424"/>
      <c r="AE15" s="315" t="str">
        <f t="shared" si="2"/>
        <v>Gerai</v>
      </c>
    </row>
    <row r="16" spans="1:31" ht="14.25" customHeight="1" x14ac:dyDescent="0.25">
      <c r="A16" s="1" t="s">
        <v>1550</v>
      </c>
      <c r="B16" s="88" t="s">
        <v>571</v>
      </c>
      <c r="C16" s="413">
        <f>'7'!C15</f>
        <v>0</v>
      </c>
      <c r="D16" s="414">
        <f>'7'!F15</f>
        <v>0</v>
      </c>
      <c r="E16" s="139">
        <f t="shared" si="0"/>
        <v>0</v>
      </c>
      <c r="F16" s="421">
        <f t="shared" si="1"/>
        <v>0</v>
      </c>
      <c r="G16" s="379"/>
      <c r="H16" s="422"/>
      <c r="I16" s="422"/>
      <c r="J16" s="423"/>
      <c r="K16" s="379"/>
      <c r="L16" s="422"/>
      <c r="M16" s="422"/>
      <c r="N16" s="423"/>
      <c r="O16" s="379"/>
      <c r="P16" s="422"/>
      <c r="Q16" s="422"/>
      <c r="R16" s="423"/>
      <c r="S16" s="379"/>
      <c r="T16" s="422"/>
      <c r="U16" s="422"/>
      <c r="V16" s="423"/>
      <c r="W16" s="379"/>
      <c r="X16" s="422"/>
      <c r="Y16" s="422"/>
      <c r="Z16" s="423"/>
      <c r="AA16" s="379"/>
      <c r="AB16" s="422"/>
      <c r="AC16" s="422"/>
      <c r="AD16" s="424"/>
      <c r="AE16" s="315" t="str">
        <f t="shared" si="2"/>
        <v>Gerai</v>
      </c>
    </row>
    <row r="17" spans="1:31" ht="14.25" customHeight="1" x14ac:dyDescent="0.25">
      <c r="A17" s="1" t="s">
        <v>1551</v>
      </c>
      <c r="B17" s="88" t="s">
        <v>574</v>
      </c>
      <c r="C17" s="413">
        <f>'7'!C16</f>
        <v>0</v>
      </c>
      <c r="D17" s="414">
        <f>'7'!F16</f>
        <v>0</v>
      </c>
      <c r="E17" s="139">
        <f t="shared" si="0"/>
        <v>0</v>
      </c>
      <c r="F17" s="421">
        <f t="shared" si="1"/>
        <v>0</v>
      </c>
      <c r="G17" s="379"/>
      <c r="H17" s="422"/>
      <c r="I17" s="422"/>
      <c r="J17" s="423"/>
      <c r="K17" s="379"/>
      <c r="L17" s="422"/>
      <c r="M17" s="422"/>
      <c r="N17" s="423"/>
      <c r="O17" s="379"/>
      <c r="P17" s="422"/>
      <c r="Q17" s="422"/>
      <c r="R17" s="423"/>
      <c r="S17" s="379"/>
      <c r="T17" s="422"/>
      <c r="U17" s="422"/>
      <c r="V17" s="423"/>
      <c r="W17" s="379"/>
      <c r="X17" s="422"/>
      <c r="Y17" s="422"/>
      <c r="Z17" s="423"/>
      <c r="AA17" s="379"/>
      <c r="AB17" s="422"/>
      <c r="AC17" s="422"/>
      <c r="AD17" s="424"/>
      <c r="AE17" s="315" t="str">
        <f t="shared" si="2"/>
        <v>Gerai</v>
      </c>
    </row>
    <row r="18" spans="1:31" ht="14.25" customHeight="1" x14ac:dyDescent="0.25">
      <c r="A18" s="1" t="s">
        <v>1552</v>
      </c>
      <c r="B18" s="88" t="s">
        <v>576</v>
      </c>
      <c r="C18" s="413">
        <f>'7'!C17</f>
        <v>0</v>
      </c>
      <c r="D18" s="414">
        <f>'7'!F17</f>
        <v>0</v>
      </c>
      <c r="E18" s="139">
        <f t="shared" si="0"/>
        <v>0</v>
      </c>
      <c r="F18" s="421">
        <f t="shared" si="1"/>
        <v>0</v>
      </c>
      <c r="G18" s="379"/>
      <c r="H18" s="422"/>
      <c r="I18" s="422"/>
      <c r="J18" s="423"/>
      <c r="K18" s="379"/>
      <c r="L18" s="422"/>
      <c r="M18" s="422"/>
      <c r="N18" s="423"/>
      <c r="O18" s="379"/>
      <c r="P18" s="422"/>
      <c r="Q18" s="422"/>
      <c r="R18" s="423"/>
      <c r="S18" s="379"/>
      <c r="T18" s="422"/>
      <c r="U18" s="422"/>
      <c r="V18" s="423"/>
      <c r="W18" s="379"/>
      <c r="X18" s="422"/>
      <c r="Y18" s="422"/>
      <c r="Z18" s="423"/>
      <c r="AA18" s="379"/>
      <c r="AB18" s="422"/>
      <c r="AC18" s="422"/>
      <c r="AD18" s="424"/>
      <c r="AE18" s="315" t="str">
        <f t="shared" si="2"/>
        <v>Gerai</v>
      </c>
    </row>
    <row r="19" spans="1:31" ht="14.25" customHeight="1" x14ac:dyDescent="0.25">
      <c r="A19" s="1" t="s">
        <v>1553</v>
      </c>
      <c r="B19" s="88" t="s">
        <v>578</v>
      </c>
      <c r="C19" s="413">
        <f>'7'!C18</f>
        <v>0</v>
      </c>
      <c r="D19" s="414">
        <f>'7'!F18</f>
        <v>0</v>
      </c>
      <c r="E19" s="139">
        <f t="shared" si="0"/>
        <v>0</v>
      </c>
      <c r="F19" s="421">
        <f t="shared" si="1"/>
        <v>0</v>
      </c>
      <c r="G19" s="379"/>
      <c r="H19" s="422"/>
      <c r="I19" s="422"/>
      <c r="J19" s="423"/>
      <c r="K19" s="379"/>
      <c r="L19" s="422"/>
      <c r="M19" s="422"/>
      <c r="N19" s="423"/>
      <c r="O19" s="379"/>
      <c r="P19" s="422"/>
      <c r="Q19" s="422"/>
      <c r="R19" s="423"/>
      <c r="S19" s="379"/>
      <c r="T19" s="422"/>
      <c r="U19" s="422"/>
      <c r="V19" s="423"/>
      <c r="W19" s="379"/>
      <c r="X19" s="422"/>
      <c r="Y19" s="422"/>
      <c r="Z19" s="423"/>
      <c r="AA19" s="379"/>
      <c r="AB19" s="422"/>
      <c r="AC19" s="422"/>
      <c r="AD19" s="424"/>
      <c r="AE19" s="315" t="str">
        <f t="shared" si="2"/>
        <v>Gerai</v>
      </c>
    </row>
    <row r="20" spans="1:31" ht="14.25" customHeight="1" x14ac:dyDescent="0.25">
      <c r="A20" s="1" t="s">
        <v>1554</v>
      </c>
      <c r="B20" s="88" t="s">
        <v>580</v>
      </c>
      <c r="C20" s="413">
        <f>'7'!C19</f>
        <v>0</v>
      </c>
      <c r="D20" s="414">
        <f>'7'!F19</f>
        <v>0</v>
      </c>
      <c r="E20" s="139">
        <f t="shared" si="0"/>
        <v>0</v>
      </c>
      <c r="F20" s="421">
        <f t="shared" si="1"/>
        <v>0</v>
      </c>
      <c r="G20" s="379"/>
      <c r="H20" s="422"/>
      <c r="I20" s="422"/>
      <c r="J20" s="423"/>
      <c r="K20" s="379"/>
      <c r="L20" s="422"/>
      <c r="M20" s="422"/>
      <c r="N20" s="423"/>
      <c r="O20" s="379"/>
      <c r="P20" s="422"/>
      <c r="Q20" s="422"/>
      <c r="R20" s="423"/>
      <c r="S20" s="379"/>
      <c r="T20" s="422"/>
      <c r="U20" s="422"/>
      <c r="V20" s="423"/>
      <c r="W20" s="379"/>
      <c r="X20" s="422"/>
      <c r="Y20" s="422"/>
      <c r="Z20" s="423"/>
      <c r="AA20" s="379"/>
      <c r="AB20" s="422"/>
      <c r="AC20" s="422"/>
      <c r="AD20" s="424"/>
      <c r="AE20" s="315" t="str">
        <f t="shared" si="2"/>
        <v>Gerai</v>
      </c>
    </row>
    <row r="21" spans="1:31" ht="14.25" customHeight="1" x14ac:dyDescent="0.25">
      <c r="A21" s="1" t="s">
        <v>1555</v>
      </c>
      <c r="B21" s="88" t="s">
        <v>582</v>
      </c>
      <c r="C21" s="413">
        <f>'7'!C20</f>
        <v>0</v>
      </c>
      <c r="D21" s="414">
        <f>'7'!F20</f>
        <v>0</v>
      </c>
      <c r="E21" s="139">
        <f t="shared" si="0"/>
        <v>0</v>
      </c>
      <c r="F21" s="421">
        <f t="shared" si="1"/>
        <v>0</v>
      </c>
      <c r="G21" s="379"/>
      <c r="H21" s="422"/>
      <c r="I21" s="422"/>
      <c r="J21" s="423"/>
      <c r="K21" s="379"/>
      <c r="L21" s="422"/>
      <c r="M21" s="422"/>
      <c r="N21" s="423"/>
      <c r="O21" s="379"/>
      <c r="P21" s="422"/>
      <c r="Q21" s="422"/>
      <c r="R21" s="423"/>
      <c r="S21" s="379"/>
      <c r="T21" s="422"/>
      <c r="U21" s="422"/>
      <c r="V21" s="423"/>
      <c r="W21" s="379"/>
      <c r="X21" s="422"/>
      <c r="Y21" s="422"/>
      <c r="Z21" s="423"/>
      <c r="AA21" s="379"/>
      <c r="AB21" s="422"/>
      <c r="AC21" s="422"/>
      <c r="AD21" s="424"/>
      <c r="AE21" s="315" t="str">
        <f t="shared" si="2"/>
        <v>Gerai</v>
      </c>
    </row>
    <row r="22" spans="1:31" ht="14.25" customHeight="1" x14ac:dyDescent="0.25">
      <c r="A22" s="1" t="s">
        <v>1556</v>
      </c>
      <c r="B22" s="88" t="s">
        <v>584</v>
      </c>
      <c r="C22" s="413">
        <f>'7'!C21</f>
        <v>0</v>
      </c>
      <c r="D22" s="414">
        <f>'7'!F21</f>
        <v>0</v>
      </c>
      <c r="E22" s="139">
        <f t="shared" si="0"/>
        <v>0</v>
      </c>
      <c r="F22" s="421">
        <f t="shared" si="1"/>
        <v>0</v>
      </c>
      <c r="G22" s="379"/>
      <c r="H22" s="422"/>
      <c r="I22" s="422"/>
      <c r="J22" s="423"/>
      <c r="K22" s="379"/>
      <c r="L22" s="422"/>
      <c r="M22" s="422"/>
      <c r="N22" s="423"/>
      <c r="O22" s="379"/>
      <c r="P22" s="422"/>
      <c r="Q22" s="422"/>
      <c r="R22" s="423"/>
      <c r="S22" s="379"/>
      <c r="T22" s="422"/>
      <c r="U22" s="422"/>
      <c r="V22" s="423"/>
      <c r="W22" s="379"/>
      <c r="X22" s="422"/>
      <c r="Y22" s="422"/>
      <c r="Z22" s="423"/>
      <c r="AA22" s="379"/>
      <c r="AB22" s="422"/>
      <c r="AC22" s="422"/>
      <c r="AD22" s="424"/>
      <c r="AE22" s="315" t="str">
        <f t="shared" si="2"/>
        <v>Gerai</v>
      </c>
    </row>
    <row r="23" spans="1:31" ht="14.25" customHeight="1" x14ac:dyDescent="0.25">
      <c r="A23" s="1" t="s">
        <v>1557</v>
      </c>
      <c r="B23" s="88" t="s">
        <v>586</v>
      </c>
      <c r="C23" s="413">
        <f>'7'!C22</f>
        <v>0</v>
      </c>
      <c r="D23" s="414">
        <f>'7'!F22</f>
        <v>0</v>
      </c>
      <c r="E23" s="139">
        <f t="shared" si="0"/>
        <v>0</v>
      </c>
      <c r="F23" s="421">
        <f t="shared" si="1"/>
        <v>0</v>
      </c>
      <c r="G23" s="379"/>
      <c r="H23" s="422"/>
      <c r="I23" s="422"/>
      <c r="J23" s="423"/>
      <c r="K23" s="379"/>
      <c r="L23" s="422"/>
      <c r="M23" s="422"/>
      <c r="N23" s="423"/>
      <c r="O23" s="379"/>
      <c r="P23" s="422"/>
      <c r="Q23" s="422"/>
      <c r="R23" s="423"/>
      <c r="S23" s="379"/>
      <c r="T23" s="422"/>
      <c r="U23" s="422"/>
      <c r="V23" s="423"/>
      <c r="W23" s="379"/>
      <c r="X23" s="422"/>
      <c r="Y23" s="422"/>
      <c r="Z23" s="423"/>
      <c r="AA23" s="379"/>
      <c r="AB23" s="422"/>
      <c r="AC23" s="422"/>
      <c r="AD23" s="424"/>
      <c r="AE23" s="315" t="str">
        <f t="shared" si="2"/>
        <v>Gerai</v>
      </c>
    </row>
    <row r="24" spans="1:31" ht="14.25" customHeight="1" x14ac:dyDescent="0.25">
      <c r="A24" s="1" t="s">
        <v>1558</v>
      </c>
      <c r="B24" s="88" t="s">
        <v>588</v>
      </c>
      <c r="C24" s="413">
        <f>'7'!C23</f>
        <v>0</v>
      </c>
      <c r="D24" s="414">
        <f>'7'!F23</f>
        <v>0</v>
      </c>
      <c r="E24" s="139">
        <f t="shared" si="0"/>
        <v>0</v>
      </c>
      <c r="F24" s="421">
        <f t="shared" si="1"/>
        <v>0</v>
      </c>
      <c r="G24" s="379"/>
      <c r="H24" s="422"/>
      <c r="I24" s="422"/>
      <c r="J24" s="423"/>
      <c r="K24" s="379"/>
      <c r="L24" s="422"/>
      <c r="M24" s="422"/>
      <c r="N24" s="423"/>
      <c r="O24" s="379"/>
      <c r="P24" s="422"/>
      <c r="Q24" s="422"/>
      <c r="R24" s="423"/>
      <c r="S24" s="379"/>
      <c r="T24" s="422"/>
      <c r="U24" s="422"/>
      <c r="V24" s="423"/>
      <c r="W24" s="379"/>
      <c r="X24" s="422"/>
      <c r="Y24" s="422"/>
      <c r="Z24" s="423"/>
      <c r="AA24" s="379"/>
      <c r="AB24" s="422"/>
      <c r="AC24" s="422"/>
      <c r="AD24" s="424"/>
      <c r="AE24" s="315" t="str">
        <f t="shared" si="2"/>
        <v>Gerai</v>
      </c>
    </row>
    <row r="25" spans="1:31" ht="14.25" customHeight="1" x14ac:dyDescent="0.25">
      <c r="A25" s="1" t="s">
        <v>1559</v>
      </c>
      <c r="B25" s="88" t="s">
        <v>590</v>
      </c>
      <c r="C25" s="413">
        <f>'7'!C24</f>
        <v>0</v>
      </c>
      <c r="D25" s="414">
        <f>'7'!F24</f>
        <v>0</v>
      </c>
      <c r="E25" s="139">
        <f t="shared" si="0"/>
        <v>0</v>
      </c>
      <c r="F25" s="421">
        <f t="shared" si="1"/>
        <v>0</v>
      </c>
      <c r="G25" s="379"/>
      <c r="H25" s="422"/>
      <c r="I25" s="422"/>
      <c r="J25" s="423"/>
      <c r="K25" s="379"/>
      <c r="L25" s="422"/>
      <c r="M25" s="422"/>
      <c r="N25" s="423"/>
      <c r="O25" s="379"/>
      <c r="P25" s="422"/>
      <c r="Q25" s="422"/>
      <c r="R25" s="423"/>
      <c r="S25" s="379"/>
      <c r="T25" s="422"/>
      <c r="U25" s="422"/>
      <c r="V25" s="423"/>
      <c r="W25" s="379"/>
      <c r="X25" s="422"/>
      <c r="Y25" s="422"/>
      <c r="Z25" s="423"/>
      <c r="AA25" s="379"/>
      <c r="AB25" s="422"/>
      <c r="AC25" s="422"/>
      <c r="AD25" s="424"/>
      <c r="AE25" s="315" t="str">
        <f t="shared" si="2"/>
        <v>Gerai</v>
      </c>
    </row>
    <row r="26" spans="1:31" ht="14.25" customHeight="1" x14ac:dyDescent="0.25">
      <c r="A26" s="1" t="s">
        <v>1560</v>
      </c>
      <c r="B26" s="88" t="s">
        <v>592</v>
      </c>
      <c r="C26" s="413">
        <f>'7'!C25</f>
        <v>0</v>
      </c>
      <c r="D26" s="414">
        <f>'7'!F25</f>
        <v>0</v>
      </c>
      <c r="E26" s="139">
        <f t="shared" si="0"/>
        <v>0</v>
      </c>
      <c r="F26" s="421">
        <f t="shared" si="1"/>
        <v>0</v>
      </c>
      <c r="G26" s="379"/>
      <c r="H26" s="422"/>
      <c r="I26" s="422"/>
      <c r="J26" s="423"/>
      <c r="K26" s="379"/>
      <c r="L26" s="422"/>
      <c r="M26" s="422"/>
      <c r="N26" s="423"/>
      <c r="O26" s="379"/>
      <c r="P26" s="422"/>
      <c r="Q26" s="422"/>
      <c r="R26" s="423"/>
      <c r="S26" s="379"/>
      <c r="T26" s="422"/>
      <c r="U26" s="422"/>
      <c r="V26" s="423"/>
      <c r="W26" s="379"/>
      <c r="X26" s="422"/>
      <c r="Y26" s="422"/>
      <c r="Z26" s="423"/>
      <c r="AA26" s="379"/>
      <c r="AB26" s="422"/>
      <c r="AC26" s="422"/>
      <c r="AD26" s="424"/>
      <c r="AE26" s="315" t="str">
        <f t="shared" si="2"/>
        <v>Gerai</v>
      </c>
    </row>
    <row r="27" spans="1:31" ht="14.25" customHeight="1" x14ac:dyDescent="0.25">
      <c r="A27" s="1" t="s">
        <v>1561</v>
      </c>
      <c r="B27" s="425" t="s">
        <v>594</v>
      </c>
      <c r="C27" s="426">
        <f>'7'!C26</f>
        <v>0</v>
      </c>
      <c r="D27" s="427">
        <f>'7'!F26</f>
        <v>0</v>
      </c>
      <c r="E27" s="155">
        <f t="shared" si="0"/>
        <v>0</v>
      </c>
      <c r="F27" s="428">
        <f t="shared" si="1"/>
        <v>0</v>
      </c>
      <c r="G27" s="429"/>
      <c r="H27" s="430"/>
      <c r="I27" s="430"/>
      <c r="J27" s="431"/>
      <c r="K27" s="429"/>
      <c r="L27" s="430"/>
      <c r="M27" s="430"/>
      <c r="N27" s="431"/>
      <c r="O27" s="429"/>
      <c r="P27" s="430"/>
      <c r="Q27" s="430"/>
      <c r="R27" s="431"/>
      <c r="S27" s="429"/>
      <c r="T27" s="430"/>
      <c r="U27" s="430"/>
      <c r="V27" s="431"/>
      <c r="W27" s="429"/>
      <c r="X27" s="430"/>
      <c r="Y27" s="430"/>
      <c r="Z27" s="431"/>
      <c r="AA27" s="429"/>
      <c r="AB27" s="430"/>
      <c r="AC27" s="430"/>
      <c r="AD27" s="432"/>
      <c r="AE27" s="315" t="str">
        <f t="shared" si="2"/>
        <v>Gerai</v>
      </c>
    </row>
    <row r="28" spans="1:31" ht="14.25" customHeight="1" x14ac:dyDescent="0.25">
      <c r="A28" s="1" t="s">
        <v>1562</v>
      </c>
      <c r="B28" s="317"/>
      <c r="C28" s="433" t="s">
        <v>676</v>
      </c>
      <c r="D28" s="434">
        <f t="shared" ref="D28:AD28" si="3">SUM(D8:D27)</f>
        <v>1258000</v>
      </c>
      <c r="E28" s="435">
        <f t="shared" si="3"/>
        <v>9</v>
      </c>
      <c r="F28" s="434">
        <f t="shared" si="3"/>
        <v>1258000</v>
      </c>
      <c r="G28" s="436">
        <f t="shared" si="3"/>
        <v>0</v>
      </c>
      <c r="H28" s="436">
        <f t="shared" si="3"/>
        <v>0</v>
      </c>
      <c r="I28" s="436">
        <f t="shared" si="3"/>
        <v>0</v>
      </c>
      <c r="J28" s="436">
        <f t="shared" si="3"/>
        <v>237000</v>
      </c>
      <c r="K28" s="437">
        <f t="shared" si="3"/>
        <v>0</v>
      </c>
      <c r="L28" s="436">
        <f t="shared" si="3"/>
        <v>0</v>
      </c>
      <c r="M28" s="436">
        <f t="shared" si="3"/>
        <v>374000</v>
      </c>
      <c r="N28" s="438">
        <f t="shared" si="3"/>
        <v>0</v>
      </c>
      <c r="O28" s="436">
        <f t="shared" si="3"/>
        <v>0</v>
      </c>
      <c r="P28" s="436">
        <f t="shared" si="3"/>
        <v>237000</v>
      </c>
      <c r="Q28" s="436">
        <f t="shared" si="3"/>
        <v>168000</v>
      </c>
      <c r="R28" s="436">
        <f t="shared" si="3"/>
        <v>0</v>
      </c>
      <c r="S28" s="437">
        <f t="shared" si="3"/>
        <v>0</v>
      </c>
      <c r="T28" s="436">
        <f t="shared" si="3"/>
        <v>242000</v>
      </c>
      <c r="U28" s="436">
        <f t="shared" si="3"/>
        <v>0</v>
      </c>
      <c r="V28" s="438">
        <f t="shared" si="3"/>
        <v>0</v>
      </c>
      <c r="W28" s="436">
        <f t="shared" si="3"/>
        <v>0</v>
      </c>
      <c r="X28" s="436">
        <f t="shared" si="3"/>
        <v>0</v>
      </c>
      <c r="Y28" s="436">
        <f t="shared" si="3"/>
        <v>0</v>
      </c>
      <c r="Z28" s="436">
        <f t="shared" si="3"/>
        <v>0</v>
      </c>
      <c r="AA28" s="437">
        <f t="shared" si="3"/>
        <v>0</v>
      </c>
      <c r="AB28" s="436">
        <f t="shared" si="3"/>
        <v>0</v>
      </c>
      <c r="AC28" s="436">
        <f t="shared" si="3"/>
        <v>0</v>
      </c>
      <c r="AD28" s="439">
        <f t="shared" si="3"/>
        <v>0</v>
      </c>
      <c r="AE28" s="313"/>
    </row>
    <row r="29" spans="1:31" ht="14.25" customHeight="1" x14ac:dyDescent="0.25">
      <c r="A29" s="1"/>
      <c r="B29" s="116" t="s">
        <v>1563</v>
      </c>
      <c r="C29" s="16" t="s">
        <v>1564</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4.25" customHeight="1" x14ac:dyDescent="0.25">
      <c r="A32" s="1"/>
      <c r="B32" s="1"/>
      <c r="C32" s="109" t="s">
        <v>1565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4.25" customHeight="1" x14ac:dyDescent="0.25">
      <c r="A33" s="1"/>
      <c r="B33" s="1">
        <v>1</v>
      </c>
      <c r="C33" s="72" t="s">
        <v>1566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4.25" customHeight="1" x14ac:dyDescent="0.25">
      <c r="A34" s="1"/>
      <c r="B34" s="1">
        <v>2</v>
      </c>
      <c r="C34" s="72" t="s">
        <v>1567</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4.25" customHeight="1" x14ac:dyDescent="0.25">
      <c r="A35" s="1"/>
      <c r="B35" s="1">
        <v>3</v>
      </c>
      <c r="C35" s="72" t="s">
        <v>1568</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4.25" customHeight="1" x14ac:dyDescent="0.25">
      <c r="A36" s="1"/>
      <c r="B36" s="1">
        <v>4</v>
      </c>
      <c r="C36" s="72" t="s">
        <v>1569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4.25" customHeight="1" x14ac:dyDescent="0.25">
      <c r="A37" s="1"/>
      <c r="B37" s="1">
        <v>5</v>
      </c>
      <c r="C37" s="72" t="s">
        <v>1570</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4.25" customHeight="1" x14ac:dyDescent="0.25">
      <c r="A38" s="1"/>
      <c r="B38" s="1">
        <v>6</v>
      </c>
      <c r="C38" s="72" t="s">
        <v>1571</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W6:Z6"/>
    <mergeCell ref="AA6:AD6"/>
    <mergeCell ref="F6:F7"/>
    <mergeCell ref="G6:J6"/>
    <mergeCell ref="K6:N6"/>
    <mergeCell ref="O6:R6"/>
    <mergeCell ref="S6:V6"/>
  </mergeCells>
  <dataValidations count="2">
    <dataValidation type="decimal" allowBlank="1" showInputMessage="1" showErrorMessage="1" prompt="Įveskite skaičių be tarpų. Centai skiriami kableliu. Maksimali suma - 1 000 000." sqref="G8:AD27" xr:uid="{00000000-0002-0000-1000-000000000000}">
      <formula1>0</formula1>
      <formula2>2000000</formula2>
    </dataValidation>
    <dataValidation type="custom" allowBlank="1" showInputMessage="1" showErrorMessage="1" prompt="Maksimalus simbolių skaičius - 100" sqref="F28" xr:uid="{00000000-0002-0000-1000-000001000000}">
      <formula1>AND(GTE(LEN(F28),MIN((0),(100))),LTE(LEN(F28),MAX((0),(100))))</formula1>
    </dataValidation>
  </dataValidations>
  <pageMargins left="0.70866141732283472" right="0.70866141732283472" top="0.74803149606299213" bottom="0.74803149606299213" header="0" footer="0"/>
  <pageSetup paperSize="9" pageOrder="overThenDown" orientation="landscape"/>
  <colBreaks count="2" manualBreakCount="2">
    <brk id="18" man="1"/>
    <brk id="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A1:AE1000"/>
  <sheetViews>
    <sheetView workbookViewId="0">
      <selection activeCell="P24" sqref="P24"/>
    </sheetView>
  </sheetViews>
  <sheetFormatPr defaultColWidth="14.42578125" defaultRowHeight="15" customHeight="1" x14ac:dyDescent="0.25"/>
  <cols>
    <col min="1" max="1" width="8.7109375" customWidth="1"/>
    <col min="2" max="2" width="12.7109375" customWidth="1"/>
    <col min="3" max="3" width="70.5703125" customWidth="1"/>
    <col min="4" max="30" width="11.7109375" customWidth="1"/>
    <col min="31" max="31" width="32.7109375" customWidth="1"/>
  </cols>
  <sheetData>
    <row r="1" spans="1:31" ht="14.25" customHeight="1" x14ac:dyDescent="0.25">
      <c r="A1" s="73" t="s">
        <v>1534</v>
      </c>
      <c r="B1" s="73" t="str">
        <f>'15'!B1</f>
        <v>Preliminarus VPS įgyvendinimo planas</v>
      </c>
      <c r="C1" s="73"/>
      <c r="D1" s="73"/>
      <c r="E1" s="73"/>
      <c r="F1" s="73"/>
      <c r="G1" s="73"/>
      <c r="H1" s="73"/>
      <c r="I1" s="73"/>
      <c r="J1" s="73"/>
      <c r="K1" s="73"/>
      <c r="L1" s="193" t="s">
        <v>1640</v>
      </c>
      <c r="M1" s="73"/>
      <c r="N1" s="73"/>
      <c r="O1" s="73"/>
      <c r="P1" s="73"/>
      <c r="Q1" s="73"/>
      <c r="R1" s="73"/>
      <c r="S1" s="73"/>
      <c r="T1" s="73"/>
      <c r="U1" s="73"/>
      <c r="V1" s="73"/>
      <c r="W1" s="73"/>
      <c r="X1" s="73"/>
      <c r="Y1" s="73"/>
      <c r="Z1" s="73"/>
      <c r="AA1" s="73"/>
      <c r="AB1" s="73"/>
      <c r="AC1" s="73"/>
      <c r="AD1" s="73"/>
      <c r="AE1" s="73"/>
    </row>
    <row r="2" spans="1:31" ht="14.25" customHeight="1" x14ac:dyDescent="0.25">
      <c r="A2" s="1"/>
      <c r="B2" s="1"/>
      <c r="C2" s="1"/>
      <c r="D2" s="1"/>
      <c r="E2" s="1"/>
      <c r="F2" s="1"/>
      <c r="G2" s="1"/>
      <c r="H2" s="1"/>
      <c r="I2" s="1"/>
      <c r="J2" s="1"/>
      <c r="K2" s="1"/>
      <c r="L2" s="489" t="s">
        <v>1641</v>
      </c>
      <c r="M2" s="1"/>
      <c r="N2" s="1"/>
      <c r="O2" s="1"/>
      <c r="P2" s="1"/>
      <c r="Q2" s="1"/>
      <c r="R2" s="1"/>
      <c r="S2" s="1"/>
      <c r="T2" s="1"/>
      <c r="U2" s="1"/>
      <c r="V2" s="1"/>
      <c r="W2" s="1"/>
      <c r="X2" s="1"/>
      <c r="Y2" s="1"/>
      <c r="Z2" s="1"/>
      <c r="AA2" s="1"/>
      <c r="AB2" s="1"/>
      <c r="AC2" s="1"/>
      <c r="AD2" s="1"/>
      <c r="AE2" s="1"/>
    </row>
    <row r="3" spans="1:31" ht="14.25" customHeight="1" x14ac:dyDescent="0.25">
      <c r="A3" s="1"/>
      <c r="B3" s="76" t="s">
        <v>155</v>
      </c>
      <c r="C3" s="77" t="str">
        <f>'1'!C8</f>
        <v>ROKI</v>
      </c>
      <c r="D3" s="1"/>
      <c r="E3" s="1"/>
      <c r="F3" s="1"/>
      <c r="G3" s="1"/>
      <c r="H3" s="1"/>
      <c r="I3" s="1"/>
      <c r="J3" s="1"/>
      <c r="K3" s="1"/>
      <c r="L3" s="490" t="s">
        <v>1660</v>
      </c>
      <c r="M3" s="1"/>
      <c r="N3" s="1"/>
      <c r="O3" s="1"/>
      <c r="P3" s="1"/>
      <c r="Q3" s="1"/>
      <c r="R3" s="1"/>
      <c r="S3" s="1"/>
      <c r="T3" s="1"/>
      <c r="U3" s="1"/>
      <c r="V3" s="1"/>
      <c r="W3" s="1"/>
      <c r="X3" s="1"/>
      <c r="Y3" s="1"/>
      <c r="Z3" s="1"/>
      <c r="AA3" s="1"/>
      <c r="AB3" s="1"/>
      <c r="AC3" s="1"/>
      <c r="AD3" s="1"/>
      <c r="AE3" s="1"/>
    </row>
    <row r="4" spans="1:31" ht="14.25" customHeight="1" x14ac:dyDescent="0.25">
      <c r="A4" s="1"/>
      <c r="B4" s="1"/>
      <c r="C4" s="1"/>
      <c r="D4" s="1"/>
      <c r="E4" s="1"/>
      <c r="F4" s="1"/>
      <c r="G4" s="1"/>
      <c r="H4" s="1"/>
      <c r="I4" s="1"/>
      <c r="J4" s="1"/>
      <c r="K4" s="1"/>
      <c r="L4" s="489" t="s">
        <v>1643</v>
      </c>
      <c r="M4" s="1"/>
      <c r="N4" s="1"/>
      <c r="O4" s="1"/>
      <c r="P4" s="1"/>
      <c r="Q4" s="1"/>
      <c r="R4" s="1"/>
      <c r="S4" s="1"/>
      <c r="T4" s="1"/>
      <c r="U4" s="1"/>
      <c r="V4" s="1"/>
      <c r="W4" s="1"/>
      <c r="X4" s="1"/>
      <c r="Y4" s="1"/>
      <c r="Z4" s="1"/>
      <c r="AA4" s="1"/>
      <c r="AB4" s="1"/>
      <c r="AC4" s="1"/>
      <c r="AD4" s="1"/>
      <c r="AE4" s="1"/>
    </row>
    <row r="5" spans="1:31" ht="14.25" customHeight="1" x14ac:dyDescent="0.25">
      <c r="A5" s="1"/>
      <c r="B5" s="78" t="s">
        <v>532</v>
      </c>
      <c r="C5" s="9" t="s">
        <v>533</v>
      </c>
      <c r="D5" s="615" t="s">
        <v>683</v>
      </c>
      <c r="E5" s="616"/>
      <c r="F5" s="616"/>
      <c r="G5" s="617"/>
      <c r="H5" s="615" t="s">
        <v>685</v>
      </c>
      <c r="I5" s="616"/>
      <c r="J5" s="616"/>
      <c r="K5" s="617"/>
      <c r="L5" s="1"/>
      <c r="M5" s="1"/>
      <c r="N5" s="1"/>
      <c r="O5" s="1"/>
      <c r="P5" s="1"/>
      <c r="Q5" s="1"/>
      <c r="R5" s="1"/>
      <c r="S5" s="1"/>
      <c r="T5" s="1"/>
      <c r="U5" s="1"/>
      <c r="V5" s="1"/>
      <c r="W5" s="1"/>
      <c r="X5" s="1"/>
      <c r="Y5" s="1"/>
      <c r="Z5" s="1"/>
      <c r="AA5" s="1"/>
      <c r="AB5" s="1"/>
      <c r="AC5" s="1"/>
      <c r="AD5" s="1"/>
      <c r="AE5" s="1"/>
    </row>
    <row r="6" spans="1:31" ht="14.25" customHeight="1" x14ac:dyDescent="0.25">
      <c r="A6" s="1"/>
      <c r="B6" s="78"/>
      <c r="C6" s="9"/>
      <c r="D6" s="78" t="s">
        <v>1538</v>
      </c>
      <c r="E6" s="78" t="s">
        <v>1539</v>
      </c>
      <c r="F6" s="78" t="s">
        <v>1540</v>
      </c>
      <c r="G6" s="78" t="s">
        <v>1541</v>
      </c>
      <c r="H6" s="78" t="s">
        <v>1538</v>
      </c>
      <c r="I6" s="78" t="s">
        <v>1539</v>
      </c>
      <c r="J6" s="78" t="s">
        <v>1540</v>
      </c>
      <c r="K6" s="78" t="s">
        <v>1541</v>
      </c>
      <c r="L6" s="1"/>
      <c r="M6" s="1"/>
      <c r="N6" s="1"/>
      <c r="O6" s="1"/>
      <c r="P6" s="1"/>
      <c r="Q6" s="1"/>
      <c r="R6" s="1"/>
      <c r="S6" s="1"/>
      <c r="T6" s="1"/>
      <c r="U6" s="1"/>
      <c r="V6" s="1"/>
      <c r="W6" s="1"/>
      <c r="X6" s="1"/>
      <c r="Y6" s="1"/>
      <c r="Z6" s="1"/>
      <c r="AA6" s="1"/>
      <c r="AB6" s="1"/>
      <c r="AC6" s="1"/>
      <c r="AD6" s="1"/>
      <c r="AE6" s="1"/>
    </row>
    <row r="7" spans="1:31" ht="14.25" customHeight="1" x14ac:dyDescent="0.25">
      <c r="A7" s="1"/>
      <c r="B7" s="215" t="s">
        <v>541</v>
      </c>
      <c r="C7" s="27" t="str">
        <f>'7'!C7</f>
        <v>Palankių sąlygų verslumui skatinimas per viešųjų paslaugų plėtojimą</v>
      </c>
      <c r="D7" s="528">
        <f>'15'!G8</f>
        <v>0</v>
      </c>
      <c r="E7" s="528">
        <f>'15'!H8</f>
        <v>0</v>
      </c>
      <c r="F7" s="528">
        <f>'15'!I8</f>
        <v>0</v>
      </c>
      <c r="G7" s="528">
        <f>'15'!J8</f>
        <v>37000</v>
      </c>
      <c r="H7" s="528">
        <f>'15'!K8</f>
        <v>0</v>
      </c>
      <c r="I7" s="528">
        <f>'15'!L8</f>
        <v>0</v>
      </c>
      <c r="J7" s="528">
        <f>'15'!M8</f>
        <v>74000</v>
      </c>
      <c r="K7" s="528">
        <f>'15'!N8</f>
        <v>0</v>
      </c>
      <c r="L7" s="1"/>
      <c r="M7" s="1"/>
      <c r="N7" s="1"/>
      <c r="O7" s="1"/>
      <c r="P7" s="1"/>
      <c r="Q7" s="1"/>
      <c r="R7" s="1"/>
      <c r="S7" s="1"/>
      <c r="T7" s="1"/>
      <c r="U7" s="1"/>
      <c r="V7" s="1"/>
      <c r="W7" s="1"/>
      <c r="X7" s="1"/>
      <c r="Y7" s="1"/>
      <c r="Z7" s="1"/>
      <c r="AA7" s="1"/>
      <c r="AB7" s="1"/>
      <c r="AC7" s="1"/>
      <c r="AD7" s="1"/>
      <c r="AE7" s="1"/>
    </row>
    <row r="8" spans="1:31" ht="14.25" customHeight="1" x14ac:dyDescent="0.25">
      <c r="A8" s="1"/>
      <c r="B8" s="215" t="s">
        <v>546</v>
      </c>
      <c r="C8" s="27" t="str">
        <f>'7'!C8</f>
        <v>Privataus verslo stiprinimas VVG teritorijoje</v>
      </c>
      <c r="D8" s="528">
        <f>'15'!G9</f>
        <v>0</v>
      </c>
      <c r="E8" s="528">
        <f>'15'!H9</f>
        <v>0</v>
      </c>
      <c r="F8" s="528">
        <f>'15'!I9</f>
        <v>0</v>
      </c>
      <c r="G8" s="528">
        <f>'15'!J9</f>
        <v>200000</v>
      </c>
      <c r="H8" s="528">
        <f>'15'!K9</f>
        <v>0</v>
      </c>
      <c r="I8" s="528">
        <f>'15'!L9</f>
        <v>0</v>
      </c>
      <c r="J8" s="528">
        <f>'15'!M9</f>
        <v>300000</v>
      </c>
      <c r="K8" s="528">
        <f>'15'!N9</f>
        <v>0</v>
      </c>
      <c r="L8" s="1"/>
      <c r="M8" s="1"/>
      <c r="N8" s="1"/>
      <c r="O8" s="1"/>
      <c r="P8" s="1"/>
      <c r="Q8" s="1"/>
      <c r="R8" s="1"/>
      <c r="S8" s="1"/>
      <c r="T8" s="1"/>
      <c r="U8" s="1"/>
      <c r="V8" s="1"/>
      <c r="W8" s="1"/>
      <c r="X8" s="1"/>
      <c r="Y8" s="1"/>
      <c r="Z8" s="1"/>
      <c r="AA8" s="1"/>
      <c r="AB8" s="1"/>
      <c r="AC8" s="1"/>
      <c r="AD8" s="1"/>
      <c r="AE8" s="1"/>
    </row>
    <row r="9" spans="1:31" ht="14.25" customHeight="1" x14ac:dyDescent="0.25">
      <c r="A9" s="1"/>
      <c r="B9" s="215" t="s">
        <v>551</v>
      </c>
      <c r="C9" s="27" t="str">
        <f>'7'!C9</f>
        <v>NVO socialinio verslo kūrimas ir plėtojimas</v>
      </c>
      <c r="D9" s="528">
        <f>'15'!G10</f>
        <v>0</v>
      </c>
      <c r="E9" s="528">
        <f>'15'!H10</f>
        <v>0</v>
      </c>
      <c r="F9" s="528">
        <f>'15'!I10</f>
        <v>0</v>
      </c>
      <c r="G9" s="528">
        <f>'15'!J10</f>
        <v>0</v>
      </c>
      <c r="H9" s="528">
        <f>'15'!K10</f>
        <v>0</v>
      </c>
      <c r="I9" s="528">
        <f>'15'!L10</f>
        <v>0</v>
      </c>
      <c r="J9" s="528">
        <f>'15'!M10</f>
        <v>0</v>
      </c>
      <c r="K9" s="528">
        <f>'15'!N10</f>
        <v>0</v>
      </c>
      <c r="L9" s="1"/>
      <c r="M9" s="1"/>
      <c r="N9" s="1"/>
      <c r="O9" s="1"/>
      <c r="P9" s="1"/>
      <c r="Q9" s="1"/>
      <c r="R9" s="1"/>
      <c r="S9" s="1"/>
      <c r="T9" s="1"/>
      <c r="U9" s="1"/>
      <c r="V9" s="1"/>
      <c r="W9" s="1"/>
      <c r="X9" s="1"/>
      <c r="Y9" s="1"/>
      <c r="Z9" s="1"/>
      <c r="AA9" s="1"/>
      <c r="AB9" s="1"/>
      <c r="AC9" s="1"/>
      <c r="AD9" s="1"/>
      <c r="AE9" s="1"/>
    </row>
    <row r="10" spans="1:31" ht="14.25" customHeight="1" x14ac:dyDescent="0.25">
      <c r="A10" s="1"/>
      <c r="B10" s="215" t="s">
        <v>556</v>
      </c>
      <c r="C10" s="27">
        <f>'7'!C10</f>
        <v>0</v>
      </c>
      <c r="D10" s="528">
        <f>'15'!G11</f>
        <v>0</v>
      </c>
      <c r="E10" s="528">
        <f>'15'!H11</f>
        <v>0</v>
      </c>
      <c r="F10" s="528">
        <f>'15'!I11</f>
        <v>0</v>
      </c>
      <c r="G10" s="528">
        <f>'15'!J11</f>
        <v>0</v>
      </c>
      <c r="H10" s="528">
        <f>'15'!K11</f>
        <v>0</v>
      </c>
      <c r="I10" s="528">
        <f>'15'!L11</f>
        <v>0</v>
      </c>
      <c r="J10" s="528">
        <f>'15'!M11</f>
        <v>0</v>
      </c>
      <c r="K10" s="528">
        <f>'15'!N11</f>
        <v>0</v>
      </c>
      <c r="L10" s="1"/>
      <c r="M10" s="1"/>
      <c r="N10" s="1"/>
      <c r="O10" s="1"/>
      <c r="P10" s="1"/>
      <c r="Q10" s="1"/>
      <c r="R10" s="1"/>
      <c r="S10" s="1"/>
      <c r="T10" s="1"/>
      <c r="U10" s="1"/>
      <c r="V10" s="1"/>
      <c r="W10" s="1"/>
      <c r="X10" s="1"/>
      <c r="Y10" s="1"/>
      <c r="Z10" s="1"/>
      <c r="AA10" s="1"/>
      <c r="AB10" s="1"/>
      <c r="AC10" s="1"/>
      <c r="AD10" s="1"/>
      <c r="AE10" s="1"/>
    </row>
    <row r="11" spans="1:31" ht="14.25" customHeight="1" x14ac:dyDescent="0.25">
      <c r="A11" s="1"/>
      <c r="B11" s="215" t="s">
        <v>559</v>
      </c>
      <c r="C11" s="27">
        <f>'7'!C11</f>
        <v>0</v>
      </c>
      <c r="D11" s="528">
        <f>'15'!G12</f>
        <v>0</v>
      </c>
      <c r="E11" s="528">
        <f>'15'!H12</f>
        <v>0</v>
      </c>
      <c r="F11" s="528">
        <f>'15'!I12</f>
        <v>0</v>
      </c>
      <c r="G11" s="528">
        <f>'15'!J12</f>
        <v>0</v>
      </c>
      <c r="H11" s="528">
        <f>'15'!K12</f>
        <v>0</v>
      </c>
      <c r="I11" s="528">
        <f>'15'!L12</f>
        <v>0</v>
      </c>
      <c r="J11" s="528">
        <f>'15'!M12</f>
        <v>0</v>
      </c>
      <c r="K11" s="528">
        <f>'15'!N12</f>
        <v>0</v>
      </c>
      <c r="L11" s="1"/>
      <c r="M11" s="1"/>
      <c r="N11" s="1"/>
      <c r="O11" s="1"/>
      <c r="P11" s="1"/>
      <c r="Q11" s="1"/>
      <c r="R11" s="1"/>
      <c r="S11" s="1"/>
      <c r="T11" s="1"/>
      <c r="U11" s="1"/>
      <c r="V11" s="1"/>
      <c r="W11" s="1"/>
      <c r="X11" s="1"/>
      <c r="Y11" s="1"/>
      <c r="Z11" s="1"/>
      <c r="AA11" s="1"/>
      <c r="AB11" s="1"/>
      <c r="AC11" s="1"/>
      <c r="AD11" s="1"/>
      <c r="AE11" s="1"/>
    </row>
    <row r="12" spans="1:31" ht="14.25" customHeight="1" x14ac:dyDescent="0.25">
      <c r="A12" s="1"/>
      <c r="B12" s="215" t="s">
        <v>562</v>
      </c>
      <c r="C12" s="27">
        <f>'7'!C12</f>
        <v>0</v>
      </c>
      <c r="D12" s="528">
        <f>'15'!G13</f>
        <v>0</v>
      </c>
      <c r="E12" s="528">
        <f>'15'!H13</f>
        <v>0</v>
      </c>
      <c r="F12" s="528">
        <f>'15'!I13</f>
        <v>0</v>
      </c>
      <c r="G12" s="528">
        <f>'15'!J13</f>
        <v>0</v>
      </c>
      <c r="H12" s="528">
        <f>'15'!K13</f>
        <v>0</v>
      </c>
      <c r="I12" s="528">
        <f>'15'!L13</f>
        <v>0</v>
      </c>
      <c r="J12" s="528">
        <f>'15'!M13</f>
        <v>0</v>
      </c>
      <c r="K12" s="528">
        <f>'15'!N13</f>
        <v>0</v>
      </c>
      <c r="L12" s="1"/>
      <c r="M12" s="1"/>
      <c r="N12" s="1"/>
      <c r="O12" s="1"/>
      <c r="P12" s="1"/>
      <c r="Q12" s="1"/>
      <c r="R12" s="1"/>
      <c r="S12" s="1"/>
      <c r="T12" s="1"/>
      <c r="U12" s="1"/>
      <c r="V12" s="1"/>
      <c r="W12" s="1"/>
      <c r="X12" s="1"/>
      <c r="Y12" s="1"/>
      <c r="Z12" s="1"/>
      <c r="AA12" s="1"/>
      <c r="AB12" s="1"/>
      <c r="AC12" s="1"/>
      <c r="AD12" s="1"/>
      <c r="AE12" s="1"/>
    </row>
    <row r="13" spans="1:31" ht="14.25" customHeight="1" x14ac:dyDescent="0.25">
      <c r="A13" s="1"/>
      <c r="B13" s="215" t="s">
        <v>565</v>
      </c>
      <c r="C13" s="27">
        <f>'7'!C13</f>
        <v>0</v>
      </c>
      <c r="D13" s="528">
        <f>'15'!G14</f>
        <v>0</v>
      </c>
      <c r="E13" s="528">
        <f>'15'!H14</f>
        <v>0</v>
      </c>
      <c r="F13" s="528">
        <f>'15'!I14</f>
        <v>0</v>
      </c>
      <c r="G13" s="528">
        <f>'15'!J14</f>
        <v>0</v>
      </c>
      <c r="H13" s="528">
        <f>'15'!K14</f>
        <v>0</v>
      </c>
      <c r="I13" s="528">
        <f>'15'!L14</f>
        <v>0</v>
      </c>
      <c r="J13" s="528">
        <f>'15'!M14</f>
        <v>0</v>
      </c>
      <c r="K13" s="528">
        <f>'15'!N14</f>
        <v>0</v>
      </c>
      <c r="L13" s="1"/>
      <c r="M13" s="1"/>
      <c r="N13" s="1"/>
      <c r="O13" s="1"/>
      <c r="P13" s="1"/>
      <c r="Q13" s="1"/>
      <c r="R13" s="1"/>
      <c r="S13" s="1"/>
      <c r="T13" s="1"/>
      <c r="U13" s="1"/>
      <c r="V13" s="1"/>
      <c r="W13" s="1"/>
      <c r="X13" s="1"/>
      <c r="Y13" s="1"/>
      <c r="Z13" s="1"/>
      <c r="AA13" s="1"/>
      <c r="AB13" s="1"/>
      <c r="AC13" s="1"/>
      <c r="AD13" s="1"/>
      <c r="AE13" s="1"/>
    </row>
    <row r="14" spans="1:31" ht="14.25" customHeight="1" x14ac:dyDescent="0.25">
      <c r="A14" s="1"/>
      <c r="B14" s="215" t="s">
        <v>568</v>
      </c>
      <c r="C14" s="27">
        <f>'7'!C14</f>
        <v>0</v>
      </c>
      <c r="D14" s="528">
        <f>'15'!G15</f>
        <v>0</v>
      </c>
      <c r="E14" s="528">
        <f>'15'!H15</f>
        <v>0</v>
      </c>
      <c r="F14" s="528">
        <f>'15'!I15</f>
        <v>0</v>
      </c>
      <c r="G14" s="528">
        <f>'15'!J15</f>
        <v>0</v>
      </c>
      <c r="H14" s="528">
        <f>'15'!K15</f>
        <v>0</v>
      </c>
      <c r="I14" s="528">
        <f>'15'!L15</f>
        <v>0</v>
      </c>
      <c r="J14" s="528">
        <f>'15'!M15</f>
        <v>0</v>
      </c>
      <c r="K14" s="528">
        <f>'15'!N15</f>
        <v>0</v>
      </c>
      <c r="L14" s="1"/>
      <c r="M14" s="1"/>
      <c r="N14" s="1"/>
      <c r="O14" s="1"/>
      <c r="P14" s="1"/>
      <c r="Q14" s="1"/>
      <c r="R14" s="1"/>
      <c r="S14" s="1"/>
      <c r="T14" s="1"/>
      <c r="U14" s="1"/>
      <c r="V14" s="1"/>
      <c r="W14" s="1"/>
      <c r="X14" s="1"/>
      <c r="Y14" s="1"/>
      <c r="Z14" s="1"/>
      <c r="AA14" s="1"/>
      <c r="AB14" s="1"/>
      <c r="AC14" s="1"/>
      <c r="AD14" s="1"/>
      <c r="AE14" s="1"/>
    </row>
    <row r="15" spans="1:31" ht="14.25" customHeight="1" x14ac:dyDescent="0.25">
      <c r="A15" s="1"/>
      <c r="B15" s="215" t="s">
        <v>571</v>
      </c>
      <c r="C15" s="27">
        <f>'7'!C15</f>
        <v>0</v>
      </c>
      <c r="D15" s="528">
        <f>'15'!G16</f>
        <v>0</v>
      </c>
      <c r="E15" s="528">
        <f>'15'!H16</f>
        <v>0</v>
      </c>
      <c r="F15" s="528">
        <f>'15'!I16</f>
        <v>0</v>
      </c>
      <c r="G15" s="528">
        <f>'15'!J16</f>
        <v>0</v>
      </c>
      <c r="H15" s="528">
        <f>'15'!K16</f>
        <v>0</v>
      </c>
      <c r="I15" s="528">
        <f>'15'!L16</f>
        <v>0</v>
      </c>
      <c r="J15" s="528">
        <f>'15'!M16</f>
        <v>0</v>
      </c>
      <c r="K15" s="528">
        <f>'15'!N16</f>
        <v>0</v>
      </c>
      <c r="L15" s="1"/>
      <c r="M15" s="1"/>
      <c r="N15" s="1"/>
      <c r="O15" s="1"/>
      <c r="P15" s="1"/>
      <c r="Q15" s="1"/>
      <c r="R15" s="1"/>
      <c r="S15" s="1"/>
      <c r="T15" s="1"/>
      <c r="U15" s="1"/>
      <c r="V15" s="1"/>
      <c r="W15" s="1"/>
      <c r="X15" s="1"/>
      <c r="Y15" s="1"/>
      <c r="Z15" s="1"/>
      <c r="AA15" s="1"/>
      <c r="AB15" s="1"/>
      <c r="AC15" s="1"/>
      <c r="AD15" s="1"/>
      <c r="AE15" s="1"/>
    </row>
    <row r="16" spans="1:31" ht="14.25" customHeight="1" x14ac:dyDescent="0.25">
      <c r="A16" s="1"/>
      <c r="B16" s="215" t="s">
        <v>574</v>
      </c>
      <c r="C16" s="27">
        <f>'7'!C16</f>
        <v>0</v>
      </c>
      <c r="D16" s="528">
        <f>'15'!G17</f>
        <v>0</v>
      </c>
      <c r="E16" s="528">
        <f>'15'!H17</f>
        <v>0</v>
      </c>
      <c r="F16" s="528">
        <f>'15'!I17</f>
        <v>0</v>
      </c>
      <c r="G16" s="528">
        <f>'15'!J17</f>
        <v>0</v>
      </c>
      <c r="H16" s="528">
        <f>'15'!K17</f>
        <v>0</v>
      </c>
      <c r="I16" s="528">
        <f>'15'!L17</f>
        <v>0</v>
      </c>
      <c r="J16" s="528">
        <f>'15'!M17</f>
        <v>0</v>
      </c>
      <c r="K16" s="528">
        <f>'15'!N17</f>
        <v>0</v>
      </c>
      <c r="L16" s="1"/>
      <c r="M16" s="1"/>
      <c r="N16" s="1"/>
      <c r="O16" s="1"/>
      <c r="P16" s="1"/>
      <c r="Q16" s="1"/>
      <c r="R16" s="1"/>
      <c r="S16" s="1"/>
      <c r="T16" s="1"/>
      <c r="U16" s="1"/>
      <c r="V16" s="1"/>
      <c r="W16" s="1"/>
      <c r="X16" s="1"/>
      <c r="Y16" s="1"/>
      <c r="Z16" s="1"/>
      <c r="AA16" s="1"/>
      <c r="AB16" s="1"/>
      <c r="AC16" s="1"/>
      <c r="AD16" s="1"/>
      <c r="AE16" s="1"/>
    </row>
    <row r="17" spans="1:31" ht="14.25" customHeight="1" x14ac:dyDescent="0.25">
      <c r="A17" s="1"/>
      <c r="B17" s="215" t="s">
        <v>576</v>
      </c>
      <c r="C17" s="27">
        <f>'7'!C17</f>
        <v>0</v>
      </c>
      <c r="D17" s="528">
        <f>'15'!G18</f>
        <v>0</v>
      </c>
      <c r="E17" s="528">
        <f>'15'!H18</f>
        <v>0</v>
      </c>
      <c r="F17" s="528">
        <f>'15'!I18</f>
        <v>0</v>
      </c>
      <c r="G17" s="528">
        <f>'15'!J18</f>
        <v>0</v>
      </c>
      <c r="H17" s="528">
        <f>'15'!K18</f>
        <v>0</v>
      </c>
      <c r="I17" s="528">
        <f>'15'!L18</f>
        <v>0</v>
      </c>
      <c r="J17" s="528">
        <f>'15'!M18</f>
        <v>0</v>
      </c>
      <c r="K17" s="528">
        <f>'15'!N18</f>
        <v>0</v>
      </c>
      <c r="L17" s="1"/>
      <c r="M17" s="1"/>
      <c r="N17" s="1"/>
      <c r="O17" s="1"/>
      <c r="P17" s="1"/>
      <c r="Q17" s="1"/>
      <c r="R17" s="1"/>
      <c r="S17" s="1"/>
      <c r="T17" s="1"/>
      <c r="U17" s="1"/>
      <c r="V17" s="1"/>
      <c r="W17" s="1"/>
      <c r="X17" s="1"/>
      <c r="Y17" s="1"/>
      <c r="Z17" s="1"/>
      <c r="AA17" s="1"/>
      <c r="AB17" s="1"/>
      <c r="AC17" s="1"/>
      <c r="AD17" s="1"/>
      <c r="AE17" s="1"/>
    </row>
    <row r="18" spans="1:31" ht="14.25" customHeight="1" x14ac:dyDescent="0.25">
      <c r="A18" s="1"/>
      <c r="B18" s="215" t="s">
        <v>578</v>
      </c>
      <c r="C18" s="27">
        <f>'7'!C18</f>
        <v>0</v>
      </c>
      <c r="D18" s="528">
        <f>'15'!G19</f>
        <v>0</v>
      </c>
      <c r="E18" s="528">
        <f>'15'!H19</f>
        <v>0</v>
      </c>
      <c r="F18" s="528">
        <f>'15'!I19</f>
        <v>0</v>
      </c>
      <c r="G18" s="528">
        <f>'15'!J19</f>
        <v>0</v>
      </c>
      <c r="H18" s="528">
        <f>'15'!K19</f>
        <v>0</v>
      </c>
      <c r="I18" s="528">
        <f>'15'!L19</f>
        <v>0</v>
      </c>
      <c r="J18" s="528">
        <f>'15'!M19</f>
        <v>0</v>
      </c>
      <c r="K18" s="528">
        <f>'15'!N19</f>
        <v>0</v>
      </c>
      <c r="L18" s="1"/>
      <c r="M18" s="1"/>
      <c r="N18" s="1"/>
      <c r="O18" s="1"/>
      <c r="P18" s="1"/>
      <c r="Q18" s="1"/>
      <c r="R18" s="1"/>
      <c r="S18" s="1"/>
      <c r="T18" s="1"/>
      <c r="U18" s="1"/>
      <c r="V18" s="1"/>
      <c r="W18" s="1"/>
      <c r="X18" s="1"/>
      <c r="Y18" s="1"/>
      <c r="Z18" s="1"/>
      <c r="AA18" s="1"/>
      <c r="AB18" s="1"/>
      <c r="AC18" s="1"/>
      <c r="AD18" s="1"/>
      <c r="AE18" s="1"/>
    </row>
    <row r="19" spans="1:31" ht="14.25" customHeight="1" x14ac:dyDescent="0.25">
      <c r="A19" s="1"/>
      <c r="B19" s="215" t="s">
        <v>580</v>
      </c>
      <c r="C19" s="27">
        <f>'7'!C19</f>
        <v>0</v>
      </c>
      <c r="D19" s="528">
        <f>'15'!G20</f>
        <v>0</v>
      </c>
      <c r="E19" s="528">
        <f>'15'!H20</f>
        <v>0</v>
      </c>
      <c r="F19" s="528">
        <f>'15'!I20</f>
        <v>0</v>
      </c>
      <c r="G19" s="528">
        <f>'15'!J20</f>
        <v>0</v>
      </c>
      <c r="H19" s="528">
        <f>'15'!K20</f>
        <v>0</v>
      </c>
      <c r="I19" s="528">
        <f>'15'!L20</f>
        <v>0</v>
      </c>
      <c r="J19" s="528">
        <f>'15'!M20</f>
        <v>0</v>
      </c>
      <c r="K19" s="528">
        <f>'15'!N20</f>
        <v>0</v>
      </c>
      <c r="L19" s="1"/>
      <c r="M19" s="1"/>
      <c r="N19" s="1"/>
      <c r="O19" s="1"/>
      <c r="P19" s="1"/>
      <c r="Q19" s="1"/>
      <c r="R19" s="1"/>
      <c r="S19" s="1"/>
      <c r="T19" s="1"/>
      <c r="U19" s="1"/>
      <c r="V19" s="1"/>
      <c r="W19" s="1"/>
      <c r="X19" s="1"/>
      <c r="Y19" s="1"/>
      <c r="Z19" s="1"/>
      <c r="AA19" s="1"/>
      <c r="AB19" s="1"/>
      <c r="AC19" s="1"/>
      <c r="AD19" s="1"/>
      <c r="AE19" s="1"/>
    </row>
    <row r="20" spans="1:31" ht="14.25" customHeight="1" x14ac:dyDescent="0.25">
      <c r="A20" s="1"/>
      <c r="B20" s="215" t="s">
        <v>582</v>
      </c>
      <c r="C20" s="27">
        <f>'7'!C20</f>
        <v>0</v>
      </c>
      <c r="D20" s="528">
        <f>'15'!G21</f>
        <v>0</v>
      </c>
      <c r="E20" s="528">
        <f>'15'!H21</f>
        <v>0</v>
      </c>
      <c r="F20" s="528">
        <f>'15'!I21</f>
        <v>0</v>
      </c>
      <c r="G20" s="528">
        <f>'15'!J21</f>
        <v>0</v>
      </c>
      <c r="H20" s="528">
        <f>'15'!K21</f>
        <v>0</v>
      </c>
      <c r="I20" s="528">
        <f>'15'!L21</f>
        <v>0</v>
      </c>
      <c r="J20" s="528">
        <f>'15'!M21</f>
        <v>0</v>
      </c>
      <c r="K20" s="528">
        <f>'15'!N21</f>
        <v>0</v>
      </c>
      <c r="L20" s="1"/>
      <c r="M20" s="1"/>
      <c r="N20" s="1"/>
      <c r="O20" s="1"/>
      <c r="P20" s="1"/>
      <c r="Q20" s="1"/>
      <c r="R20" s="1"/>
      <c r="S20" s="1"/>
      <c r="T20" s="1"/>
      <c r="U20" s="1"/>
      <c r="V20" s="1"/>
      <c r="W20" s="1"/>
      <c r="X20" s="1"/>
      <c r="Y20" s="1"/>
      <c r="Z20" s="1"/>
      <c r="AA20" s="1"/>
      <c r="AB20" s="1"/>
      <c r="AC20" s="1"/>
      <c r="AD20" s="1"/>
      <c r="AE20" s="1"/>
    </row>
    <row r="21" spans="1:31" ht="14.25" customHeight="1" x14ac:dyDescent="0.25">
      <c r="A21" s="1"/>
      <c r="B21" s="215" t="s">
        <v>584</v>
      </c>
      <c r="C21" s="27">
        <f>'7'!C21</f>
        <v>0</v>
      </c>
      <c r="D21" s="528">
        <f>'15'!G22</f>
        <v>0</v>
      </c>
      <c r="E21" s="528">
        <f>'15'!H22</f>
        <v>0</v>
      </c>
      <c r="F21" s="528">
        <f>'15'!I22</f>
        <v>0</v>
      </c>
      <c r="G21" s="528">
        <f>'15'!J22</f>
        <v>0</v>
      </c>
      <c r="H21" s="528">
        <f>'15'!K22</f>
        <v>0</v>
      </c>
      <c r="I21" s="528">
        <f>'15'!L22</f>
        <v>0</v>
      </c>
      <c r="J21" s="528">
        <f>'15'!M22</f>
        <v>0</v>
      </c>
      <c r="K21" s="528">
        <f>'15'!N22</f>
        <v>0</v>
      </c>
      <c r="L21" s="1"/>
      <c r="M21" s="1"/>
      <c r="N21" s="1"/>
      <c r="O21" s="1"/>
      <c r="P21" s="1"/>
      <c r="Q21" s="1"/>
      <c r="R21" s="1"/>
      <c r="S21" s="1"/>
      <c r="T21" s="1"/>
      <c r="U21" s="1"/>
      <c r="V21" s="1"/>
      <c r="W21" s="1"/>
      <c r="X21" s="1"/>
      <c r="Y21" s="1"/>
      <c r="Z21" s="1"/>
      <c r="AA21" s="1"/>
      <c r="AB21" s="1"/>
      <c r="AC21" s="1"/>
      <c r="AD21" s="1"/>
      <c r="AE21" s="1"/>
    </row>
    <row r="22" spans="1:31" ht="14.25" customHeight="1" x14ac:dyDescent="0.25">
      <c r="A22" s="1"/>
      <c r="B22" s="215" t="s">
        <v>586</v>
      </c>
      <c r="C22" s="27">
        <f>'7'!C22</f>
        <v>0</v>
      </c>
      <c r="D22" s="528">
        <f>'15'!G23</f>
        <v>0</v>
      </c>
      <c r="E22" s="528">
        <f>'15'!H23</f>
        <v>0</v>
      </c>
      <c r="F22" s="528">
        <f>'15'!I23</f>
        <v>0</v>
      </c>
      <c r="G22" s="528">
        <f>'15'!J23</f>
        <v>0</v>
      </c>
      <c r="H22" s="528">
        <f>'15'!K23</f>
        <v>0</v>
      </c>
      <c r="I22" s="528">
        <f>'15'!L23</f>
        <v>0</v>
      </c>
      <c r="J22" s="528">
        <f>'15'!M23</f>
        <v>0</v>
      </c>
      <c r="K22" s="528">
        <f>'15'!N23</f>
        <v>0</v>
      </c>
      <c r="L22" s="1"/>
      <c r="M22" s="1"/>
      <c r="N22" s="1"/>
      <c r="O22" s="1"/>
      <c r="P22" s="1"/>
      <c r="Q22" s="1"/>
      <c r="R22" s="1"/>
      <c r="S22" s="1"/>
      <c r="T22" s="1"/>
      <c r="U22" s="1"/>
      <c r="V22" s="1"/>
      <c r="W22" s="1"/>
      <c r="X22" s="1"/>
      <c r="Y22" s="1"/>
      <c r="Z22" s="1"/>
      <c r="AA22" s="1"/>
      <c r="AB22" s="1"/>
      <c r="AC22" s="1"/>
      <c r="AD22" s="1"/>
      <c r="AE22" s="1"/>
    </row>
    <row r="23" spans="1:31" ht="14.25" customHeight="1" x14ac:dyDescent="0.25">
      <c r="A23" s="1"/>
      <c r="B23" s="215" t="s">
        <v>588</v>
      </c>
      <c r="C23" s="27">
        <f>'7'!C23</f>
        <v>0</v>
      </c>
      <c r="D23" s="528">
        <f>'15'!G24</f>
        <v>0</v>
      </c>
      <c r="E23" s="528">
        <f>'15'!H24</f>
        <v>0</v>
      </c>
      <c r="F23" s="528">
        <f>'15'!I24</f>
        <v>0</v>
      </c>
      <c r="G23" s="528">
        <f>'15'!J24</f>
        <v>0</v>
      </c>
      <c r="H23" s="528">
        <f>'15'!K24</f>
        <v>0</v>
      </c>
      <c r="I23" s="528">
        <f>'15'!L24</f>
        <v>0</v>
      </c>
      <c r="J23" s="528">
        <f>'15'!M24</f>
        <v>0</v>
      </c>
      <c r="K23" s="528">
        <f>'15'!N24</f>
        <v>0</v>
      </c>
      <c r="L23" s="1"/>
      <c r="M23" s="1"/>
      <c r="N23" s="1"/>
      <c r="O23" s="1"/>
      <c r="P23" s="1"/>
      <c r="Q23" s="1"/>
      <c r="R23" s="1"/>
      <c r="S23" s="1"/>
      <c r="T23" s="1"/>
      <c r="U23" s="1"/>
      <c r="V23" s="1"/>
      <c r="W23" s="1"/>
      <c r="X23" s="1"/>
      <c r="Y23" s="1"/>
      <c r="Z23" s="1"/>
      <c r="AA23" s="1"/>
      <c r="AB23" s="1"/>
      <c r="AC23" s="1"/>
      <c r="AD23" s="1"/>
      <c r="AE23" s="1"/>
    </row>
    <row r="24" spans="1:31" ht="14.25" customHeight="1" x14ac:dyDescent="0.25">
      <c r="A24" s="1"/>
      <c r="B24" s="215" t="s">
        <v>590</v>
      </c>
      <c r="C24" s="27">
        <f>'7'!C24</f>
        <v>0</v>
      </c>
      <c r="D24" s="528">
        <f>'15'!G25</f>
        <v>0</v>
      </c>
      <c r="E24" s="528">
        <f>'15'!H25</f>
        <v>0</v>
      </c>
      <c r="F24" s="528">
        <f>'15'!I25</f>
        <v>0</v>
      </c>
      <c r="G24" s="528">
        <f>'15'!J25</f>
        <v>0</v>
      </c>
      <c r="H24" s="528">
        <f>'15'!K25</f>
        <v>0</v>
      </c>
      <c r="I24" s="528">
        <f>'15'!L25</f>
        <v>0</v>
      </c>
      <c r="J24" s="528">
        <f>'15'!M25</f>
        <v>0</v>
      </c>
      <c r="K24" s="528">
        <f>'15'!N25</f>
        <v>0</v>
      </c>
      <c r="L24" s="1"/>
      <c r="M24" s="1"/>
      <c r="N24" s="1"/>
      <c r="O24" s="1"/>
      <c r="P24" s="1"/>
      <c r="Q24" s="1"/>
      <c r="R24" s="1"/>
      <c r="S24" s="1"/>
      <c r="T24" s="1"/>
      <c r="U24" s="1"/>
      <c r="V24" s="1"/>
      <c r="W24" s="1"/>
      <c r="X24" s="1"/>
      <c r="Y24" s="1"/>
      <c r="Z24" s="1"/>
      <c r="AA24" s="1"/>
      <c r="AB24" s="1"/>
      <c r="AC24" s="1"/>
      <c r="AD24" s="1"/>
      <c r="AE24" s="1"/>
    </row>
    <row r="25" spans="1:31" ht="14.25" customHeight="1" x14ac:dyDescent="0.25">
      <c r="A25" s="1"/>
      <c r="B25" s="215" t="s">
        <v>592</v>
      </c>
      <c r="C25" s="27">
        <f>'7'!C25</f>
        <v>0</v>
      </c>
      <c r="D25" s="528">
        <f>'15'!G26</f>
        <v>0</v>
      </c>
      <c r="E25" s="528">
        <f>'15'!H26</f>
        <v>0</v>
      </c>
      <c r="F25" s="528">
        <f>'15'!I26</f>
        <v>0</v>
      </c>
      <c r="G25" s="528">
        <f>'15'!J26</f>
        <v>0</v>
      </c>
      <c r="H25" s="528">
        <f>'15'!K26</f>
        <v>0</v>
      </c>
      <c r="I25" s="528">
        <f>'15'!L26</f>
        <v>0</v>
      </c>
      <c r="J25" s="528">
        <f>'15'!M26</f>
        <v>0</v>
      </c>
      <c r="K25" s="528">
        <f>'15'!N26</f>
        <v>0</v>
      </c>
      <c r="L25" s="1"/>
      <c r="M25" s="1"/>
      <c r="N25" s="1"/>
      <c r="O25" s="1"/>
      <c r="P25" s="1"/>
      <c r="Q25" s="1"/>
      <c r="R25" s="1"/>
      <c r="S25" s="1"/>
      <c r="T25" s="1"/>
      <c r="U25" s="1"/>
      <c r="V25" s="1"/>
      <c r="W25" s="1"/>
      <c r="X25" s="1"/>
      <c r="Y25" s="1"/>
      <c r="Z25" s="1"/>
      <c r="AA25" s="1"/>
      <c r="AB25" s="1"/>
      <c r="AC25" s="1"/>
      <c r="AD25" s="1"/>
      <c r="AE25" s="1"/>
    </row>
    <row r="26" spans="1:31" ht="14.25" customHeight="1" x14ac:dyDescent="0.25">
      <c r="A26" s="1"/>
      <c r="B26" s="215" t="s">
        <v>594</v>
      </c>
      <c r="C26" s="27">
        <f>'7'!C26</f>
        <v>0</v>
      </c>
      <c r="D26" s="528">
        <f>'15'!G27</f>
        <v>0</v>
      </c>
      <c r="E26" s="528">
        <f>'15'!H27</f>
        <v>0</v>
      </c>
      <c r="F26" s="528">
        <f>'15'!I27</f>
        <v>0</v>
      </c>
      <c r="G26" s="528">
        <f>'15'!J27</f>
        <v>0</v>
      </c>
      <c r="H26" s="528">
        <f>'15'!K27</f>
        <v>0</v>
      </c>
      <c r="I26" s="528">
        <f>'15'!L27</f>
        <v>0</v>
      </c>
      <c r="J26" s="528">
        <f>'15'!M27</f>
        <v>0</v>
      </c>
      <c r="K26" s="528">
        <f>'15'!N27</f>
        <v>0</v>
      </c>
      <c r="L26" s="1"/>
      <c r="M26" s="1"/>
      <c r="N26" s="1"/>
      <c r="O26" s="1"/>
      <c r="P26" s="1"/>
      <c r="Q26" s="1"/>
      <c r="R26" s="1"/>
      <c r="S26" s="1"/>
      <c r="T26" s="1"/>
      <c r="U26" s="1"/>
      <c r="V26" s="1"/>
      <c r="W26" s="1"/>
      <c r="X26" s="1"/>
      <c r="Y26" s="1"/>
      <c r="Z26" s="1"/>
      <c r="AA26" s="1"/>
      <c r="AB26" s="1"/>
      <c r="AC26" s="1"/>
      <c r="AD26" s="1"/>
      <c r="AE26" s="1"/>
    </row>
    <row r="27" spans="1:31" ht="14.25" customHeight="1" x14ac:dyDescent="0.25">
      <c r="A27" s="1"/>
      <c r="B27" s="79"/>
      <c r="C27" s="79" t="s">
        <v>676</v>
      </c>
      <c r="D27" s="537">
        <f>'15'!G28</f>
        <v>0</v>
      </c>
      <c r="E27" s="537">
        <f>'15'!H28</f>
        <v>0</v>
      </c>
      <c r="F27" s="537">
        <f>'15'!I28</f>
        <v>0</v>
      </c>
      <c r="G27" s="537">
        <f>'15'!J28</f>
        <v>237000</v>
      </c>
      <c r="H27" s="537">
        <f>'15'!K28</f>
        <v>0</v>
      </c>
      <c r="I27" s="537">
        <f>'15'!L28</f>
        <v>0</v>
      </c>
      <c r="J27" s="537">
        <f>'15'!M28</f>
        <v>374000</v>
      </c>
      <c r="K27" s="537">
        <f>'15'!N28</f>
        <v>0</v>
      </c>
      <c r="L27" s="1"/>
      <c r="M27" s="1"/>
      <c r="N27" s="1"/>
      <c r="O27" s="1"/>
      <c r="P27" s="1"/>
      <c r="Q27" s="1"/>
      <c r="R27" s="1"/>
      <c r="S27" s="1"/>
      <c r="T27" s="1"/>
      <c r="U27" s="1"/>
      <c r="V27" s="1"/>
      <c r="W27" s="1"/>
      <c r="X27" s="1"/>
      <c r="Y27" s="1"/>
      <c r="Z27" s="1"/>
      <c r="AA27" s="1"/>
      <c r="AB27" s="1"/>
      <c r="AC27" s="1"/>
      <c r="AD27" s="1"/>
      <c r="AE27" s="1"/>
    </row>
    <row r="28" spans="1:31" ht="30" customHeight="1" x14ac:dyDescent="0.25">
      <c r="A28" s="1"/>
      <c r="B28" s="538" t="s">
        <v>1563</v>
      </c>
      <c r="C28" s="619" t="str">
        <f>'15'!C29</f>
        <v>Faktinis kvietimų skaičius konkrečiais metais gali nesutapti su lentelėje nurodytu. Konkrečių metų kvietimai suplanuojami rengiant metinį kvietimų grafiką, kuris skelbiamas VVG svetainėje.</v>
      </c>
      <c r="D28" s="608"/>
      <c r="E28" s="608"/>
      <c r="F28" s="608"/>
      <c r="G28" s="608"/>
      <c r="H28" s="608"/>
      <c r="I28" s="608"/>
      <c r="J28" s="608"/>
      <c r="K28" s="608"/>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25">
      <c r="A30" s="1"/>
      <c r="B30" s="78" t="s">
        <v>532</v>
      </c>
      <c r="C30" s="9" t="s">
        <v>533</v>
      </c>
      <c r="D30" s="615" t="s">
        <v>687</v>
      </c>
      <c r="E30" s="616"/>
      <c r="F30" s="616"/>
      <c r="G30" s="617"/>
      <c r="H30" s="615" t="s">
        <v>689</v>
      </c>
      <c r="I30" s="616"/>
      <c r="J30" s="616"/>
      <c r="K30" s="617"/>
      <c r="L30" s="1"/>
      <c r="M30" s="1"/>
      <c r="N30" s="1"/>
      <c r="O30" s="1"/>
      <c r="P30" s="1"/>
      <c r="Q30" s="1"/>
      <c r="R30" s="1"/>
      <c r="S30" s="1"/>
      <c r="T30" s="1"/>
      <c r="U30" s="1"/>
      <c r="V30" s="1"/>
      <c r="W30" s="1"/>
      <c r="X30" s="1"/>
      <c r="Y30" s="1"/>
      <c r="Z30" s="1"/>
      <c r="AA30" s="1"/>
      <c r="AB30" s="1"/>
      <c r="AC30" s="1"/>
      <c r="AD30" s="1"/>
      <c r="AE30" s="1"/>
    </row>
    <row r="31" spans="1:31" ht="14.25" customHeight="1" x14ac:dyDescent="0.25">
      <c r="A31" s="1"/>
      <c r="B31" s="78"/>
      <c r="C31" s="9"/>
      <c r="D31" s="78" t="s">
        <v>1538</v>
      </c>
      <c r="E31" s="78" t="s">
        <v>1539</v>
      </c>
      <c r="F31" s="78" t="s">
        <v>1540</v>
      </c>
      <c r="G31" s="78" t="s">
        <v>1541</v>
      </c>
      <c r="H31" s="78" t="s">
        <v>1538</v>
      </c>
      <c r="I31" s="78" t="s">
        <v>1539</v>
      </c>
      <c r="J31" s="78" t="s">
        <v>1540</v>
      </c>
      <c r="K31" s="78" t="s">
        <v>1541</v>
      </c>
      <c r="L31" s="1"/>
      <c r="M31" s="1"/>
      <c r="N31" s="1"/>
      <c r="O31" s="1"/>
      <c r="P31" s="1"/>
      <c r="Q31" s="1"/>
      <c r="R31" s="1"/>
      <c r="S31" s="1"/>
      <c r="T31" s="1"/>
      <c r="U31" s="1"/>
      <c r="V31" s="1"/>
      <c r="W31" s="1"/>
      <c r="X31" s="1"/>
      <c r="Y31" s="1"/>
      <c r="Z31" s="1"/>
      <c r="AA31" s="1"/>
      <c r="AB31" s="1"/>
      <c r="AC31" s="1"/>
      <c r="AD31" s="1"/>
      <c r="AE31" s="1"/>
    </row>
    <row r="32" spans="1:31" ht="14.25" customHeight="1" x14ac:dyDescent="0.25">
      <c r="A32" s="1"/>
      <c r="B32" s="215" t="s">
        <v>541</v>
      </c>
      <c r="C32" s="27" t="str">
        <f t="shared" ref="C32:C51" si="0">C7</f>
        <v>Palankių sąlygų verslumui skatinimas per viešųjų paslaugų plėtojimą</v>
      </c>
      <c r="D32" s="528">
        <f>'15'!O8</f>
        <v>0</v>
      </c>
      <c r="E32" s="528">
        <f>'15'!P8</f>
        <v>37000</v>
      </c>
      <c r="F32" s="528">
        <f>'15'!Q8</f>
        <v>0</v>
      </c>
      <c r="G32" s="528">
        <f>'15'!R8</f>
        <v>0</v>
      </c>
      <c r="H32" s="528">
        <f>'15'!S8</f>
        <v>0</v>
      </c>
      <c r="I32" s="528">
        <f>'15'!T8</f>
        <v>74000</v>
      </c>
      <c r="J32" s="528">
        <f>'15'!U8</f>
        <v>0</v>
      </c>
      <c r="K32" s="528">
        <f>'15'!V8</f>
        <v>0</v>
      </c>
      <c r="L32" s="1"/>
      <c r="M32" s="1"/>
      <c r="N32" s="1"/>
      <c r="O32" s="1"/>
      <c r="P32" s="1"/>
      <c r="Q32" s="1"/>
      <c r="R32" s="1"/>
      <c r="S32" s="1"/>
      <c r="T32" s="1"/>
      <c r="U32" s="1"/>
      <c r="V32" s="1"/>
      <c r="W32" s="1"/>
      <c r="X32" s="1"/>
      <c r="Y32" s="1"/>
      <c r="Z32" s="1"/>
      <c r="AA32" s="1"/>
      <c r="AB32" s="1"/>
      <c r="AC32" s="1"/>
      <c r="AD32" s="1"/>
      <c r="AE32" s="1"/>
    </row>
    <row r="33" spans="1:31" ht="14.25" customHeight="1" x14ac:dyDescent="0.25">
      <c r="A33" s="1"/>
      <c r="B33" s="215" t="s">
        <v>546</v>
      </c>
      <c r="C33" s="27" t="str">
        <f t="shared" si="0"/>
        <v>Privataus verslo stiprinimas VVG teritorijoje</v>
      </c>
      <c r="D33" s="528">
        <f>'15'!O9</f>
        <v>0</v>
      </c>
      <c r="E33" s="528">
        <f>'15'!P9</f>
        <v>200000</v>
      </c>
      <c r="F33" s="528">
        <f>'15'!Q9</f>
        <v>0</v>
      </c>
      <c r="G33" s="528">
        <f>'15'!R9</f>
        <v>0</v>
      </c>
      <c r="H33" s="528">
        <f>'15'!S9</f>
        <v>0</v>
      </c>
      <c r="I33" s="528">
        <f>'15'!T9</f>
        <v>0</v>
      </c>
      <c r="J33" s="528">
        <f>'15'!U9</f>
        <v>0</v>
      </c>
      <c r="K33" s="528">
        <f>'15'!V9</f>
        <v>0</v>
      </c>
      <c r="L33" s="1"/>
      <c r="M33" s="1"/>
      <c r="N33" s="1"/>
      <c r="O33" s="1"/>
      <c r="P33" s="1"/>
      <c r="Q33" s="1"/>
      <c r="R33" s="1"/>
      <c r="S33" s="1"/>
      <c r="T33" s="1"/>
      <c r="U33" s="1"/>
      <c r="V33" s="1"/>
      <c r="W33" s="1"/>
      <c r="X33" s="1"/>
      <c r="Y33" s="1"/>
      <c r="Z33" s="1"/>
      <c r="AA33" s="1"/>
      <c r="AB33" s="1"/>
      <c r="AC33" s="1"/>
      <c r="AD33" s="1"/>
      <c r="AE33" s="1"/>
    </row>
    <row r="34" spans="1:31" ht="14.25" customHeight="1" x14ac:dyDescent="0.25">
      <c r="A34" s="1"/>
      <c r="B34" s="215" t="s">
        <v>551</v>
      </c>
      <c r="C34" s="27" t="str">
        <f t="shared" si="0"/>
        <v>NVO socialinio verslo kūrimas ir plėtojimas</v>
      </c>
      <c r="D34" s="528">
        <f>'15'!O10</f>
        <v>0</v>
      </c>
      <c r="E34" s="528">
        <f>'15'!P10</f>
        <v>0</v>
      </c>
      <c r="F34" s="528">
        <f>'15'!Q10</f>
        <v>168000</v>
      </c>
      <c r="G34" s="528">
        <f>'15'!R10</f>
        <v>0</v>
      </c>
      <c r="H34" s="528">
        <f>'15'!S10</f>
        <v>0</v>
      </c>
      <c r="I34" s="528">
        <f>'15'!T10</f>
        <v>168000</v>
      </c>
      <c r="J34" s="528">
        <f>'15'!U10</f>
        <v>0</v>
      </c>
      <c r="K34" s="528">
        <f>'15'!V10</f>
        <v>0</v>
      </c>
      <c r="L34" s="1"/>
      <c r="M34" s="1"/>
      <c r="N34" s="1"/>
      <c r="O34" s="1"/>
      <c r="P34" s="1"/>
      <c r="Q34" s="1"/>
      <c r="R34" s="1"/>
      <c r="S34" s="1"/>
      <c r="T34" s="1"/>
      <c r="U34" s="1"/>
      <c r="V34" s="1"/>
      <c r="W34" s="1"/>
      <c r="X34" s="1"/>
      <c r="Y34" s="1"/>
      <c r="Z34" s="1"/>
      <c r="AA34" s="1"/>
      <c r="AB34" s="1"/>
      <c r="AC34" s="1"/>
      <c r="AD34" s="1"/>
      <c r="AE34" s="1"/>
    </row>
    <row r="35" spans="1:31" ht="14.25" customHeight="1" x14ac:dyDescent="0.25">
      <c r="A35" s="1"/>
      <c r="B35" s="215" t="s">
        <v>556</v>
      </c>
      <c r="C35" s="27">
        <f t="shared" si="0"/>
        <v>0</v>
      </c>
      <c r="D35" s="528">
        <f>'15'!O11</f>
        <v>0</v>
      </c>
      <c r="E35" s="528">
        <f>'15'!P11</f>
        <v>0</v>
      </c>
      <c r="F35" s="528">
        <f>'15'!Q11</f>
        <v>0</v>
      </c>
      <c r="G35" s="528">
        <f>'15'!R11</f>
        <v>0</v>
      </c>
      <c r="H35" s="528">
        <f>'15'!S11</f>
        <v>0</v>
      </c>
      <c r="I35" s="528">
        <f>'15'!T11</f>
        <v>0</v>
      </c>
      <c r="J35" s="528">
        <f>'15'!U11</f>
        <v>0</v>
      </c>
      <c r="K35" s="528">
        <f>'15'!V11</f>
        <v>0</v>
      </c>
      <c r="L35" s="1"/>
      <c r="M35" s="1"/>
      <c r="N35" s="1"/>
      <c r="O35" s="1"/>
      <c r="P35" s="1"/>
      <c r="Q35" s="1"/>
      <c r="R35" s="1"/>
      <c r="S35" s="1"/>
      <c r="T35" s="1"/>
      <c r="U35" s="1"/>
      <c r="V35" s="1"/>
      <c r="W35" s="1"/>
      <c r="X35" s="1"/>
      <c r="Y35" s="1"/>
      <c r="Z35" s="1"/>
      <c r="AA35" s="1"/>
      <c r="AB35" s="1"/>
      <c r="AC35" s="1"/>
      <c r="AD35" s="1"/>
      <c r="AE35" s="1"/>
    </row>
    <row r="36" spans="1:31" ht="14.25" customHeight="1" x14ac:dyDescent="0.25">
      <c r="A36" s="1"/>
      <c r="B36" s="215" t="s">
        <v>559</v>
      </c>
      <c r="C36" s="27">
        <f t="shared" si="0"/>
        <v>0</v>
      </c>
      <c r="D36" s="528">
        <f>'15'!O12</f>
        <v>0</v>
      </c>
      <c r="E36" s="528">
        <f>'15'!P12</f>
        <v>0</v>
      </c>
      <c r="F36" s="528">
        <f>'15'!Q12</f>
        <v>0</v>
      </c>
      <c r="G36" s="528">
        <f>'15'!R12</f>
        <v>0</v>
      </c>
      <c r="H36" s="528">
        <f>'15'!S12</f>
        <v>0</v>
      </c>
      <c r="I36" s="528">
        <f>'15'!T12</f>
        <v>0</v>
      </c>
      <c r="J36" s="528">
        <f>'15'!U12</f>
        <v>0</v>
      </c>
      <c r="K36" s="528">
        <f>'15'!V12</f>
        <v>0</v>
      </c>
      <c r="L36" s="1"/>
      <c r="M36" s="1"/>
      <c r="N36" s="1"/>
      <c r="O36" s="1"/>
      <c r="P36" s="1"/>
      <c r="Q36" s="1"/>
      <c r="R36" s="1"/>
      <c r="S36" s="1"/>
      <c r="T36" s="1"/>
      <c r="U36" s="1"/>
      <c r="V36" s="1"/>
      <c r="W36" s="1"/>
      <c r="X36" s="1"/>
      <c r="Y36" s="1"/>
      <c r="Z36" s="1"/>
      <c r="AA36" s="1"/>
      <c r="AB36" s="1"/>
      <c r="AC36" s="1"/>
      <c r="AD36" s="1"/>
      <c r="AE36" s="1"/>
    </row>
    <row r="37" spans="1:31" ht="14.25" customHeight="1" x14ac:dyDescent="0.25">
      <c r="A37" s="1"/>
      <c r="B37" s="215" t="s">
        <v>562</v>
      </c>
      <c r="C37" s="27">
        <f t="shared" si="0"/>
        <v>0</v>
      </c>
      <c r="D37" s="528">
        <f>'15'!O13</f>
        <v>0</v>
      </c>
      <c r="E37" s="528">
        <f>'15'!P13</f>
        <v>0</v>
      </c>
      <c r="F37" s="528">
        <f>'15'!Q13</f>
        <v>0</v>
      </c>
      <c r="G37" s="528">
        <f>'15'!R13</f>
        <v>0</v>
      </c>
      <c r="H37" s="528">
        <f>'15'!S13</f>
        <v>0</v>
      </c>
      <c r="I37" s="528">
        <f>'15'!T13</f>
        <v>0</v>
      </c>
      <c r="J37" s="528">
        <f>'15'!U13</f>
        <v>0</v>
      </c>
      <c r="K37" s="528">
        <f>'15'!V13</f>
        <v>0</v>
      </c>
      <c r="L37" s="1"/>
      <c r="M37" s="1"/>
      <c r="N37" s="1"/>
      <c r="O37" s="1"/>
      <c r="P37" s="1"/>
      <c r="Q37" s="1"/>
      <c r="R37" s="1"/>
      <c r="S37" s="1"/>
      <c r="T37" s="1"/>
      <c r="U37" s="1"/>
      <c r="V37" s="1"/>
      <c r="W37" s="1"/>
      <c r="X37" s="1"/>
      <c r="Y37" s="1"/>
      <c r="Z37" s="1"/>
      <c r="AA37" s="1"/>
      <c r="AB37" s="1"/>
      <c r="AC37" s="1"/>
      <c r="AD37" s="1"/>
      <c r="AE37" s="1"/>
    </row>
    <row r="38" spans="1:31" ht="14.25" customHeight="1" x14ac:dyDescent="0.25">
      <c r="A38" s="1"/>
      <c r="B38" s="215" t="s">
        <v>565</v>
      </c>
      <c r="C38" s="27">
        <f t="shared" si="0"/>
        <v>0</v>
      </c>
      <c r="D38" s="528">
        <f>'15'!O14</f>
        <v>0</v>
      </c>
      <c r="E38" s="528">
        <f>'15'!P14</f>
        <v>0</v>
      </c>
      <c r="F38" s="528">
        <f>'15'!Q14</f>
        <v>0</v>
      </c>
      <c r="G38" s="528">
        <f>'15'!R14</f>
        <v>0</v>
      </c>
      <c r="H38" s="528">
        <f>'15'!S14</f>
        <v>0</v>
      </c>
      <c r="I38" s="528">
        <f>'15'!T14</f>
        <v>0</v>
      </c>
      <c r="J38" s="528">
        <f>'15'!U14</f>
        <v>0</v>
      </c>
      <c r="K38" s="528">
        <f>'15'!V14</f>
        <v>0</v>
      </c>
      <c r="L38" s="1"/>
      <c r="M38" s="1"/>
      <c r="N38" s="1"/>
      <c r="O38" s="1"/>
      <c r="P38" s="1"/>
      <c r="Q38" s="1"/>
      <c r="R38" s="1"/>
      <c r="S38" s="1"/>
      <c r="T38" s="1"/>
      <c r="U38" s="1"/>
      <c r="V38" s="1"/>
      <c r="W38" s="1"/>
      <c r="X38" s="1"/>
      <c r="Y38" s="1"/>
      <c r="Z38" s="1"/>
      <c r="AA38" s="1"/>
      <c r="AB38" s="1"/>
      <c r="AC38" s="1"/>
      <c r="AD38" s="1"/>
      <c r="AE38" s="1"/>
    </row>
    <row r="39" spans="1:31" ht="14.25" customHeight="1" x14ac:dyDescent="0.25">
      <c r="A39" s="1"/>
      <c r="B39" s="215" t="s">
        <v>568</v>
      </c>
      <c r="C39" s="27">
        <f t="shared" si="0"/>
        <v>0</v>
      </c>
      <c r="D39" s="528">
        <f>'15'!O15</f>
        <v>0</v>
      </c>
      <c r="E39" s="528">
        <f>'15'!P15</f>
        <v>0</v>
      </c>
      <c r="F39" s="528">
        <f>'15'!Q15</f>
        <v>0</v>
      </c>
      <c r="G39" s="528">
        <f>'15'!R15</f>
        <v>0</v>
      </c>
      <c r="H39" s="528">
        <f>'15'!S15</f>
        <v>0</v>
      </c>
      <c r="I39" s="528">
        <f>'15'!T15</f>
        <v>0</v>
      </c>
      <c r="J39" s="528">
        <f>'15'!U15</f>
        <v>0</v>
      </c>
      <c r="K39" s="528">
        <f>'15'!V15</f>
        <v>0</v>
      </c>
      <c r="L39" s="1"/>
      <c r="M39" s="1"/>
      <c r="N39" s="1"/>
      <c r="O39" s="1"/>
      <c r="P39" s="1"/>
      <c r="Q39" s="1"/>
      <c r="R39" s="1"/>
      <c r="S39" s="1"/>
      <c r="T39" s="1"/>
      <c r="U39" s="1"/>
      <c r="V39" s="1"/>
      <c r="W39" s="1"/>
      <c r="X39" s="1"/>
      <c r="Y39" s="1"/>
      <c r="Z39" s="1"/>
      <c r="AA39" s="1"/>
      <c r="AB39" s="1"/>
      <c r="AC39" s="1"/>
      <c r="AD39" s="1"/>
      <c r="AE39" s="1"/>
    </row>
    <row r="40" spans="1:31" ht="14.25" customHeight="1" x14ac:dyDescent="0.25">
      <c r="A40" s="1"/>
      <c r="B40" s="215" t="s">
        <v>571</v>
      </c>
      <c r="C40" s="27">
        <f t="shared" si="0"/>
        <v>0</v>
      </c>
      <c r="D40" s="528">
        <f>'15'!O16</f>
        <v>0</v>
      </c>
      <c r="E40" s="528">
        <f>'15'!P16</f>
        <v>0</v>
      </c>
      <c r="F40" s="528">
        <f>'15'!Q16</f>
        <v>0</v>
      </c>
      <c r="G40" s="528">
        <f>'15'!R16</f>
        <v>0</v>
      </c>
      <c r="H40" s="528">
        <f>'15'!S16</f>
        <v>0</v>
      </c>
      <c r="I40" s="528">
        <f>'15'!T16</f>
        <v>0</v>
      </c>
      <c r="J40" s="528">
        <f>'15'!U16</f>
        <v>0</v>
      </c>
      <c r="K40" s="528">
        <f>'15'!V16</f>
        <v>0</v>
      </c>
      <c r="L40" s="1"/>
      <c r="M40" s="1"/>
      <c r="N40" s="1"/>
      <c r="O40" s="1"/>
      <c r="P40" s="1"/>
      <c r="Q40" s="1"/>
      <c r="R40" s="1"/>
      <c r="S40" s="1"/>
      <c r="T40" s="1"/>
      <c r="U40" s="1"/>
      <c r="V40" s="1"/>
      <c r="W40" s="1"/>
      <c r="X40" s="1"/>
      <c r="Y40" s="1"/>
      <c r="Z40" s="1"/>
      <c r="AA40" s="1"/>
      <c r="AB40" s="1"/>
      <c r="AC40" s="1"/>
      <c r="AD40" s="1"/>
      <c r="AE40" s="1"/>
    </row>
    <row r="41" spans="1:31" ht="14.25" customHeight="1" x14ac:dyDescent="0.25">
      <c r="A41" s="1"/>
      <c r="B41" s="215" t="s">
        <v>574</v>
      </c>
      <c r="C41" s="27">
        <f t="shared" si="0"/>
        <v>0</v>
      </c>
      <c r="D41" s="528">
        <f>'15'!O17</f>
        <v>0</v>
      </c>
      <c r="E41" s="528">
        <f>'15'!P17</f>
        <v>0</v>
      </c>
      <c r="F41" s="528">
        <f>'15'!Q17</f>
        <v>0</v>
      </c>
      <c r="G41" s="528">
        <f>'15'!R17</f>
        <v>0</v>
      </c>
      <c r="H41" s="528">
        <f>'15'!S17</f>
        <v>0</v>
      </c>
      <c r="I41" s="528">
        <f>'15'!T17</f>
        <v>0</v>
      </c>
      <c r="J41" s="528">
        <f>'15'!U17</f>
        <v>0</v>
      </c>
      <c r="K41" s="528">
        <f>'15'!V17</f>
        <v>0</v>
      </c>
      <c r="L41" s="1"/>
      <c r="M41" s="1"/>
      <c r="N41" s="1"/>
      <c r="O41" s="1"/>
      <c r="P41" s="1"/>
      <c r="Q41" s="1"/>
      <c r="R41" s="1"/>
      <c r="S41" s="1"/>
      <c r="T41" s="1"/>
      <c r="U41" s="1"/>
      <c r="V41" s="1"/>
      <c r="W41" s="1"/>
      <c r="X41" s="1"/>
      <c r="Y41" s="1"/>
      <c r="Z41" s="1"/>
      <c r="AA41" s="1"/>
      <c r="AB41" s="1"/>
      <c r="AC41" s="1"/>
      <c r="AD41" s="1"/>
      <c r="AE41" s="1"/>
    </row>
    <row r="42" spans="1:31" ht="14.25" customHeight="1" x14ac:dyDescent="0.25">
      <c r="A42" s="1"/>
      <c r="B42" s="215" t="s">
        <v>576</v>
      </c>
      <c r="C42" s="27">
        <f t="shared" si="0"/>
        <v>0</v>
      </c>
      <c r="D42" s="528">
        <f>'15'!O18</f>
        <v>0</v>
      </c>
      <c r="E42" s="528">
        <f>'15'!P18</f>
        <v>0</v>
      </c>
      <c r="F42" s="528">
        <f>'15'!Q18</f>
        <v>0</v>
      </c>
      <c r="G42" s="528">
        <f>'15'!R18</f>
        <v>0</v>
      </c>
      <c r="H42" s="528">
        <f>'15'!S18</f>
        <v>0</v>
      </c>
      <c r="I42" s="528">
        <f>'15'!T18</f>
        <v>0</v>
      </c>
      <c r="J42" s="528">
        <f>'15'!U18</f>
        <v>0</v>
      </c>
      <c r="K42" s="528">
        <f>'15'!V18</f>
        <v>0</v>
      </c>
      <c r="L42" s="1"/>
      <c r="M42" s="1"/>
      <c r="N42" s="1"/>
      <c r="O42" s="1"/>
      <c r="P42" s="1"/>
      <c r="Q42" s="1"/>
      <c r="R42" s="1"/>
      <c r="S42" s="1"/>
      <c r="T42" s="1"/>
      <c r="U42" s="1"/>
      <c r="V42" s="1"/>
      <c r="W42" s="1"/>
      <c r="X42" s="1"/>
      <c r="Y42" s="1"/>
      <c r="Z42" s="1"/>
      <c r="AA42" s="1"/>
      <c r="AB42" s="1"/>
      <c r="AC42" s="1"/>
      <c r="AD42" s="1"/>
      <c r="AE42" s="1"/>
    </row>
    <row r="43" spans="1:31" ht="14.25" customHeight="1" x14ac:dyDescent="0.25">
      <c r="A43" s="1"/>
      <c r="B43" s="215" t="s">
        <v>578</v>
      </c>
      <c r="C43" s="27">
        <f t="shared" si="0"/>
        <v>0</v>
      </c>
      <c r="D43" s="528">
        <f>'15'!O19</f>
        <v>0</v>
      </c>
      <c r="E43" s="528">
        <f>'15'!P19</f>
        <v>0</v>
      </c>
      <c r="F43" s="528">
        <f>'15'!Q19</f>
        <v>0</v>
      </c>
      <c r="G43" s="528">
        <f>'15'!R19</f>
        <v>0</v>
      </c>
      <c r="H43" s="528">
        <f>'15'!S19</f>
        <v>0</v>
      </c>
      <c r="I43" s="528">
        <f>'15'!T19</f>
        <v>0</v>
      </c>
      <c r="J43" s="528">
        <f>'15'!U19</f>
        <v>0</v>
      </c>
      <c r="K43" s="528">
        <f>'15'!V19</f>
        <v>0</v>
      </c>
      <c r="L43" s="1"/>
      <c r="M43" s="1"/>
      <c r="N43" s="1"/>
      <c r="O43" s="1"/>
      <c r="P43" s="1"/>
      <c r="Q43" s="1"/>
      <c r="R43" s="1"/>
      <c r="S43" s="1"/>
      <c r="T43" s="1"/>
      <c r="U43" s="1"/>
      <c r="V43" s="1"/>
      <c r="W43" s="1"/>
      <c r="X43" s="1"/>
      <c r="Y43" s="1"/>
      <c r="Z43" s="1"/>
      <c r="AA43" s="1"/>
      <c r="AB43" s="1"/>
      <c r="AC43" s="1"/>
      <c r="AD43" s="1"/>
      <c r="AE43" s="1"/>
    </row>
    <row r="44" spans="1:31" ht="14.25" customHeight="1" x14ac:dyDescent="0.25">
      <c r="A44" s="1"/>
      <c r="B44" s="215" t="s">
        <v>580</v>
      </c>
      <c r="C44" s="27">
        <f t="shared" si="0"/>
        <v>0</v>
      </c>
      <c r="D44" s="528">
        <f>'15'!O20</f>
        <v>0</v>
      </c>
      <c r="E44" s="528">
        <f>'15'!P20</f>
        <v>0</v>
      </c>
      <c r="F44" s="528">
        <f>'15'!Q20</f>
        <v>0</v>
      </c>
      <c r="G44" s="528">
        <f>'15'!R20</f>
        <v>0</v>
      </c>
      <c r="H44" s="528">
        <f>'15'!S20</f>
        <v>0</v>
      </c>
      <c r="I44" s="528">
        <f>'15'!T20</f>
        <v>0</v>
      </c>
      <c r="J44" s="528">
        <f>'15'!U20</f>
        <v>0</v>
      </c>
      <c r="K44" s="528">
        <f>'15'!V20</f>
        <v>0</v>
      </c>
      <c r="L44" s="1"/>
      <c r="M44" s="1"/>
      <c r="N44" s="1"/>
      <c r="O44" s="1"/>
      <c r="P44" s="1"/>
      <c r="Q44" s="1"/>
      <c r="R44" s="1"/>
      <c r="S44" s="1"/>
      <c r="T44" s="1"/>
      <c r="U44" s="1"/>
      <c r="V44" s="1"/>
      <c r="W44" s="1"/>
      <c r="X44" s="1"/>
      <c r="Y44" s="1"/>
      <c r="Z44" s="1"/>
      <c r="AA44" s="1"/>
      <c r="AB44" s="1"/>
      <c r="AC44" s="1"/>
      <c r="AD44" s="1"/>
      <c r="AE44" s="1"/>
    </row>
    <row r="45" spans="1:31" ht="14.25" customHeight="1" x14ac:dyDescent="0.25">
      <c r="A45" s="1"/>
      <c r="B45" s="215" t="s">
        <v>582</v>
      </c>
      <c r="C45" s="27">
        <f t="shared" si="0"/>
        <v>0</v>
      </c>
      <c r="D45" s="528">
        <f>'15'!O21</f>
        <v>0</v>
      </c>
      <c r="E45" s="528">
        <f>'15'!P21</f>
        <v>0</v>
      </c>
      <c r="F45" s="528">
        <f>'15'!Q21</f>
        <v>0</v>
      </c>
      <c r="G45" s="528">
        <f>'15'!R21</f>
        <v>0</v>
      </c>
      <c r="H45" s="528">
        <f>'15'!S21</f>
        <v>0</v>
      </c>
      <c r="I45" s="528">
        <f>'15'!T21</f>
        <v>0</v>
      </c>
      <c r="J45" s="528">
        <f>'15'!U21</f>
        <v>0</v>
      </c>
      <c r="K45" s="528">
        <f>'15'!V21</f>
        <v>0</v>
      </c>
      <c r="L45" s="1"/>
      <c r="M45" s="1"/>
      <c r="N45" s="1"/>
      <c r="O45" s="1"/>
      <c r="P45" s="1"/>
      <c r="Q45" s="1"/>
      <c r="R45" s="1"/>
      <c r="S45" s="1"/>
      <c r="T45" s="1"/>
      <c r="U45" s="1"/>
      <c r="V45" s="1"/>
      <c r="W45" s="1"/>
      <c r="X45" s="1"/>
      <c r="Y45" s="1"/>
      <c r="Z45" s="1"/>
      <c r="AA45" s="1"/>
      <c r="AB45" s="1"/>
      <c r="AC45" s="1"/>
      <c r="AD45" s="1"/>
      <c r="AE45" s="1"/>
    </row>
    <row r="46" spans="1:31" ht="14.25" customHeight="1" x14ac:dyDescent="0.25">
      <c r="A46" s="1"/>
      <c r="B46" s="215" t="s">
        <v>584</v>
      </c>
      <c r="C46" s="27">
        <f t="shared" si="0"/>
        <v>0</v>
      </c>
      <c r="D46" s="528">
        <f>'15'!O22</f>
        <v>0</v>
      </c>
      <c r="E46" s="528">
        <f>'15'!P22</f>
        <v>0</v>
      </c>
      <c r="F46" s="528">
        <f>'15'!Q22</f>
        <v>0</v>
      </c>
      <c r="G46" s="528">
        <f>'15'!R22</f>
        <v>0</v>
      </c>
      <c r="H46" s="528">
        <f>'15'!S22</f>
        <v>0</v>
      </c>
      <c r="I46" s="528">
        <f>'15'!T22</f>
        <v>0</v>
      </c>
      <c r="J46" s="528">
        <f>'15'!U22</f>
        <v>0</v>
      </c>
      <c r="K46" s="528">
        <f>'15'!V22</f>
        <v>0</v>
      </c>
      <c r="L46" s="1"/>
      <c r="M46" s="1"/>
      <c r="N46" s="1"/>
      <c r="O46" s="1"/>
      <c r="P46" s="1"/>
      <c r="Q46" s="1"/>
      <c r="R46" s="1"/>
      <c r="S46" s="1"/>
      <c r="T46" s="1"/>
      <c r="U46" s="1"/>
      <c r="V46" s="1"/>
      <c r="W46" s="1"/>
      <c r="X46" s="1"/>
      <c r="Y46" s="1"/>
      <c r="Z46" s="1"/>
      <c r="AA46" s="1"/>
      <c r="AB46" s="1"/>
      <c r="AC46" s="1"/>
      <c r="AD46" s="1"/>
      <c r="AE46" s="1"/>
    </row>
    <row r="47" spans="1:31" ht="14.25" customHeight="1" x14ac:dyDescent="0.25">
      <c r="A47" s="1"/>
      <c r="B47" s="215" t="s">
        <v>586</v>
      </c>
      <c r="C47" s="27">
        <f t="shared" si="0"/>
        <v>0</v>
      </c>
      <c r="D47" s="528">
        <f>'15'!O23</f>
        <v>0</v>
      </c>
      <c r="E47" s="528">
        <f>'15'!P23</f>
        <v>0</v>
      </c>
      <c r="F47" s="528">
        <f>'15'!Q23</f>
        <v>0</v>
      </c>
      <c r="G47" s="528">
        <f>'15'!R23</f>
        <v>0</v>
      </c>
      <c r="H47" s="528">
        <f>'15'!S23</f>
        <v>0</v>
      </c>
      <c r="I47" s="528">
        <f>'15'!T23</f>
        <v>0</v>
      </c>
      <c r="J47" s="528">
        <f>'15'!U23</f>
        <v>0</v>
      </c>
      <c r="K47" s="528">
        <f>'15'!V23</f>
        <v>0</v>
      </c>
      <c r="L47" s="1"/>
      <c r="M47" s="1"/>
      <c r="N47" s="1"/>
      <c r="O47" s="1"/>
      <c r="P47" s="1"/>
      <c r="Q47" s="1"/>
      <c r="R47" s="1"/>
      <c r="S47" s="1"/>
      <c r="T47" s="1"/>
      <c r="U47" s="1"/>
      <c r="V47" s="1"/>
      <c r="W47" s="1"/>
      <c r="X47" s="1"/>
      <c r="Y47" s="1"/>
      <c r="Z47" s="1"/>
      <c r="AA47" s="1"/>
      <c r="AB47" s="1"/>
      <c r="AC47" s="1"/>
      <c r="AD47" s="1"/>
      <c r="AE47" s="1"/>
    </row>
    <row r="48" spans="1:31" ht="14.25" customHeight="1" x14ac:dyDescent="0.25">
      <c r="A48" s="1"/>
      <c r="B48" s="215" t="s">
        <v>588</v>
      </c>
      <c r="C48" s="27">
        <f t="shared" si="0"/>
        <v>0</v>
      </c>
      <c r="D48" s="528">
        <f>'15'!O24</f>
        <v>0</v>
      </c>
      <c r="E48" s="528">
        <f>'15'!P24</f>
        <v>0</v>
      </c>
      <c r="F48" s="528">
        <f>'15'!Q24</f>
        <v>0</v>
      </c>
      <c r="G48" s="528">
        <f>'15'!R24</f>
        <v>0</v>
      </c>
      <c r="H48" s="528">
        <f>'15'!S24</f>
        <v>0</v>
      </c>
      <c r="I48" s="528">
        <f>'15'!T24</f>
        <v>0</v>
      </c>
      <c r="J48" s="528">
        <f>'15'!U24</f>
        <v>0</v>
      </c>
      <c r="K48" s="528">
        <f>'15'!V24</f>
        <v>0</v>
      </c>
      <c r="L48" s="1"/>
      <c r="M48" s="1"/>
      <c r="N48" s="1"/>
      <c r="O48" s="1"/>
      <c r="P48" s="1"/>
      <c r="Q48" s="1"/>
      <c r="R48" s="1"/>
      <c r="S48" s="1"/>
      <c r="T48" s="1"/>
      <c r="U48" s="1"/>
      <c r="V48" s="1"/>
      <c r="W48" s="1"/>
      <c r="X48" s="1"/>
      <c r="Y48" s="1"/>
      <c r="Z48" s="1"/>
      <c r="AA48" s="1"/>
      <c r="AB48" s="1"/>
      <c r="AC48" s="1"/>
      <c r="AD48" s="1"/>
      <c r="AE48" s="1"/>
    </row>
    <row r="49" spans="1:31" ht="14.25" customHeight="1" x14ac:dyDescent="0.25">
      <c r="A49" s="1"/>
      <c r="B49" s="215" t="s">
        <v>590</v>
      </c>
      <c r="C49" s="27">
        <f t="shared" si="0"/>
        <v>0</v>
      </c>
      <c r="D49" s="528">
        <f>'15'!O25</f>
        <v>0</v>
      </c>
      <c r="E49" s="528">
        <f>'15'!P25</f>
        <v>0</v>
      </c>
      <c r="F49" s="528">
        <f>'15'!Q25</f>
        <v>0</v>
      </c>
      <c r="G49" s="528">
        <f>'15'!R25</f>
        <v>0</v>
      </c>
      <c r="H49" s="528">
        <f>'15'!S25</f>
        <v>0</v>
      </c>
      <c r="I49" s="528">
        <f>'15'!T25</f>
        <v>0</v>
      </c>
      <c r="J49" s="528">
        <f>'15'!U25</f>
        <v>0</v>
      </c>
      <c r="K49" s="528">
        <f>'15'!V25</f>
        <v>0</v>
      </c>
      <c r="L49" s="1"/>
      <c r="M49" s="1"/>
      <c r="N49" s="1"/>
      <c r="O49" s="1"/>
      <c r="P49" s="1"/>
      <c r="Q49" s="1"/>
      <c r="R49" s="1"/>
      <c r="S49" s="1"/>
      <c r="T49" s="1"/>
      <c r="U49" s="1"/>
      <c r="V49" s="1"/>
      <c r="W49" s="1"/>
      <c r="X49" s="1"/>
      <c r="Y49" s="1"/>
      <c r="Z49" s="1"/>
      <c r="AA49" s="1"/>
      <c r="AB49" s="1"/>
      <c r="AC49" s="1"/>
      <c r="AD49" s="1"/>
      <c r="AE49" s="1"/>
    </row>
    <row r="50" spans="1:31" ht="14.25" customHeight="1" x14ac:dyDescent="0.25">
      <c r="A50" s="1"/>
      <c r="B50" s="215" t="s">
        <v>592</v>
      </c>
      <c r="C50" s="27">
        <f t="shared" si="0"/>
        <v>0</v>
      </c>
      <c r="D50" s="528">
        <f>'15'!O26</f>
        <v>0</v>
      </c>
      <c r="E50" s="528">
        <f>'15'!P26</f>
        <v>0</v>
      </c>
      <c r="F50" s="528">
        <f>'15'!Q26</f>
        <v>0</v>
      </c>
      <c r="G50" s="528">
        <f>'15'!R26</f>
        <v>0</v>
      </c>
      <c r="H50" s="528">
        <f>'15'!S26</f>
        <v>0</v>
      </c>
      <c r="I50" s="528">
        <f>'15'!T26</f>
        <v>0</v>
      </c>
      <c r="J50" s="528">
        <f>'15'!U26</f>
        <v>0</v>
      </c>
      <c r="K50" s="528">
        <f>'15'!V26</f>
        <v>0</v>
      </c>
      <c r="L50" s="1"/>
      <c r="M50" s="1"/>
      <c r="N50" s="1"/>
      <c r="O50" s="1"/>
      <c r="P50" s="1"/>
      <c r="Q50" s="1"/>
      <c r="R50" s="1"/>
      <c r="S50" s="1"/>
      <c r="T50" s="1"/>
      <c r="U50" s="1"/>
      <c r="V50" s="1"/>
      <c r="W50" s="1"/>
      <c r="X50" s="1"/>
      <c r="Y50" s="1"/>
      <c r="Z50" s="1"/>
      <c r="AA50" s="1"/>
      <c r="AB50" s="1"/>
      <c r="AC50" s="1"/>
      <c r="AD50" s="1"/>
      <c r="AE50" s="1"/>
    </row>
    <row r="51" spans="1:31" ht="14.25" customHeight="1" x14ac:dyDescent="0.25">
      <c r="A51" s="1"/>
      <c r="B51" s="215" t="s">
        <v>594</v>
      </c>
      <c r="C51" s="27">
        <f t="shared" si="0"/>
        <v>0</v>
      </c>
      <c r="D51" s="528">
        <f>'15'!O27</f>
        <v>0</v>
      </c>
      <c r="E51" s="528">
        <f>'15'!P27</f>
        <v>0</v>
      </c>
      <c r="F51" s="528">
        <f>'15'!Q27</f>
        <v>0</v>
      </c>
      <c r="G51" s="528">
        <f>'15'!R27</f>
        <v>0</v>
      </c>
      <c r="H51" s="528">
        <f>'15'!S27</f>
        <v>0</v>
      </c>
      <c r="I51" s="528">
        <f>'15'!T27</f>
        <v>0</v>
      </c>
      <c r="J51" s="528">
        <f>'15'!U27</f>
        <v>0</v>
      </c>
      <c r="K51" s="528">
        <f>'15'!V27</f>
        <v>0</v>
      </c>
      <c r="L51" s="1"/>
      <c r="M51" s="1"/>
      <c r="N51" s="1"/>
      <c r="O51" s="1"/>
      <c r="P51" s="1"/>
      <c r="Q51" s="1"/>
      <c r="R51" s="1"/>
      <c r="S51" s="1"/>
      <c r="T51" s="1"/>
      <c r="U51" s="1"/>
      <c r="V51" s="1"/>
      <c r="W51" s="1"/>
      <c r="X51" s="1"/>
      <c r="Y51" s="1"/>
      <c r="Z51" s="1"/>
      <c r="AA51" s="1"/>
      <c r="AB51" s="1"/>
      <c r="AC51" s="1"/>
      <c r="AD51" s="1"/>
      <c r="AE51" s="1"/>
    </row>
    <row r="52" spans="1:31" ht="14.25" customHeight="1" x14ac:dyDescent="0.25">
      <c r="A52" s="1"/>
      <c r="B52" s="215"/>
      <c r="C52" s="215" t="s">
        <v>676</v>
      </c>
      <c r="D52" s="539">
        <f>'15'!O28</f>
        <v>0</v>
      </c>
      <c r="E52" s="539">
        <f>'15'!P28</f>
        <v>237000</v>
      </c>
      <c r="F52" s="539">
        <f>'15'!Q28</f>
        <v>168000</v>
      </c>
      <c r="G52" s="539">
        <f>'15'!R28</f>
        <v>0</v>
      </c>
      <c r="H52" s="539">
        <f>'15'!S28</f>
        <v>0</v>
      </c>
      <c r="I52" s="539">
        <f>'15'!T28</f>
        <v>242000</v>
      </c>
      <c r="J52" s="539">
        <f>'15'!U28</f>
        <v>0</v>
      </c>
      <c r="K52" s="539">
        <f>'15'!V28</f>
        <v>0</v>
      </c>
      <c r="L52" s="1"/>
      <c r="M52" s="1"/>
      <c r="N52" s="1"/>
      <c r="O52" s="1"/>
      <c r="P52" s="1"/>
      <c r="Q52" s="1"/>
      <c r="R52" s="1"/>
      <c r="S52" s="1"/>
      <c r="T52" s="1"/>
      <c r="U52" s="1"/>
      <c r="V52" s="1"/>
      <c r="W52" s="1"/>
      <c r="X52" s="1"/>
      <c r="Y52" s="1"/>
      <c r="Z52" s="1"/>
      <c r="AA52" s="1"/>
      <c r="AB52" s="1"/>
      <c r="AC52" s="1"/>
      <c r="AD52" s="1"/>
      <c r="AE52" s="1"/>
    </row>
    <row r="53" spans="1:31" ht="30" customHeight="1" x14ac:dyDescent="0.25">
      <c r="A53" s="1"/>
      <c r="B53" s="538" t="s">
        <v>1563</v>
      </c>
      <c r="C53" s="619" t="str">
        <f>'15'!C29</f>
        <v>Faktinis kvietimų skaičius konkrečiais metais gali nesutapti su lentelėje nurodytu. Konkrečių metų kvietimai suplanuojami rengiant metinį kvietimų grafiką, kuris skelbiamas VVG svetainėje.</v>
      </c>
      <c r="D53" s="608"/>
      <c r="E53" s="608"/>
      <c r="F53" s="608"/>
      <c r="G53" s="608"/>
      <c r="H53" s="608"/>
      <c r="I53" s="608"/>
      <c r="J53" s="608"/>
      <c r="K53" s="608"/>
      <c r="L53" s="1"/>
      <c r="M53" s="1"/>
      <c r="N53" s="1"/>
      <c r="O53" s="1"/>
      <c r="P53" s="1"/>
      <c r="Q53" s="1"/>
      <c r="R53" s="1"/>
      <c r="S53" s="1"/>
      <c r="T53" s="1"/>
      <c r="U53" s="1"/>
      <c r="V53" s="1"/>
      <c r="W53" s="1"/>
      <c r="X53" s="1"/>
      <c r="Y53" s="1"/>
      <c r="Z53" s="1"/>
      <c r="AA53" s="1"/>
      <c r="AB53" s="1"/>
      <c r="AC53" s="1"/>
      <c r="AD53" s="1"/>
      <c r="AE53" s="1"/>
    </row>
    <row r="54" spans="1:31"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25">
      <c r="A55" s="1"/>
      <c r="B55" s="78" t="s">
        <v>532</v>
      </c>
      <c r="C55" s="9" t="s">
        <v>533</v>
      </c>
      <c r="D55" s="615" t="s">
        <v>691</v>
      </c>
      <c r="E55" s="616"/>
      <c r="F55" s="616"/>
      <c r="G55" s="617"/>
      <c r="H55" s="615" t="s">
        <v>693</v>
      </c>
      <c r="I55" s="616"/>
      <c r="J55" s="616"/>
      <c r="K55" s="617"/>
      <c r="L55" s="1"/>
      <c r="M55" s="1"/>
      <c r="N55" s="1"/>
      <c r="O55" s="1"/>
      <c r="P55" s="1"/>
      <c r="Q55" s="1"/>
      <c r="R55" s="1"/>
      <c r="S55" s="1"/>
      <c r="T55" s="1"/>
      <c r="U55" s="1"/>
      <c r="V55" s="1"/>
      <c r="W55" s="1"/>
      <c r="X55" s="1"/>
      <c r="Y55" s="1"/>
      <c r="Z55" s="1"/>
      <c r="AA55" s="1"/>
      <c r="AB55" s="1"/>
      <c r="AC55" s="1"/>
      <c r="AD55" s="1"/>
      <c r="AE55" s="1"/>
    </row>
    <row r="56" spans="1:31" ht="14.25" customHeight="1" x14ac:dyDescent="0.25">
      <c r="A56" s="1"/>
      <c r="B56" s="78"/>
      <c r="C56" s="9"/>
      <c r="D56" s="78" t="s">
        <v>1538</v>
      </c>
      <c r="E56" s="78" t="s">
        <v>1539</v>
      </c>
      <c r="F56" s="78" t="s">
        <v>1540</v>
      </c>
      <c r="G56" s="78" t="s">
        <v>1541</v>
      </c>
      <c r="H56" s="78" t="s">
        <v>1538</v>
      </c>
      <c r="I56" s="78" t="s">
        <v>1539</v>
      </c>
      <c r="J56" s="78" t="s">
        <v>1540</v>
      </c>
      <c r="K56" s="78" t="s">
        <v>1541</v>
      </c>
      <c r="L56" s="1"/>
      <c r="M56" s="1"/>
      <c r="N56" s="1"/>
      <c r="O56" s="1"/>
      <c r="P56" s="1"/>
      <c r="Q56" s="1"/>
      <c r="R56" s="1"/>
      <c r="S56" s="1"/>
      <c r="T56" s="1"/>
      <c r="U56" s="1"/>
      <c r="V56" s="1"/>
      <c r="W56" s="1"/>
      <c r="X56" s="1"/>
      <c r="Y56" s="1"/>
      <c r="Z56" s="1"/>
      <c r="AA56" s="1"/>
      <c r="AB56" s="1"/>
      <c r="AC56" s="1"/>
      <c r="AD56" s="1"/>
      <c r="AE56" s="1"/>
    </row>
    <row r="57" spans="1:31" ht="14.25" customHeight="1" x14ac:dyDescent="0.25">
      <c r="A57" s="1"/>
      <c r="B57" s="215" t="s">
        <v>541</v>
      </c>
      <c r="C57" s="27" t="str">
        <f t="shared" ref="C57:C76" si="1">C7</f>
        <v>Palankių sąlygų verslumui skatinimas per viešųjų paslaugų plėtojimą</v>
      </c>
      <c r="D57" s="528">
        <f>'15'!W8</f>
        <v>0</v>
      </c>
      <c r="E57" s="528">
        <f>'15'!X8</f>
        <v>0</v>
      </c>
      <c r="F57" s="528">
        <f>'15'!Y8</f>
        <v>0</v>
      </c>
      <c r="G57" s="528">
        <f>'15'!Z8</f>
        <v>0</v>
      </c>
      <c r="H57" s="528">
        <f>'15'!AA8</f>
        <v>0</v>
      </c>
      <c r="I57" s="528">
        <f>'15'!AB8</f>
        <v>0</v>
      </c>
      <c r="J57" s="528">
        <f>'15'!AC8</f>
        <v>0</v>
      </c>
      <c r="K57" s="528">
        <f>'15'!AD8</f>
        <v>0</v>
      </c>
      <c r="L57" s="1"/>
      <c r="M57" s="1"/>
      <c r="N57" s="1"/>
      <c r="O57" s="1"/>
      <c r="P57" s="1"/>
      <c r="Q57" s="1"/>
      <c r="R57" s="1"/>
      <c r="S57" s="1"/>
      <c r="T57" s="1"/>
      <c r="U57" s="1"/>
      <c r="V57" s="1"/>
      <c r="W57" s="1"/>
      <c r="X57" s="1"/>
      <c r="Y57" s="1"/>
      <c r="Z57" s="1"/>
      <c r="AA57" s="1"/>
      <c r="AB57" s="1"/>
      <c r="AC57" s="1"/>
      <c r="AD57" s="1"/>
      <c r="AE57" s="1"/>
    </row>
    <row r="58" spans="1:31" ht="14.25" customHeight="1" x14ac:dyDescent="0.25">
      <c r="A58" s="1"/>
      <c r="B58" s="215" t="s">
        <v>546</v>
      </c>
      <c r="C58" s="27" t="str">
        <f t="shared" si="1"/>
        <v>Privataus verslo stiprinimas VVG teritorijoje</v>
      </c>
      <c r="D58" s="528">
        <f>'15'!W9</f>
        <v>0</v>
      </c>
      <c r="E58" s="528">
        <f>'15'!X9</f>
        <v>0</v>
      </c>
      <c r="F58" s="528">
        <f>'15'!Y9</f>
        <v>0</v>
      </c>
      <c r="G58" s="528">
        <f>'15'!Z9</f>
        <v>0</v>
      </c>
      <c r="H58" s="528">
        <f>'15'!AA9</f>
        <v>0</v>
      </c>
      <c r="I58" s="528">
        <f>'15'!AB9</f>
        <v>0</v>
      </c>
      <c r="J58" s="528">
        <f>'15'!AC9</f>
        <v>0</v>
      </c>
      <c r="K58" s="528">
        <f>'15'!AD9</f>
        <v>0</v>
      </c>
      <c r="L58" s="1"/>
      <c r="M58" s="1"/>
      <c r="N58" s="1"/>
      <c r="O58" s="1"/>
      <c r="P58" s="1"/>
      <c r="Q58" s="1"/>
      <c r="R58" s="1"/>
      <c r="S58" s="1"/>
      <c r="T58" s="1"/>
      <c r="U58" s="1"/>
      <c r="V58" s="1"/>
      <c r="W58" s="1"/>
      <c r="X58" s="1"/>
      <c r="Y58" s="1"/>
      <c r="Z58" s="1"/>
      <c r="AA58" s="1"/>
      <c r="AB58" s="1"/>
      <c r="AC58" s="1"/>
      <c r="AD58" s="1"/>
      <c r="AE58" s="1"/>
    </row>
    <row r="59" spans="1:31" ht="14.25" customHeight="1" x14ac:dyDescent="0.25">
      <c r="A59" s="1"/>
      <c r="B59" s="215" t="s">
        <v>551</v>
      </c>
      <c r="C59" s="27" t="str">
        <f t="shared" si="1"/>
        <v>NVO socialinio verslo kūrimas ir plėtojimas</v>
      </c>
      <c r="D59" s="528">
        <f>'15'!W10</f>
        <v>0</v>
      </c>
      <c r="E59" s="528">
        <f>'15'!X10</f>
        <v>0</v>
      </c>
      <c r="F59" s="528">
        <f>'15'!Y10</f>
        <v>0</v>
      </c>
      <c r="G59" s="528">
        <f>'15'!Z10</f>
        <v>0</v>
      </c>
      <c r="H59" s="528">
        <f>'15'!AA10</f>
        <v>0</v>
      </c>
      <c r="I59" s="528">
        <f>'15'!AB10</f>
        <v>0</v>
      </c>
      <c r="J59" s="528">
        <f>'15'!AC10</f>
        <v>0</v>
      </c>
      <c r="K59" s="528">
        <f>'15'!AD10</f>
        <v>0</v>
      </c>
      <c r="L59" s="1"/>
      <c r="M59" s="1"/>
      <c r="N59" s="1"/>
      <c r="O59" s="1"/>
      <c r="P59" s="1"/>
      <c r="Q59" s="1"/>
      <c r="R59" s="1"/>
      <c r="S59" s="1"/>
      <c r="T59" s="1"/>
      <c r="U59" s="1"/>
      <c r="V59" s="1"/>
      <c r="W59" s="1"/>
      <c r="X59" s="1"/>
      <c r="Y59" s="1"/>
      <c r="Z59" s="1"/>
      <c r="AA59" s="1"/>
      <c r="AB59" s="1"/>
      <c r="AC59" s="1"/>
      <c r="AD59" s="1"/>
      <c r="AE59" s="1"/>
    </row>
    <row r="60" spans="1:31" ht="14.25" customHeight="1" x14ac:dyDescent="0.25">
      <c r="A60" s="1"/>
      <c r="B60" s="215" t="s">
        <v>556</v>
      </c>
      <c r="C60" s="27">
        <f t="shared" si="1"/>
        <v>0</v>
      </c>
      <c r="D60" s="528">
        <f>'15'!W11</f>
        <v>0</v>
      </c>
      <c r="E60" s="528">
        <f>'15'!X11</f>
        <v>0</v>
      </c>
      <c r="F60" s="528">
        <f>'15'!Y11</f>
        <v>0</v>
      </c>
      <c r="G60" s="528">
        <f>'15'!Z11</f>
        <v>0</v>
      </c>
      <c r="H60" s="528">
        <f>'15'!AA11</f>
        <v>0</v>
      </c>
      <c r="I60" s="528">
        <f>'15'!AB11</f>
        <v>0</v>
      </c>
      <c r="J60" s="528">
        <f>'15'!AC11</f>
        <v>0</v>
      </c>
      <c r="K60" s="528">
        <f>'15'!AD11</f>
        <v>0</v>
      </c>
      <c r="L60" s="1"/>
      <c r="M60" s="1"/>
      <c r="N60" s="1"/>
      <c r="O60" s="1"/>
      <c r="P60" s="1"/>
      <c r="Q60" s="1"/>
      <c r="R60" s="1"/>
      <c r="S60" s="1"/>
      <c r="T60" s="1"/>
      <c r="U60" s="1"/>
      <c r="V60" s="1"/>
      <c r="W60" s="1"/>
      <c r="X60" s="1"/>
      <c r="Y60" s="1"/>
      <c r="Z60" s="1"/>
      <c r="AA60" s="1"/>
      <c r="AB60" s="1"/>
      <c r="AC60" s="1"/>
      <c r="AD60" s="1"/>
      <c r="AE60" s="1"/>
    </row>
    <row r="61" spans="1:31" ht="14.25" customHeight="1" x14ac:dyDescent="0.25">
      <c r="A61" s="1"/>
      <c r="B61" s="215" t="s">
        <v>559</v>
      </c>
      <c r="C61" s="27">
        <f t="shared" si="1"/>
        <v>0</v>
      </c>
      <c r="D61" s="528">
        <f>'15'!W12</f>
        <v>0</v>
      </c>
      <c r="E61" s="528">
        <f>'15'!X12</f>
        <v>0</v>
      </c>
      <c r="F61" s="528">
        <f>'15'!Y12</f>
        <v>0</v>
      </c>
      <c r="G61" s="528">
        <f>'15'!Z12</f>
        <v>0</v>
      </c>
      <c r="H61" s="528">
        <f>'15'!AA12</f>
        <v>0</v>
      </c>
      <c r="I61" s="528">
        <f>'15'!AB12</f>
        <v>0</v>
      </c>
      <c r="J61" s="528">
        <f>'15'!AC12</f>
        <v>0</v>
      </c>
      <c r="K61" s="528">
        <f>'15'!AD12</f>
        <v>0</v>
      </c>
      <c r="L61" s="1"/>
      <c r="M61" s="1"/>
      <c r="N61" s="1"/>
      <c r="O61" s="1"/>
      <c r="P61" s="1"/>
      <c r="Q61" s="1"/>
      <c r="R61" s="1"/>
      <c r="S61" s="1"/>
      <c r="T61" s="1"/>
      <c r="U61" s="1"/>
      <c r="V61" s="1"/>
      <c r="W61" s="1"/>
      <c r="X61" s="1"/>
      <c r="Y61" s="1"/>
      <c r="Z61" s="1"/>
      <c r="AA61" s="1"/>
      <c r="AB61" s="1"/>
      <c r="AC61" s="1"/>
      <c r="AD61" s="1"/>
      <c r="AE61" s="1"/>
    </row>
    <row r="62" spans="1:31" ht="14.25" customHeight="1" x14ac:dyDescent="0.25">
      <c r="A62" s="1"/>
      <c r="B62" s="215" t="s">
        <v>562</v>
      </c>
      <c r="C62" s="27">
        <f t="shared" si="1"/>
        <v>0</v>
      </c>
      <c r="D62" s="528">
        <f>'15'!W13</f>
        <v>0</v>
      </c>
      <c r="E62" s="528">
        <f>'15'!X13</f>
        <v>0</v>
      </c>
      <c r="F62" s="528">
        <f>'15'!Y13</f>
        <v>0</v>
      </c>
      <c r="G62" s="528">
        <f>'15'!Z13</f>
        <v>0</v>
      </c>
      <c r="H62" s="528">
        <f>'15'!AA13</f>
        <v>0</v>
      </c>
      <c r="I62" s="528">
        <f>'15'!AB13</f>
        <v>0</v>
      </c>
      <c r="J62" s="528">
        <f>'15'!AC13</f>
        <v>0</v>
      </c>
      <c r="K62" s="528">
        <f>'15'!AD13</f>
        <v>0</v>
      </c>
      <c r="L62" s="1"/>
      <c r="M62" s="1"/>
      <c r="N62" s="1"/>
      <c r="O62" s="1"/>
      <c r="P62" s="1"/>
      <c r="Q62" s="1"/>
      <c r="R62" s="1"/>
      <c r="S62" s="1"/>
      <c r="T62" s="1"/>
      <c r="U62" s="1"/>
      <c r="V62" s="1"/>
      <c r="W62" s="1"/>
      <c r="X62" s="1"/>
      <c r="Y62" s="1"/>
      <c r="Z62" s="1"/>
      <c r="AA62" s="1"/>
      <c r="AB62" s="1"/>
      <c r="AC62" s="1"/>
      <c r="AD62" s="1"/>
      <c r="AE62" s="1"/>
    </row>
    <row r="63" spans="1:31" ht="14.25" customHeight="1" x14ac:dyDescent="0.25">
      <c r="A63" s="1"/>
      <c r="B63" s="215" t="s">
        <v>565</v>
      </c>
      <c r="C63" s="27">
        <f t="shared" si="1"/>
        <v>0</v>
      </c>
      <c r="D63" s="528">
        <f>'15'!W14</f>
        <v>0</v>
      </c>
      <c r="E63" s="528">
        <f>'15'!X14</f>
        <v>0</v>
      </c>
      <c r="F63" s="528">
        <f>'15'!Y14</f>
        <v>0</v>
      </c>
      <c r="G63" s="528">
        <f>'15'!Z14</f>
        <v>0</v>
      </c>
      <c r="H63" s="528">
        <f>'15'!AA14</f>
        <v>0</v>
      </c>
      <c r="I63" s="528">
        <f>'15'!AB14</f>
        <v>0</v>
      </c>
      <c r="J63" s="528">
        <f>'15'!AC14</f>
        <v>0</v>
      </c>
      <c r="K63" s="528">
        <f>'15'!AD14</f>
        <v>0</v>
      </c>
      <c r="L63" s="1"/>
      <c r="M63" s="1"/>
      <c r="N63" s="1"/>
      <c r="O63" s="1"/>
      <c r="P63" s="1"/>
      <c r="Q63" s="1"/>
      <c r="R63" s="1"/>
      <c r="S63" s="1"/>
      <c r="T63" s="1"/>
      <c r="U63" s="1"/>
      <c r="V63" s="1"/>
      <c r="W63" s="1"/>
      <c r="X63" s="1"/>
      <c r="Y63" s="1"/>
      <c r="Z63" s="1"/>
      <c r="AA63" s="1"/>
      <c r="AB63" s="1"/>
      <c r="AC63" s="1"/>
      <c r="AD63" s="1"/>
      <c r="AE63" s="1"/>
    </row>
    <row r="64" spans="1:31" ht="14.25" customHeight="1" x14ac:dyDescent="0.25">
      <c r="A64" s="1"/>
      <c r="B64" s="215" t="s">
        <v>568</v>
      </c>
      <c r="C64" s="27">
        <f t="shared" si="1"/>
        <v>0</v>
      </c>
      <c r="D64" s="528">
        <f>'15'!W15</f>
        <v>0</v>
      </c>
      <c r="E64" s="528">
        <f>'15'!X15</f>
        <v>0</v>
      </c>
      <c r="F64" s="528">
        <f>'15'!Y15</f>
        <v>0</v>
      </c>
      <c r="G64" s="528">
        <f>'15'!Z15</f>
        <v>0</v>
      </c>
      <c r="H64" s="528">
        <f>'15'!AA15</f>
        <v>0</v>
      </c>
      <c r="I64" s="528">
        <f>'15'!AB15</f>
        <v>0</v>
      </c>
      <c r="J64" s="528">
        <f>'15'!AC15</f>
        <v>0</v>
      </c>
      <c r="K64" s="528">
        <f>'15'!AD15</f>
        <v>0</v>
      </c>
      <c r="L64" s="1"/>
      <c r="M64" s="1"/>
      <c r="N64" s="1"/>
      <c r="O64" s="1"/>
      <c r="P64" s="1"/>
      <c r="Q64" s="1"/>
      <c r="R64" s="1"/>
      <c r="S64" s="1"/>
      <c r="T64" s="1"/>
      <c r="U64" s="1"/>
      <c r="V64" s="1"/>
      <c r="W64" s="1"/>
      <c r="X64" s="1"/>
      <c r="Y64" s="1"/>
      <c r="Z64" s="1"/>
      <c r="AA64" s="1"/>
      <c r="AB64" s="1"/>
      <c r="AC64" s="1"/>
      <c r="AD64" s="1"/>
      <c r="AE64" s="1"/>
    </row>
    <row r="65" spans="1:31" ht="14.25" customHeight="1" x14ac:dyDescent="0.25">
      <c r="A65" s="1"/>
      <c r="B65" s="215" t="s">
        <v>571</v>
      </c>
      <c r="C65" s="27">
        <f t="shared" si="1"/>
        <v>0</v>
      </c>
      <c r="D65" s="528">
        <f>'15'!W16</f>
        <v>0</v>
      </c>
      <c r="E65" s="528">
        <f>'15'!X16</f>
        <v>0</v>
      </c>
      <c r="F65" s="528">
        <f>'15'!Y16</f>
        <v>0</v>
      </c>
      <c r="G65" s="528">
        <f>'15'!Z16</f>
        <v>0</v>
      </c>
      <c r="H65" s="528">
        <f>'15'!AA16</f>
        <v>0</v>
      </c>
      <c r="I65" s="528">
        <f>'15'!AB16</f>
        <v>0</v>
      </c>
      <c r="J65" s="528">
        <f>'15'!AC16</f>
        <v>0</v>
      </c>
      <c r="K65" s="528">
        <f>'15'!AD16</f>
        <v>0</v>
      </c>
      <c r="L65" s="1"/>
      <c r="M65" s="1"/>
      <c r="N65" s="1"/>
      <c r="O65" s="1"/>
      <c r="P65" s="1"/>
      <c r="Q65" s="1"/>
      <c r="R65" s="1"/>
      <c r="S65" s="1"/>
      <c r="T65" s="1"/>
      <c r="U65" s="1"/>
      <c r="V65" s="1"/>
      <c r="W65" s="1"/>
      <c r="X65" s="1"/>
      <c r="Y65" s="1"/>
      <c r="Z65" s="1"/>
      <c r="AA65" s="1"/>
      <c r="AB65" s="1"/>
      <c r="AC65" s="1"/>
      <c r="AD65" s="1"/>
      <c r="AE65" s="1"/>
    </row>
    <row r="66" spans="1:31" ht="14.25" customHeight="1" x14ac:dyDescent="0.25">
      <c r="A66" s="1"/>
      <c r="B66" s="215" t="s">
        <v>574</v>
      </c>
      <c r="C66" s="27">
        <f t="shared" si="1"/>
        <v>0</v>
      </c>
      <c r="D66" s="528">
        <f>'15'!W17</f>
        <v>0</v>
      </c>
      <c r="E66" s="528">
        <f>'15'!X17</f>
        <v>0</v>
      </c>
      <c r="F66" s="528">
        <f>'15'!Y17</f>
        <v>0</v>
      </c>
      <c r="G66" s="528">
        <f>'15'!Z17</f>
        <v>0</v>
      </c>
      <c r="H66" s="528">
        <f>'15'!AA17</f>
        <v>0</v>
      </c>
      <c r="I66" s="528">
        <f>'15'!AB17</f>
        <v>0</v>
      </c>
      <c r="J66" s="528">
        <f>'15'!AC17</f>
        <v>0</v>
      </c>
      <c r="K66" s="528">
        <f>'15'!AD17</f>
        <v>0</v>
      </c>
      <c r="L66" s="1"/>
      <c r="M66" s="1"/>
      <c r="N66" s="1"/>
      <c r="O66" s="1"/>
      <c r="P66" s="1"/>
      <c r="Q66" s="1"/>
      <c r="R66" s="1"/>
      <c r="S66" s="1"/>
      <c r="T66" s="1"/>
      <c r="U66" s="1"/>
      <c r="V66" s="1"/>
      <c r="W66" s="1"/>
      <c r="X66" s="1"/>
      <c r="Y66" s="1"/>
      <c r="Z66" s="1"/>
      <c r="AA66" s="1"/>
      <c r="AB66" s="1"/>
      <c r="AC66" s="1"/>
      <c r="AD66" s="1"/>
      <c r="AE66" s="1"/>
    </row>
    <row r="67" spans="1:31" ht="14.25" customHeight="1" x14ac:dyDescent="0.25">
      <c r="A67" s="1"/>
      <c r="B67" s="215" t="s">
        <v>576</v>
      </c>
      <c r="C67" s="27">
        <f t="shared" si="1"/>
        <v>0</v>
      </c>
      <c r="D67" s="528">
        <f>'15'!W18</f>
        <v>0</v>
      </c>
      <c r="E67" s="528">
        <f>'15'!X18</f>
        <v>0</v>
      </c>
      <c r="F67" s="528">
        <f>'15'!Y18</f>
        <v>0</v>
      </c>
      <c r="G67" s="528">
        <f>'15'!Z18</f>
        <v>0</v>
      </c>
      <c r="H67" s="528">
        <f>'15'!AA18</f>
        <v>0</v>
      </c>
      <c r="I67" s="528">
        <f>'15'!AB18</f>
        <v>0</v>
      </c>
      <c r="J67" s="528">
        <f>'15'!AC18</f>
        <v>0</v>
      </c>
      <c r="K67" s="528">
        <f>'15'!AD18</f>
        <v>0</v>
      </c>
      <c r="L67" s="1"/>
      <c r="M67" s="1"/>
      <c r="N67" s="1"/>
      <c r="O67" s="1"/>
      <c r="P67" s="1"/>
      <c r="Q67" s="1"/>
      <c r="R67" s="1"/>
      <c r="S67" s="1"/>
      <c r="T67" s="1"/>
      <c r="U67" s="1"/>
      <c r="V67" s="1"/>
      <c r="W67" s="1"/>
      <c r="X67" s="1"/>
      <c r="Y67" s="1"/>
      <c r="Z67" s="1"/>
      <c r="AA67" s="1"/>
      <c r="AB67" s="1"/>
      <c r="AC67" s="1"/>
      <c r="AD67" s="1"/>
      <c r="AE67" s="1"/>
    </row>
    <row r="68" spans="1:31" ht="14.25" customHeight="1" x14ac:dyDescent="0.25">
      <c r="A68" s="1"/>
      <c r="B68" s="215" t="s">
        <v>578</v>
      </c>
      <c r="C68" s="27">
        <f t="shared" si="1"/>
        <v>0</v>
      </c>
      <c r="D68" s="528">
        <f>'15'!W19</f>
        <v>0</v>
      </c>
      <c r="E68" s="528">
        <f>'15'!X19</f>
        <v>0</v>
      </c>
      <c r="F68" s="528">
        <f>'15'!Y19</f>
        <v>0</v>
      </c>
      <c r="G68" s="528">
        <f>'15'!Z19</f>
        <v>0</v>
      </c>
      <c r="H68" s="528">
        <f>'15'!AA19</f>
        <v>0</v>
      </c>
      <c r="I68" s="528">
        <f>'15'!AB19</f>
        <v>0</v>
      </c>
      <c r="J68" s="528">
        <f>'15'!AC19</f>
        <v>0</v>
      </c>
      <c r="K68" s="528">
        <f>'15'!AD19</f>
        <v>0</v>
      </c>
      <c r="L68" s="1"/>
      <c r="M68" s="1"/>
      <c r="N68" s="1"/>
      <c r="O68" s="1"/>
      <c r="P68" s="1"/>
      <c r="Q68" s="1"/>
      <c r="R68" s="1"/>
      <c r="S68" s="1"/>
      <c r="T68" s="1"/>
      <c r="U68" s="1"/>
      <c r="V68" s="1"/>
      <c r="W68" s="1"/>
      <c r="X68" s="1"/>
      <c r="Y68" s="1"/>
      <c r="Z68" s="1"/>
      <c r="AA68" s="1"/>
      <c r="AB68" s="1"/>
      <c r="AC68" s="1"/>
      <c r="AD68" s="1"/>
      <c r="AE68" s="1"/>
    </row>
    <row r="69" spans="1:31" ht="14.25" customHeight="1" x14ac:dyDescent="0.25">
      <c r="A69" s="1"/>
      <c r="B69" s="215" t="s">
        <v>580</v>
      </c>
      <c r="C69" s="27">
        <f t="shared" si="1"/>
        <v>0</v>
      </c>
      <c r="D69" s="528">
        <f>'15'!W20</f>
        <v>0</v>
      </c>
      <c r="E69" s="528">
        <f>'15'!X20</f>
        <v>0</v>
      </c>
      <c r="F69" s="528">
        <f>'15'!Y20</f>
        <v>0</v>
      </c>
      <c r="G69" s="528">
        <f>'15'!Z20</f>
        <v>0</v>
      </c>
      <c r="H69" s="528">
        <f>'15'!AA20</f>
        <v>0</v>
      </c>
      <c r="I69" s="528">
        <f>'15'!AB20</f>
        <v>0</v>
      </c>
      <c r="J69" s="528">
        <f>'15'!AC20</f>
        <v>0</v>
      </c>
      <c r="K69" s="528">
        <f>'15'!AD20</f>
        <v>0</v>
      </c>
      <c r="L69" s="1"/>
      <c r="M69" s="1"/>
      <c r="N69" s="1"/>
      <c r="O69" s="1"/>
      <c r="P69" s="1"/>
      <c r="Q69" s="1"/>
      <c r="R69" s="1"/>
      <c r="S69" s="1"/>
      <c r="T69" s="1"/>
      <c r="U69" s="1"/>
      <c r="V69" s="1"/>
      <c r="W69" s="1"/>
      <c r="X69" s="1"/>
      <c r="Y69" s="1"/>
      <c r="Z69" s="1"/>
      <c r="AA69" s="1"/>
      <c r="AB69" s="1"/>
      <c r="AC69" s="1"/>
      <c r="AD69" s="1"/>
      <c r="AE69" s="1"/>
    </row>
    <row r="70" spans="1:31" ht="14.25" customHeight="1" x14ac:dyDescent="0.25">
      <c r="A70" s="1"/>
      <c r="B70" s="215" t="s">
        <v>582</v>
      </c>
      <c r="C70" s="27">
        <f t="shared" si="1"/>
        <v>0</v>
      </c>
      <c r="D70" s="528">
        <f>'15'!W21</f>
        <v>0</v>
      </c>
      <c r="E70" s="528">
        <f>'15'!X21</f>
        <v>0</v>
      </c>
      <c r="F70" s="528">
        <f>'15'!Y21</f>
        <v>0</v>
      </c>
      <c r="G70" s="528">
        <f>'15'!Z21</f>
        <v>0</v>
      </c>
      <c r="H70" s="528">
        <f>'15'!AA21</f>
        <v>0</v>
      </c>
      <c r="I70" s="528">
        <f>'15'!AB21</f>
        <v>0</v>
      </c>
      <c r="J70" s="528">
        <f>'15'!AC21</f>
        <v>0</v>
      </c>
      <c r="K70" s="528">
        <f>'15'!AD21</f>
        <v>0</v>
      </c>
      <c r="L70" s="1"/>
      <c r="M70" s="1"/>
      <c r="N70" s="1"/>
      <c r="O70" s="1"/>
      <c r="P70" s="1"/>
      <c r="Q70" s="1"/>
      <c r="R70" s="1"/>
      <c r="S70" s="1"/>
      <c r="T70" s="1"/>
      <c r="U70" s="1"/>
      <c r="V70" s="1"/>
      <c r="W70" s="1"/>
      <c r="X70" s="1"/>
      <c r="Y70" s="1"/>
      <c r="Z70" s="1"/>
      <c r="AA70" s="1"/>
      <c r="AB70" s="1"/>
      <c r="AC70" s="1"/>
      <c r="AD70" s="1"/>
      <c r="AE70" s="1"/>
    </row>
    <row r="71" spans="1:31" ht="14.25" customHeight="1" x14ac:dyDescent="0.25">
      <c r="A71" s="1"/>
      <c r="B71" s="215" t="s">
        <v>584</v>
      </c>
      <c r="C71" s="27">
        <f t="shared" si="1"/>
        <v>0</v>
      </c>
      <c r="D71" s="528">
        <f>'15'!W22</f>
        <v>0</v>
      </c>
      <c r="E71" s="528">
        <f>'15'!X22</f>
        <v>0</v>
      </c>
      <c r="F71" s="528">
        <f>'15'!Y22</f>
        <v>0</v>
      </c>
      <c r="G71" s="528">
        <f>'15'!Z22</f>
        <v>0</v>
      </c>
      <c r="H71" s="528">
        <f>'15'!AA22</f>
        <v>0</v>
      </c>
      <c r="I71" s="528">
        <f>'15'!AB22</f>
        <v>0</v>
      </c>
      <c r="J71" s="528">
        <f>'15'!AC22</f>
        <v>0</v>
      </c>
      <c r="K71" s="528">
        <f>'15'!AD22</f>
        <v>0</v>
      </c>
      <c r="L71" s="1"/>
      <c r="M71" s="1"/>
      <c r="N71" s="1"/>
      <c r="O71" s="1"/>
      <c r="P71" s="1"/>
      <c r="Q71" s="1"/>
      <c r="R71" s="1"/>
      <c r="S71" s="1"/>
      <c r="T71" s="1"/>
      <c r="U71" s="1"/>
      <c r="V71" s="1"/>
      <c r="W71" s="1"/>
      <c r="X71" s="1"/>
      <c r="Y71" s="1"/>
      <c r="Z71" s="1"/>
      <c r="AA71" s="1"/>
      <c r="AB71" s="1"/>
      <c r="AC71" s="1"/>
      <c r="AD71" s="1"/>
      <c r="AE71" s="1"/>
    </row>
    <row r="72" spans="1:31" ht="14.25" customHeight="1" x14ac:dyDescent="0.25">
      <c r="A72" s="1"/>
      <c r="B72" s="215" t="s">
        <v>586</v>
      </c>
      <c r="C72" s="27">
        <f t="shared" si="1"/>
        <v>0</v>
      </c>
      <c r="D72" s="528">
        <f>'15'!W23</f>
        <v>0</v>
      </c>
      <c r="E72" s="528">
        <f>'15'!X23</f>
        <v>0</v>
      </c>
      <c r="F72" s="528">
        <f>'15'!Y23</f>
        <v>0</v>
      </c>
      <c r="G72" s="528">
        <f>'15'!Z23</f>
        <v>0</v>
      </c>
      <c r="H72" s="528">
        <f>'15'!AA23</f>
        <v>0</v>
      </c>
      <c r="I72" s="528">
        <f>'15'!AB23</f>
        <v>0</v>
      </c>
      <c r="J72" s="528">
        <f>'15'!AC23</f>
        <v>0</v>
      </c>
      <c r="K72" s="528">
        <f>'15'!AD23</f>
        <v>0</v>
      </c>
      <c r="L72" s="1"/>
      <c r="M72" s="1"/>
      <c r="N72" s="1"/>
      <c r="O72" s="1"/>
      <c r="P72" s="1"/>
      <c r="Q72" s="1"/>
      <c r="R72" s="1"/>
      <c r="S72" s="1"/>
      <c r="T72" s="1"/>
      <c r="U72" s="1"/>
      <c r="V72" s="1"/>
      <c r="W72" s="1"/>
      <c r="X72" s="1"/>
      <c r="Y72" s="1"/>
      <c r="Z72" s="1"/>
      <c r="AA72" s="1"/>
      <c r="AB72" s="1"/>
      <c r="AC72" s="1"/>
      <c r="AD72" s="1"/>
      <c r="AE72" s="1"/>
    </row>
    <row r="73" spans="1:31" ht="14.25" customHeight="1" x14ac:dyDescent="0.25">
      <c r="A73" s="1"/>
      <c r="B73" s="215" t="s">
        <v>588</v>
      </c>
      <c r="C73" s="27">
        <f t="shared" si="1"/>
        <v>0</v>
      </c>
      <c r="D73" s="528">
        <f>'15'!W24</f>
        <v>0</v>
      </c>
      <c r="E73" s="528">
        <f>'15'!X24</f>
        <v>0</v>
      </c>
      <c r="F73" s="528">
        <f>'15'!Y24</f>
        <v>0</v>
      </c>
      <c r="G73" s="528">
        <f>'15'!Z24</f>
        <v>0</v>
      </c>
      <c r="H73" s="528">
        <f>'15'!AA24</f>
        <v>0</v>
      </c>
      <c r="I73" s="528">
        <f>'15'!AB24</f>
        <v>0</v>
      </c>
      <c r="J73" s="528">
        <f>'15'!AC24</f>
        <v>0</v>
      </c>
      <c r="K73" s="528">
        <f>'15'!AD24</f>
        <v>0</v>
      </c>
      <c r="L73" s="1"/>
      <c r="M73" s="1"/>
      <c r="N73" s="1"/>
      <c r="O73" s="1"/>
      <c r="P73" s="1"/>
      <c r="Q73" s="1"/>
      <c r="R73" s="1"/>
      <c r="S73" s="1"/>
      <c r="T73" s="1"/>
      <c r="U73" s="1"/>
      <c r="V73" s="1"/>
      <c r="W73" s="1"/>
      <c r="X73" s="1"/>
      <c r="Y73" s="1"/>
      <c r="Z73" s="1"/>
      <c r="AA73" s="1"/>
      <c r="AB73" s="1"/>
      <c r="AC73" s="1"/>
      <c r="AD73" s="1"/>
      <c r="AE73" s="1"/>
    </row>
    <row r="74" spans="1:31" ht="14.25" customHeight="1" x14ac:dyDescent="0.25">
      <c r="A74" s="1"/>
      <c r="B74" s="215" t="s">
        <v>590</v>
      </c>
      <c r="C74" s="27">
        <f t="shared" si="1"/>
        <v>0</v>
      </c>
      <c r="D74" s="528">
        <f>'15'!W25</f>
        <v>0</v>
      </c>
      <c r="E74" s="528">
        <f>'15'!X25</f>
        <v>0</v>
      </c>
      <c r="F74" s="528">
        <f>'15'!Y25</f>
        <v>0</v>
      </c>
      <c r="G74" s="528">
        <f>'15'!Z25</f>
        <v>0</v>
      </c>
      <c r="H74" s="528">
        <f>'15'!AA25</f>
        <v>0</v>
      </c>
      <c r="I74" s="528">
        <f>'15'!AB25</f>
        <v>0</v>
      </c>
      <c r="J74" s="528">
        <f>'15'!AC25</f>
        <v>0</v>
      </c>
      <c r="K74" s="528">
        <f>'15'!AD25</f>
        <v>0</v>
      </c>
      <c r="L74" s="1"/>
      <c r="M74" s="1"/>
      <c r="N74" s="1"/>
      <c r="O74" s="1"/>
      <c r="P74" s="1"/>
      <c r="Q74" s="1"/>
      <c r="R74" s="1"/>
      <c r="S74" s="1"/>
      <c r="T74" s="1"/>
      <c r="U74" s="1"/>
      <c r="V74" s="1"/>
      <c r="W74" s="1"/>
      <c r="X74" s="1"/>
      <c r="Y74" s="1"/>
      <c r="Z74" s="1"/>
      <c r="AA74" s="1"/>
      <c r="AB74" s="1"/>
      <c r="AC74" s="1"/>
      <c r="AD74" s="1"/>
      <c r="AE74" s="1"/>
    </row>
    <row r="75" spans="1:31" ht="14.25" customHeight="1" x14ac:dyDescent="0.25">
      <c r="A75" s="1"/>
      <c r="B75" s="215" t="s">
        <v>592</v>
      </c>
      <c r="C75" s="27">
        <f t="shared" si="1"/>
        <v>0</v>
      </c>
      <c r="D75" s="528">
        <f>'15'!W26</f>
        <v>0</v>
      </c>
      <c r="E75" s="528">
        <f>'15'!X26</f>
        <v>0</v>
      </c>
      <c r="F75" s="528">
        <f>'15'!Y26</f>
        <v>0</v>
      </c>
      <c r="G75" s="528">
        <f>'15'!Z26</f>
        <v>0</v>
      </c>
      <c r="H75" s="528">
        <f>'15'!AA26</f>
        <v>0</v>
      </c>
      <c r="I75" s="528">
        <f>'15'!AB26</f>
        <v>0</v>
      </c>
      <c r="J75" s="528">
        <f>'15'!AC26</f>
        <v>0</v>
      </c>
      <c r="K75" s="528">
        <f>'15'!AD26</f>
        <v>0</v>
      </c>
      <c r="L75" s="1"/>
      <c r="M75" s="1"/>
      <c r="N75" s="1"/>
      <c r="O75" s="1"/>
      <c r="P75" s="1"/>
      <c r="Q75" s="1"/>
      <c r="R75" s="1"/>
      <c r="S75" s="1"/>
      <c r="T75" s="1"/>
      <c r="U75" s="1"/>
      <c r="V75" s="1"/>
      <c r="W75" s="1"/>
      <c r="X75" s="1"/>
      <c r="Y75" s="1"/>
      <c r="Z75" s="1"/>
      <c r="AA75" s="1"/>
      <c r="AB75" s="1"/>
      <c r="AC75" s="1"/>
      <c r="AD75" s="1"/>
      <c r="AE75" s="1"/>
    </row>
    <row r="76" spans="1:31" ht="14.25" customHeight="1" x14ac:dyDescent="0.25">
      <c r="A76" s="1"/>
      <c r="B76" s="215" t="s">
        <v>594</v>
      </c>
      <c r="C76" s="27">
        <f t="shared" si="1"/>
        <v>0</v>
      </c>
      <c r="D76" s="528">
        <f>'15'!W27</f>
        <v>0</v>
      </c>
      <c r="E76" s="528">
        <f>'15'!X27</f>
        <v>0</v>
      </c>
      <c r="F76" s="528">
        <f>'15'!Y27</f>
        <v>0</v>
      </c>
      <c r="G76" s="528">
        <f>'15'!Z27</f>
        <v>0</v>
      </c>
      <c r="H76" s="528">
        <f>'15'!AA27</f>
        <v>0</v>
      </c>
      <c r="I76" s="528">
        <f>'15'!AB27</f>
        <v>0</v>
      </c>
      <c r="J76" s="528">
        <f>'15'!AC27</f>
        <v>0</v>
      </c>
      <c r="K76" s="528">
        <f>'15'!AD27</f>
        <v>0</v>
      </c>
      <c r="L76" s="1"/>
      <c r="M76" s="1"/>
      <c r="N76" s="1"/>
      <c r="O76" s="1"/>
      <c r="P76" s="1"/>
      <c r="Q76" s="1"/>
      <c r="R76" s="1"/>
      <c r="S76" s="1"/>
      <c r="T76" s="1"/>
      <c r="U76" s="1"/>
      <c r="V76" s="1"/>
      <c r="W76" s="1"/>
      <c r="X76" s="1"/>
      <c r="Y76" s="1"/>
      <c r="Z76" s="1"/>
      <c r="AA76" s="1"/>
      <c r="AB76" s="1"/>
      <c r="AC76" s="1"/>
      <c r="AD76" s="1"/>
      <c r="AE76" s="1"/>
    </row>
    <row r="77" spans="1:31" ht="14.25" customHeight="1" x14ac:dyDescent="0.25">
      <c r="A77" s="1"/>
      <c r="B77" s="215"/>
      <c r="C77" s="215" t="s">
        <v>676</v>
      </c>
      <c r="D77" s="539">
        <f>'15'!W28</f>
        <v>0</v>
      </c>
      <c r="E77" s="539">
        <f>'15'!X28</f>
        <v>0</v>
      </c>
      <c r="F77" s="539">
        <f>'15'!Y28</f>
        <v>0</v>
      </c>
      <c r="G77" s="539">
        <f>'15'!Z28</f>
        <v>0</v>
      </c>
      <c r="H77" s="539">
        <f>'15'!AA28</f>
        <v>0</v>
      </c>
      <c r="I77" s="539">
        <f>'15'!AB28</f>
        <v>0</v>
      </c>
      <c r="J77" s="539">
        <f>'15'!AC28</f>
        <v>0</v>
      </c>
      <c r="K77" s="539">
        <f>'15'!AD28</f>
        <v>0</v>
      </c>
      <c r="L77" s="1"/>
      <c r="M77" s="1"/>
      <c r="N77" s="1"/>
      <c r="O77" s="1"/>
      <c r="P77" s="1"/>
      <c r="Q77" s="1"/>
      <c r="R77" s="1"/>
      <c r="S77" s="1"/>
      <c r="T77" s="1"/>
      <c r="U77" s="1"/>
      <c r="V77" s="1"/>
      <c r="W77" s="1"/>
      <c r="X77" s="1"/>
      <c r="Y77" s="1"/>
      <c r="Z77" s="1"/>
      <c r="AA77" s="1"/>
      <c r="AB77" s="1"/>
      <c r="AC77" s="1"/>
      <c r="AD77" s="1"/>
      <c r="AE77" s="1"/>
    </row>
    <row r="78" spans="1:31" ht="30" customHeight="1" x14ac:dyDescent="0.25">
      <c r="A78" s="1"/>
      <c r="B78" s="538" t="s">
        <v>1563</v>
      </c>
      <c r="C78" s="619" t="str">
        <f>'15'!C29</f>
        <v>Faktinis kvietimų skaičius konkrečiais metais gali nesutapti su lentelėje nurodytu. Konkrečių metų kvietimai suplanuojami rengiant metinį kvietimų grafiką, kuris skelbiamas VVG svetainėje.</v>
      </c>
      <c r="D78" s="608"/>
      <c r="E78" s="608"/>
      <c r="F78" s="608"/>
      <c r="G78" s="608"/>
      <c r="H78" s="608"/>
      <c r="I78" s="608"/>
      <c r="J78" s="608"/>
      <c r="K78" s="608"/>
      <c r="L78" s="1"/>
      <c r="M78" s="1"/>
      <c r="N78" s="1"/>
      <c r="O78" s="1"/>
      <c r="P78" s="1"/>
      <c r="Q78" s="1"/>
      <c r="R78" s="1"/>
      <c r="S78" s="1"/>
      <c r="T78" s="1"/>
      <c r="U78" s="1"/>
      <c r="V78" s="1"/>
      <c r="W78" s="1"/>
      <c r="X78" s="1"/>
      <c r="Y78" s="1"/>
      <c r="Z78" s="1"/>
      <c r="AA78" s="1"/>
      <c r="AB78" s="1"/>
      <c r="AC78" s="1"/>
      <c r="AD78" s="1"/>
      <c r="AE78" s="1"/>
    </row>
    <row r="79" spans="1:31"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9">
    <mergeCell ref="H55:K55"/>
    <mergeCell ref="C78:K78"/>
    <mergeCell ref="D5:G5"/>
    <mergeCell ref="H5:K5"/>
    <mergeCell ref="C28:K28"/>
    <mergeCell ref="D30:G30"/>
    <mergeCell ref="H30:K30"/>
    <mergeCell ref="C53:K53"/>
    <mergeCell ref="D55:G55"/>
  </mergeCells>
  <pageMargins left="0.70866141732283472" right="0.70866141732283472" top="0.74803149606299213" bottom="0.74803149606299213" header="0" footer="0"/>
  <pageSetup paperSize="9" pageOrder="overThenDown" orientation="landscape"/>
  <rowBreaks count="2" manualBreakCount="2">
    <brk id="54" man="1"/>
    <brk id="2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defaultColWidth="14.42578125" defaultRowHeight="15" customHeight="1" x14ac:dyDescent="0.25"/>
  <cols>
    <col min="1" max="1" width="8.7109375" customWidth="1"/>
    <col min="2" max="2" width="40.7109375" customWidth="1"/>
    <col min="3" max="3" width="18.7109375" customWidth="1"/>
    <col min="4" max="4" width="52.7109375" customWidth="1"/>
    <col min="5" max="5" width="12.7109375" customWidth="1"/>
    <col min="6" max="7" width="20.7109375" customWidth="1"/>
    <col min="8" max="8" width="9.140625" customWidth="1"/>
    <col min="9" max="9" width="85.7109375" customWidth="1"/>
    <col min="10" max="26" width="9.140625" customWidth="1"/>
  </cols>
  <sheetData>
    <row r="1" spans="1:26" ht="14.25" customHeight="1" x14ac:dyDescent="0.25">
      <c r="A1" s="73" t="s">
        <v>1301</v>
      </c>
      <c r="B1" s="73" t="s">
        <v>1302</v>
      </c>
      <c r="C1" s="73"/>
      <c r="D1" s="73"/>
      <c r="E1" s="75"/>
      <c r="F1" s="73"/>
      <c r="G1" s="75"/>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3"/>
      <c r="F2" s="118"/>
      <c r="G2" s="3"/>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28">
        <v>2</v>
      </c>
      <c r="D5" s="361">
        <v>3</v>
      </c>
      <c r="E5" s="128">
        <v>4</v>
      </c>
      <c r="F5" s="128">
        <v>5</v>
      </c>
      <c r="G5" s="128">
        <v>6</v>
      </c>
      <c r="H5" s="113">
        <v>7</v>
      </c>
      <c r="I5" s="362">
        <v>8</v>
      </c>
      <c r="J5" s="1"/>
      <c r="K5" s="1"/>
      <c r="L5" s="1"/>
      <c r="M5" s="1"/>
      <c r="N5" s="1"/>
      <c r="O5" s="1"/>
      <c r="P5" s="1"/>
      <c r="Q5" s="1"/>
      <c r="R5" s="1"/>
      <c r="S5" s="1"/>
      <c r="T5" s="1"/>
      <c r="U5" s="1"/>
      <c r="V5" s="1"/>
      <c r="W5" s="1"/>
      <c r="X5" s="1"/>
      <c r="Y5" s="1"/>
      <c r="Z5" s="1"/>
    </row>
    <row r="6" spans="1:26" ht="14.25" customHeight="1" x14ac:dyDescent="0.25">
      <c r="A6" s="1" t="s">
        <v>1303</v>
      </c>
      <c r="B6" s="363" t="s">
        <v>538</v>
      </c>
      <c r="C6" s="78" t="s">
        <v>536</v>
      </c>
      <c r="D6" s="132" t="s">
        <v>1304</v>
      </c>
      <c r="E6" s="132" t="s">
        <v>125</v>
      </c>
      <c r="F6" s="364" t="s">
        <v>1305</v>
      </c>
      <c r="G6" s="364" t="s">
        <v>1306</v>
      </c>
      <c r="H6" s="365"/>
      <c r="I6" s="310" t="s">
        <v>1307</v>
      </c>
      <c r="J6" s="1"/>
      <c r="K6" s="1"/>
      <c r="L6" s="1"/>
      <c r="M6" s="1"/>
      <c r="N6" s="1"/>
      <c r="O6" s="1"/>
      <c r="P6" s="1"/>
      <c r="Q6" s="1"/>
      <c r="R6" s="1"/>
      <c r="S6" s="1"/>
      <c r="T6" s="1"/>
      <c r="U6" s="1"/>
      <c r="V6" s="1"/>
      <c r="W6" s="1"/>
      <c r="X6" s="1"/>
      <c r="Y6" s="1"/>
      <c r="Z6" s="1"/>
    </row>
    <row r="7" spans="1:26" ht="14.25" customHeight="1" x14ac:dyDescent="0.25">
      <c r="A7" s="1" t="s">
        <v>1308</v>
      </c>
      <c r="B7" s="366" t="s">
        <v>1309</v>
      </c>
      <c r="C7" s="79" t="str">
        <f>Sąrašai!B8</f>
        <v>LEADER-20VVG-01</v>
      </c>
      <c r="D7" s="367" t="str">
        <f>Sąrašai!A8</f>
        <v>Ne žemės ūkio verslo pradžia</v>
      </c>
      <c r="E7" s="148">
        <f>COUNTIFS('7'!$H$7:$H$26,C7)</f>
        <v>0</v>
      </c>
      <c r="F7" s="368">
        <f>SUMIFS('7'!$F$7:$F$26,'7'!$H$7:$H$26,C7)</f>
        <v>0</v>
      </c>
      <c r="G7" s="369">
        <f t="shared" ref="G7:G16" si="0">F7/$F$21*100</f>
        <v>0</v>
      </c>
      <c r="H7" s="620">
        <v>100</v>
      </c>
      <c r="I7" s="623"/>
      <c r="J7" s="1"/>
      <c r="K7" s="1"/>
      <c r="L7" s="1"/>
      <c r="M7" s="1"/>
      <c r="N7" s="1"/>
      <c r="O7" s="1"/>
      <c r="P7" s="1"/>
      <c r="Q7" s="1"/>
      <c r="R7" s="1"/>
      <c r="S7" s="1"/>
      <c r="T7" s="1"/>
      <c r="U7" s="1"/>
      <c r="V7" s="1"/>
      <c r="W7" s="1"/>
      <c r="X7" s="1"/>
      <c r="Y7" s="1"/>
      <c r="Z7" s="1"/>
    </row>
    <row r="8" spans="1:26" ht="14.25" customHeight="1" x14ac:dyDescent="0.25">
      <c r="A8" s="1" t="s">
        <v>1310</v>
      </c>
      <c r="B8" s="370" t="s">
        <v>1309</v>
      </c>
      <c r="C8" s="350" t="str">
        <f>Sąrašai!B9</f>
        <v>LEADER-20VVG-02</v>
      </c>
      <c r="D8" s="371" t="str">
        <f>Sąrašai!A9</f>
        <v>Ne žemės ūkio verslo plėtra</v>
      </c>
      <c r="E8" s="139">
        <f>COUNTIFS('7'!$H$7:$H$26,C8)</f>
        <v>0</v>
      </c>
      <c r="F8" s="372">
        <f>SUMIFS('7'!$F$7:$F$26,'7'!$H$7:$H$26,C8)</f>
        <v>0</v>
      </c>
      <c r="G8" s="369">
        <f t="shared" si="0"/>
        <v>0</v>
      </c>
      <c r="H8" s="621"/>
      <c r="I8" s="600"/>
      <c r="J8" s="1"/>
      <c r="K8" s="1"/>
      <c r="L8" s="1"/>
      <c r="M8" s="1"/>
      <c r="N8" s="1"/>
      <c r="O8" s="1"/>
      <c r="P8" s="1"/>
      <c r="Q8" s="1"/>
      <c r="R8" s="1"/>
      <c r="S8" s="1"/>
      <c r="T8" s="1"/>
      <c r="U8" s="1"/>
      <c r="V8" s="1"/>
      <c r="W8" s="1"/>
      <c r="X8" s="1"/>
      <c r="Y8" s="1"/>
      <c r="Z8" s="1"/>
    </row>
    <row r="9" spans="1:26" ht="14.25" customHeight="1" x14ac:dyDescent="0.25">
      <c r="A9" s="1" t="s">
        <v>1311</v>
      </c>
      <c r="B9" s="370" t="s">
        <v>1309</v>
      </c>
      <c r="C9" s="350" t="str">
        <f>Sąrašai!B10</f>
        <v>LEADER-20VVG-03</v>
      </c>
      <c r="D9" s="371" t="str">
        <f>Sąrašai!A10</f>
        <v>Ne žemės ūkio verslo kūrimas ir plėtra</v>
      </c>
      <c r="E9" s="139">
        <f>COUNTIFS('7'!$H$7:$H$26,C9)</f>
        <v>1</v>
      </c>
      <c r="F9" s="372">
        <f>SUMIFS('7'!$F$7:$F$26,'7'!$H$7:$H$26,C9)</f>
        <v>700000</v>
      </c>
      <c r="G9" s="369">
        <f t="shared" si="0"/>
        <v>55.643879173290934</v>
      </c>
      <c r="H9" s="621"/>
      <c r="I9" s="600"/>
      <c r="J9" s="1"/>
      <c r="K9" s="1"/>
      <c r="L9" s="1"/>
      <c r="M9" s="1"/>
      <c r="N9" s="1"/>
      <c r="O9" s="1"/>
      <c r="P9" s="1"/>
      <c r="Q9" s="1"/>
      <c r="R9" s="1"/>
      <c r="S9" s="1"/>
      <c r="T9" s="1"/>
      <c r="U9" s="1"/>
      <c r="V9" s="1"/>
      <c r="W9" s="1"/>
      <c r="X9" s="1"/>
      <c r="Y9" s="1"/>
      <c r="Z9" s="1"/>
    </row>
    <row r="10" spans="1:26" ht="14.25" customHeight="1" x14ac:dyDescent="0.25">
      <c r="A10" s="1" t="s">
        <v>1312</v>
      </c>
      <c r="B10" s="370" t="s">
        <v>1309</v>
      </c>
      <c r="C10" s="350" t="str">
        <f>Sąrašai!B11</f>
        <v>LEADER-20VVG-04</v>
      </c>
      <c r="D10" s="371" t="str">
        <f>Sąrašai!A11</f>
        <v>Ūkio subjektų (fizinių ir (arba) juridinių asmenų) bendradarbiavimas</v>
      </c>
      <c r="E10" s="139">
        <f>COUNTIFS('7'!$H$7:$H$26,C10)</f>
        <v>0</v>
      </c>
      <c r="F10" s="372">
        <f>SUMIFS('7'!$F$7:$F$26,'7'!$H$7:$H$26,C10)</f>
        <v>0</v>
      </c>
      <c r="G10" s="369">
        <f t="shared" si="0"/>
        <v>0</v>
      </c>
      <c r="H10" s="621"/>
      <c r="I10" s="600"/>
      <c r="J10" s="1"/>
      <c r="K10" s="1"/>
      <c r="L10" s="1"/>
      <c r="M10" s="1"/>
      <c r="N10" s="1"/>
      <c r="O10" s="1"/>
      <c r="P10" s="1"/>
      <c r="Q10" s="1"/>
      <c r="R10" s="1"/>
      <c r="S10" s="1"/>
      <c r="T10" s="1"/>
      <c r="U10" s="1"/>
      <c r="V10" s="1"/>
      <c r="W10" s="1"/>
      <c r="X10" s="1"/>
      <c r="Y10" s="1"/>
      <c r="Z10" s="1"/>
    </row>
    <row r="11" spans="1:26" ht="14.25" customHeight="1" x14ac:dyDescent="0.25">
      <c r="A11" s="1" t="s">
        <v>1313</v>
      </c>
      <c r="B11" s="370" t="s">
        <v>1309</v>
      </c>
      <c r="C11" s="350" t="str">
        <f>Sąrašai!B12</f>
        <v>LEADER-20VVG-05</v>
      </c>
      <c r="D11" s="371" t="str">
        <f>Sąrašai!A12</f>
        <v>Žemės ūkio verslas</v>
      </c>
      <c r="E11" s="139">
        <f>COUNTIFS('7'!$H$7:$H$26,C11)</f>
        <v>0</v>
      </c>
      <c r="F11" s="372">
        <f>SUMIFS('7'!$F$7:$F$26,'7'!$H$7:$H$26,C11)</f>
        <v>0</v>
      </c>
      <c r="G11" s="369">
        <f t="shared" si="0"/>
        <v>0</v>
      </c>
      <c r="H11" s="621"/>
      <c r="I11" s="600"/>
      <c r="J11" s="1"/>
      <c r="K11" s="1"/>
      <c r="L11" s="1"/>
      <c r="M11" s="1"/>
      <c r="N11" s="1"/>
      <c r="O11" s="1"/>
      <c r="P11" s="1"/>
      <c r="Q11" s="1"/>
      <c r="R11" s="1"/>
      <c r="S11" s="1"/>
      <c r="T11" s="1"/>
      <c r="U11" s="1"/>
      <c r="V11" s="1"/>
      <c r="W11" s="1"/>
      <c r="X11" s="1"/>
      <c r="Y11" s="1"/>
      <c r="Z11" s="1"/>
    </row>
    <row r="12" spans="1:26" ht="14.25" customHeight="1" x14ac:dyDescent="0.25">
      <c r="A12" s="1" t="s">
        <v>1314</v>
      </c>
      <c r="B12" s="370" t="s">
        <v>1309</v>
      </c>
      <c r="C12" s="350" t="str">
        <f>Sąrašai!B13</f>
        <v>LEADER-20VVG-06</v>
      </c>
      <c r="D12" s="371" t="str">
        <f>Sąrašai!A13</f>
        <v>Socialinis verslas</v>
      </c>
      <c r="E12" s="139">
        <f>COUNTIFS('7'!$H$7:$H$26,C12)</f>
        <v>1</v>
      </c>
      <c r="F12" s="372">
        <f>SUMIFS('7'!$F$7:$F$26,'7'!$H$7:$H$26,C12)</f>
        <v>336000</v>
      </c>
      <c r="G12" s="369">
        <f t="shared" si="0"/>
        <v>26.70906200317965</v>
      </c>
      <c r="H12" s="621"/>
      <c r="I12" s="600"/>
      <c r="J12" s="1"/>
      <c r="K12" s="1"/>
      <c r="L12" s="1"/>
      <c r="M12" s="1"/>
      <c r="N12" s="1"/>
      <c r="O12" s="1"/>
      <c r="P12" s="1"/>
      <c r="Q12" s="1"/>
      <c r="R12" s="1"/>
      <c r="S12" s="1"/>
      <c r="T12" s="1"/>
      <c r="U12" s="1"/>
      <c r="V12" s="1"/>
      <c r="W12" s="1"/>
      <c r="X12" s="1"/>
      <c r="Y12" s="1"/>
      <c r="Z12" s="1"/>
    </row>
    <row r="13" spans="1:26" ht="14.25" customHeight="1" x14ac:dyDescent="0.25">
      <c r="A13" s="1" t="s">
        <v>1315</v>
      </c>
      <c r="B13" s="370" t="s">
        <v>1309</v>
      </c>
      <c r="C13" s="350" t="str">
        <f>Sąrašai!B14</f>
        <v>LEADER-20VVG-07</v>
      </c>
      <c r="D13" s="371" t="str">
        <f>Sąrašai!A14</f>
        <v>Bendruomeninis verslas</v>
      </c>
      <c r="E13" s="139">
        <f>COUNTIFS('7'!$H$7:$H$26,C13)</f>
        <v>0</v>
      </c>
      <c r="F13" s="372">
        <f>SUMIFS('7'!$F$7:$F$26,'7'!$H$7:$H$26,C13)</f>
        <v>0</v>
      </c>
      <c r="G13" s="369">
        <f t="shared" si="0"/>
        <v>0</v>
      </c>
      <c r="H13" s="621"/>
      <c r="I13" s="600"/>
      <c r="J13" s="1"/>
      <c r="K13" s="1"/>
      <c r="L13" s="1"/>
      <c r="M13" s="1"/>
      <c r="N13" s="1"/>
      <c r="O13" s="1"/>
      <c r="P13" s="1"/>
      <c r="Q13" s="1"/>
      <c r="R13" s="1"/>
      <c r="S13" s="1"/>
      <c r="T13" s="1"/>
      <c r="U13" s="1"/>
      <c r="V13" s="1"/>
      <c r="W13" s="1"/>
      <c r="X13" s="1"/>
      <c r="Y13" s="1"/>
      <c r="Z13" s="1"/>
    </row>
    <row r="14" spans="1:26" ht="14.25" customHeight="1" x14ac:dyDescent="0.25">
      <c r="A14" s="1" t="s">
        <v>1316</v>
      </c>
      <c r="B14" s="370" t="s">
        <v>1309</v>
      </c>
      <c r="C14" s="350" t="str">
        <f>Sąrašai!B15</f>
        <v>LEADER-20VVG-08</v>
      </c>
      <c r="D14" s="371" t="str">
        <f>Sąrašai!A15</f>
        <v>Viešųjų paslaugų prieinamumo didinimas (ne pelno)</v>
      </c>
      <c r="E14" s="139">
        <f>COUNTIFS('7'!$H$7:$H$26,C14)</f>
        <v>1</v>
      </c>
      <c r="F14" s="372">
        <f>SUMIFS('7'!$F$7:$F$26,'7'!$H$7:$H$26,C14)</f>
        <v>222000</v>
      </c>
      <c r="G14" s="369">
        <f t="shared" si="0"/>
        <v>17.647058823529413</v>
      </c>
      <c r="H14" s="621"/>
      <c r="I14" s="600"/>
      <c r="J14" s="1"/>
      <c r="K14" s="1"/>
      <c r="L14" s="1"/>
      <c r="M14" s="1"/>
      <c r="N14" s="1"/>
      <c r="O14" s="1"/>
      <c r="P14" s="1"/>
      <c r="Q14" s="1"/>
      <c r="R14" s="1"/>
      <c r="S14" s="1"/>
      <c r="T14" s="1"/>
      <c r="U14" s="1"/>
      <c r="V14" s="1"/>
      <c r="W14" s="1"/>
      <c r="X14" s="1"/>
      <c r="Y14" s="1"/>
      <c r="Z14" s="1"/>
    </row>
    <row r="15" spans="1:26" ht="14.25" customHeight="1" x14ac:dyDescent="0.25">
      <c r="A15" s="1" t="s">
        <v>1317</v>
      </c>
      <c r="B15" s="370" t="s">
        <v>1309</v>
      </c>
      <c r="C15" s="350" t="str">
        <f>Sąrašai!B16</f>
        <v>LEADER-20VVG-09</v>
      </c>
      <c r="D15" s="371" t="str">
        <f>Sąrašai!A16</f>
        <v>Veiklos projektai</v>
      </c>
      <c r="E15" s="139">
        <f>COUNTIFS('7'!$H$7:$H$26,C15)</f>
        <v>0</v>
      </c>
      <c r="F15" s="372">
        <f>SUMIFS('7'!$F$7:$F$26,'7'!$H$7:$H$26,C15)</f>
        <v>0</v>
      </c>
      <c r="G15" s="369">
        <f t="shared" si="0"/>
        <v>0</v>
      </c>
      <c r="H15" s="621"/>
      <c r="I15" s="600"/>
      <c r="J15" s="1"/>
      <c r="K15" s="1"/>
      <c r="L15" s="1"/>
      <c r="M15" s="1"/>
      <c r="N15" s="1"/>
      <c r="O15" s="1"/>
      <c r="P15" s="1"/>
      <c r="Q15" s="1"/>
      <c r="R15" s="1"/>
      <c r="S15" s="1"/>
      <c r="T15" s="1"/>
      <c r="U15" s="1"/>
      <c r="V15" s="1"/>
      <c r="W15" s="1"/>
      <c r="X15" s="1"/>
      <c r="Y15" s="1"/>
      <c r="Z15" s="1"/>
    </row>
    <row r="16" spans="1:26" ht="14.25" customHeight="1" x14ac:dyDescent="0.25">
      <c r="A16" s="1" t="s">
        <v>1318</v>
      </c>
      <c r="B16" s="373" t="s">
        <v>1309</v>
      </c>
      <c r="C16" s="353" t="str">
        <f>Sąrašai!B17</f>
        <v>LEADER-20VVG-10</v>
      </c>
      <c r="D16" s="374" t="str">
        <f>Sąrašai!A17</f>
        <v>Mokymų projektai</v>
      </c>
      <c r="E16" s="155">
        <f>COUNTIFS('7'!$H$7:$H$26,C16)</f>
        <v>0</v>
      </c>
      <c r="F16" s="375">
        <f>SUMIFS('7'!$F$7:$F$26,'7'!$H$7:$H$26,C16)</f>
        <v>0</v>
      </c>
      <c r="G16" s="376">
        <f t="shared" si="0"/>
        <v>0</v>
      </c>
      <c r="H16" s="622"/>
      <c r="I16" s="600"/>
      <c r="J16" s="1"/>
      <c r="K16" s="1"/>
      <c r="L16" s="1"/>
      <c r="M16" s="1"/>
      <c r="N16" s="1"/>
      <c r="O16" s="1"/>
      <c r="P16" s="1"/>
      <c r="Q16" s="1"/>
      <c r="R16" s="1"/>
      <c r="S16" s="1"/>
      <c r="T16" s="1"/>
      <c r="U16" s="1"/>
      <c r="V16" s="1"/>
      <c r="W16" s="1"/>
      <c r="X16" s="1"/>
      <c r="Y16" s="1"/>
      <c r="Z16" s="1"/>
    </row>
    <row r="17" spans="1:26" ht="14.25" customHeight="1" x14ac:dyDescent="0.25">
      <c r="A17" s="1" t="s">
        <v>1319</v>
      </c>
      <c r="B17" s="366" t="s">
        <v>1320</v>
      </c>
      <c r="C17" s="79" t="str">
        <f>Sąrašai!B18</f>
        <v>LEADER-20VVG-11</v>
      </c>
      <c r="D17" s="367" t="str">
        <f>Sąrašai!A18</f>
        <v>Teritorinis VVG bendradarbiavimas</v>
      </c>
      <c r="E17" s="148">
        <f>COUNTIFS('7'!$H$7:$H$26,C17)</f>
        <v>0</v>
      </c>
      <c r="F17" s="377">
        <f>SUMIFS('7'!$F$7:$F$26,'7'!$H$7:$H$26,C17)</f>
        <v>0</v>
      </c>
      <c r="G17" s="369">
        <f t="shared" ref="G17:G20" si="1">F17/$F$22*100</f>
        <v>0</v>
      </c>
      <c r="H17" s="624">
        <v>100</v>
      </c>
      <c r="I17" s="600"/>
      <c r="J17" s="1"/>
      <c r="K17" s="1"/>
      <c r="L17" s="1"/>
      <c r="M17" s="1"/>
      <c r="N17" s="1"/>
      <c r="O17" s="1"/>
      <c r="P17" s="1"/>
      <c r="Q17" s="1"/>
      <c r="R17" s="1"/>
      <c r="S17" s="1"/>
      <c r="T17" s="1"/>
      <c r="U17" s="1"/>
      <c r="V17" s="1"/>
      <c r="W17" s="1"/>
      <c r="X17" s="1"/>
      <c r="Y17" s="1"/>
      <c r="Z17" s="1"/>
    </row>
    <row r="18" spans="1:26" ht="14.25" customHeight="1" x14ac:dyDescent="0.25">
      <c r="A18" s="1" t="s">
        <v>1321</v>
      </c>
      <c r="B18" s="373" t="s">
        <v>1320</v>
      </c>
      <c r="C18" s="353" t="str">
        <f>Sąrašai!B19</f>
        <v>LEADER-20VVG-12</v>
      </c>
      <c r="D18" s="374" t="str">
        <f>Sąrašai!A19</f>
        <v>Tarptautinis VVG bendradarbiavimas</v>
      </c>
      <c r="E18" s="155">
        <f>COUNTIFS('7'!$H$7:$H$26,C18)</f>
        <v>0</v>
      </c>
      <c r="F18" s="378">
        <f>SUMIFS('7'!$F$7:$F$26,'7'!$H$7:$H$26,C18)</f>
        <v>0</v>
      </c>
      <c r="G18" s="369">
        <f t="shared" si="1"/>
        <v>0</v>
      </c>
      <c r="H18" s="621"/>
      <c r="I18" s="600"/>
      <c r="J18" s="1"/>
      <c r="K18" s="1"/>
      <c r="L18" s="1"/>
      <c r="M18" s="1"/>
      <c r="N18" s="1"/>
      <c r="O18" s="1"/>
      <c r="P18" s="1"/>
      <c r="Q18" s="1"/>
      <c r="R18" s="1"/>
      <c r="S18" s="1"/>
      <c r="T18" s="1"/>
      <c r="U18" s="1"/>
      <c r="V18" s="1"/>
      <c r="W18" s="1"/>
      <c r="X18" s="1"/>
      <c r="Y18" s="1"/>
      <c r="Z18" s="1"/>
    </row>
    <row r="19" spans="1:26" ht="14.25" customHeight="1" x14ac:dyDescent="0.25">
      <c r="A19" s="1" t="s">
        <v>1322</v>
      </c>
      <c r="B19" s="370" t="s">
        <v>1320</v>
      </c>
      <c r="C19" s="350" t="s">
        <v>597</v>
      </c>
      <c r="D19" s="371" t="s">
        <v>1323</v>
      </c>
      <c r="E19" s="139">
        <f>COUNTIFS('7'!$H$7:$H$26,C19)</f>
        <v>0</v>
      </c>
      <c r="F19" s="379">
        <v>250256</v>
      </c>
      <c r="G19" s="369">
        <f t="shared" si="1"/>
        <v>80</v>
      </c>
      <c r="H19" s="621"/>
      <c r="I19" s="600"/>
      <c r="J19" s="1"/>
      <c r="K19" s="1"/>
      <c r="L19" s="1"/>
      <c r="M19" s="1"/>
      <c r="N19" s="1"/>
      <c r="O19" s="1"/>
      <c r="P19" s="1"/>
      <c r="Q19" s="1"/>
      <c r="R19" s="1"/>
      <c r="S19" s="1"/>
      <c r="T19" s="1"/>
      <c r="U19" s="1"/>
      <c r="V19" s="1"/>
      <c r="W19" s="1"/>
      <c r="X19" s="1"/>
      <c r="Y19" s="1"/>
      <c r="Z19" s="1"/>
    </row>
    <row r="20" spans="1:26" ht="14.25" customHeight="1" x14ac:dyDescent="0.25">
      <c r="A20" s="1" t="s">
        <v>1324</v>
      </c>
      <c r="B20" s="370" t="s">
        <v>1320</v>
      </c>
      <c r="C20" s="350" t="s">
        <v>597</v>
      </c>
      <c r="D20" s="371" t="s">
        <v>1325</v>
      </c>
      <c r="E20" s="139">
        <f>COUNTIFS('7'!$H$7:$H$26,C20)</f>
        <v>0</v>
      </c>
      <c r="F20" s="379">
        <v>62564</v>
      </c>
      <c r="G20" s="369">
        <f t="shared" si="1"/>
        <v>20</v>
      </c>
      <c r="H20" s="622"/>
      <c r="I20" s="601"/>
      <c r="J20" s="1"/>
      <c r="K20" s="1"/>
      <c r="L20" s="1"/>
      <c r="M20" s="1"/>
      <c r="N20" s="1"/>
      <c r="O20" s="1"/>
      <c r="P20" s="1"/>
      <c r="Q20" s="1"/>
      <c r="R20" s="1"/>
      <c r="S20" s="1"/>
      <c r="T20" s="1"/>
      <c r="U20" s="1"/>
      <c r="V20" s="1"/>
      <c r="W20" s="1"/>
      <c r="X20" s="1"/>
      <c r="Y20" s="1"/>
      <c r="Z20" s="1"/>
    </row>
    <row r="21" spans="1:26" ht="14.25" customHeight="1" x14ac:dyDescent="0.25">
      <c r="A21" s="1" t="s">
        <v>1326</v>
      </c>
      <c r="B21" s="366" t="s">
        <v>1327</v>
      </c>
      <c r="C21" s="79"/>
      <c r="D21" s="259"/>
      <c r="E21" s="380"/>
      <c r="F21" s="368">
        <f>SUM(F7:F16)</f>
        <v>1258000</v>
      </c>
      <c r="G21" s="381">
        <f t="shared" ref="G21:G22" si="2">F21/$F$23*100</f>
        <v>80.085560407939809</v>
      </c>
      <c r="H21" s="624">
        <v>100</v>
      </c>
      <c r="I21" s="382" t="str">
        <f>IF((F21/$F$23)&lt;0.8,"Vietos projektų įgyvendinimo išlaidos turi sudaryti 80 proc. Tikslinti 10 lapo 10.27 punktą.","Gerai")</f>
        <v>Gerai</v>
      </c>
      <c r="J21" s="1"/>
      <c r="K21" s="1"/>
      <c r="L21" s="1"/>
      <c r="M21" s="1"/>
      <c r="N21" s="1"/>
      <c r="O21" s="1"/>
      <c r="P21" s="1"/>
      <c r="Q21" s="1"/>
      <c r="R21" s="1"/>
      <c r="S21" s="1"/>
      <c r="T21" s="1"/>
      <c r="U21" s="1"/>
      <c r="V21" s="1"/>
      <c r="W21" s="1"/>
      <c r="X21" s="1"/>
      <c r="Y21" s="1"/>
      <c r="Z21" s="1"/>
    </row>
    <row r="22" spans="1:26" ht="14.25" customHeight="1" x14ac:dyDescent="0.25">
      <c r="A22" s="1" t="s">
        <v>1328</v>
      </c>
      <c r="B22" s="373" t="s">
        <v>1329</v>
      </c>
      <c r="C22" s="353"/>
      <c r="D22" s="272"/>
      <c r="E22" s="383"/>
      <c r="F22" s="375">
        <f>SUM(F17:F20)</f>
        <v>312820</v>
      </c>
      <c r="G22" s="376">
        <f t="shared" si="2"/>
        <v>19.914439592060198</v>
      </c>
      <c r="H22" s="622"/>
      <c r="I22" s="384" t="str">
        <f>IF((F22/$F$23)&gt;0.2,"VPS administravimo išlaidos turi sudaryti 20 proc. Tikslinti 16.13 ir 16.14 punktus.","Gerai")</f>
        <v>Gerai</v>
      </c>
      <c r="J22" s="1"/>
      <c r="K22" s="1"/>
      <c r="L22" s="1"/>
      <c r="M22" s="1"/>
      <c r="N22" s="1"/>
      <c r="O22" s="1"/>
      <c r="P22" s="1"/>
      <c r="Q22" s="1"/>
      <c r="R22" s="1"/>
      <c r="S22" s="1"/>
      <c r="T22" s="1"/>
      <c r="U22" s="1"/>
      <c r="V22" s="1"/>
      <c r="W22" s="1"/>
      <c r="X22" s="1"/>
      <c r="Y22" s="1"/>
      <c r="Z22" s="1"/>
    </row>
    <row r="23" spans="1:26" ht="14.25" customHeight="1" x14ac:dyDescent="0.25">
      <c r="A23" s="1" t="s">
        <v>1330</v>
      </c>
      <c r="B23" s="385" t="s">
        <v>676</v>
      </c>
      <c r="C23" s="210"/>
      <c r="D23" s="386"/>
      <c r="E23" s="387"/>
      <c r="F23" s="388">
        <f t="shared" ref="F23:G23" si="3">SUM(F21:F22)</f>
        <v>1570820</v>
      </c>
      <c r="G23" s="389">
        <f t="shared" si="3"/>
        <v>100</v>
      </c>
      <c r="H23" s="390">
        <v>100</v>
      </c>
      <c r="I23" s="313"/>
      <c r="J23" s="1"/>
      <c r="K23" s="1"/>
      <c r="L23" s="1"/>
      <c r="M23" s="1"/>
      <c r="N23" s="1"/>
      <c r="O23" s="1"/>
      <c r="P23" s="1"/>
      <c r="Q23" s="1"/>
      <c r="R23" s="1"/>
      <c r="S23" s="1"/>
      <c r="T23" s="1"/>
      <c r="U23" s="1"/>
      <c r="V23" s="1"/>
      <c r="W23" s="1"/>
      <c r="X23" s="1"/>
      <c r="Y23" s="1"/>
      <c r="Z23" s="1"/>
    </row>
    <row r="24" spans="1:26" ht="14.25" customHeight="1" x14ac:dyDescent="0.25">
      <c r="A24" s="1"/>
      <c r="B24" s="1"/>
      <c r="C24" s="1"/>
      <c r="D24" s="1"/>
      <c r="E24" s="3"/>
      <c r="F24" s="1"/>
      <c r="G24" s="3"/>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3"/>
      <c r="F25" s="1"/>
      <c r="G25" s="3"/>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v>1</v>
      </c>
      <c r="D26" s="159" t="s">
        <v>1331</v>
      </c>
      <c r="E26" s="3"/>
      <c r="F26" s="1"/>
      <c r="G26" s="3"/>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v>2</v>
      </c>
      <c r="D27" s="72" t="s">
        <v>1332</v>
      </c>
      <c r="E27" s="3"/>
      <c r="F27" s="1"/>
      <c r="G27" s="3"/>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v>3</v>
      </c>
      <c r="D28" s="72" t="s">
        <v>1333</v>
      </c>
      <c r="E28" s="3"/>
      <c r="F28" s="1"/>
      <c r="G28" s="3"/>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v>4</v>
      </c>
      <c r="D29" s="72" t="s">
        <v>1334</v>
      </c>
      <c r="E29" s="3"/>
      <c r="F29" s="1"/>
      <c r="G29" s="3"/>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v>5</v>
      </c>
      <c r="D30" s="72" t="s">
        <v>1335</v>
      </c>
      <c r="E30" s="3"/>
      <c r="F30" s="1"/>
      <c r="G30" s="3"/>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3"/>
      <c r="F31" s="1"/>
      <c r="G31" s="3"/>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3"/>
      <c r="F32" s="1"/>
      <c r="G32" s="3"/>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3"/>
      <c r="F33" s="1"/>
      <c r="G33" s="3"/>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3"/>
      <c r="F34" s="1"/>
      <c r="G34" s="3"/>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3"/>
      <c r="F35" s="1"/>
      <c r="G35" s="3"/>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3"/>
      <c r="F36" s="1"/>
      <c r="G36" s="3"/>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3"/>
      <c r="F37" s="1"/>
      <c r="G37" s="3"/>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3"/>
      <c r="F38" s="1"/>
      <c r="G38" s="3"/>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3"/>
      <c r="F39" s="1"/>
      <c r="G39" s="3"/>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3"/>
      <c r="F40" s="1"/>
      <c r="G40" s="3"/>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3"/>
      <c r="F41" s="1"/>
      <c r="G41" s="3"/>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3"/>
      <c r="F42" s="1"/>
      <c r="G42" s="3"/>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3"/>
      <c r="F43" s="1"/>
      <c r="G43" s="3"/>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3"/>
      <c r="F44" s="1"/>
      <c r="G44" s="3"/>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3"/>
      <c r="F45" s="1"/>
      <c r="G45" s="3"/>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3"/>
      <c r="F46" s="1"/>
      <c r="G46" s="3"/>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3"/>
      <c r="F47" s="1"/>
      <c r="G47" s="3"/>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3"/>
      <c r="F48" s="1"/>
      <c r="G48" s="3"/>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3"/>
      <c r="F49" s="1"/>
      <c r="G49" s="3"/>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3"/>
      <c r="F50" s="1"/>
      <c r="G50" s="3"/>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3"/>
      <c r="F51" s="1"/>
      <c r="G51" s="3"/>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3"/>
      <c r="F52" s="1"/>
      <c r="G52" s="3"/>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3"/>
      <c r="F53" s="1"/>
      <c r="G53" s="3"/>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3"/>
      <c r="F54" s="1"/>
      <c r="G54" s="3"/>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3"/>
      <c r="F55" s="1"/>
      <c r="G55" s="3"/>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3"/>
      <c r="F56" s="1"/>
      <c r="G56" s="3"/>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3"/>
      <c r="F57" s="1"/>
      <c r="G57" s="3"/>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3"/>
      <c r="F58" s="1"/>
      <c r="G58" s="3"/>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3"/>
      <c r="F59" s="1"/>
      <c r="G59" s="3"/>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3"/>
      <c r="F60" s="1"/>
      <c r="G60" s="3"/>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3"/>
      <c r="F61" s="1"/>
      <c r="G61" s="3"/>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3"/>
      <c r="F62" s="1"/>
      <c r="G62" s="3"/>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3"/>
      <c r="F63" s="1"/>
      <c r="G63" s="3"/>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3"/>
      <c r="F64" s="1"/>
      <c r="G64" s="3"/>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3"/>
      <c r="F65" s="1"/>
      <c r="G65" s="3"/>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3"/>
      <c r="F66" s="1"/>
      <c r="G66" s="3"/>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3"/>
      <c r="F67" s="1"/>
      <c r="G67" s="3"/>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3"/>
      <c r="F68" s="1"/>
      <c r="G68" s="3"/>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3"/>
      <c r="F69" s="1"/>
      <c r="G69" s="3"/>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3"/>
      <c r="F70" s="1"/>
      <c r="G70" s="3"/>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3"/>
      <c r="F71" s="1"/>
      <c r="G71" s="3"/>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3"/>
      <c r="F72" s="1"/>
      <c r="G72" s="3"/>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3"/>
      <c r="F73" s="1"/>
      <c r="G73" s="3"/>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3"/>
      <c r="F74" s="1"/>
      <c r="G74" s="3"/>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3"/>
      <c r="F75" s="1"/>
      <c r="G75" s="3"/>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3"/>
      <c r="F76" s="1"/>
      <c r="G76" s="3"/>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3"/>
      <c r="F77" s="1"/>
      <c r="G77" s="3"/>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3"/>
      <c r="F78" s="1"/>
      <c r="G78" s="3"/>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3"/>
      <c r="F79" s="1"/>
      <c r="G79" s="3"/>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3"/>
      <c r="F80" s="1"/>
      <c r="G80" s="3"/>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3"/>
      <c r="F81" s="1"/>
      <c r="G81" s="3"/>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3"/>
      <c r="F82" s="1"/>
      <c r="G82" s="3"/>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3"/>
      <c r="F83" s="1"/>
      <c r="G83" s="3"/>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3"/>
      <c r="F84" s="1"/>
      <c r="G84" s="3"/>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3"/>
      <c r="F85" s="1"/>
      <c r="G85" s="3"/>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3"/>
      <c r="F86" s="1"/>
      <c r="G86" s="3"/>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3"/>
      <c r="F87" s="1"/>
      <c r="G87" s="3"/>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3"/>
      <c r="F88" s="1"/>
      <c r="G88" s="3"/>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3"/>
      <c r="F89" s="1"/>
      <c r="G89" s="3"/>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3"/>
      <c r="F90" s="1"/>
      <c r="G90" s="3"/>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3"/>
      <c r="F91" s="1"/>
      <c r="G91" s="3"/>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3"/>
      <c r="F92" s="1"/>
      <c r="G92" s="3"/>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3"/>
      <c r="F93" s="1"/>
      <c r="G93" s="3"/>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3"/>
      <c r="F94" s="1"/>
      <c r="G94" s="3"/>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3"/>
      <c r="F95" s="1"/>
      <c r="G95" s="3"/>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3"/>
      <c r="F96" s="1"/>
      <c r="G96" s="3"/>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3"/>
      <c r="F97" s="1"/>
      <c r="G97" s="3"/>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3"/>
      <c r="F98" s="1"/>
      <c r="G98" s="3"/>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3"/>
      <c r="F99" s="1"/>
      <c r="G99" s="3"/>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3"/>
      <c r="F100" s="1"/>
      <c r="G100" s="3"/>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3"/>
      <c r="F101" s="1"/>
      <c r="G101" s="3"/>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3"/>
      <c r="F102" s="1"/>
      <c r="G102" s="3"/>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3"/>
      <c r="F103" s="1"/>
      <c r="G103" s="3"/>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3"/>
      <c r="F104" s="1"/>
      <c r="G104" s="3"/>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3"/>
      <c r="F105" s="1"/>
      <c r="G105" s="3"/>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3"/>
      <c r="F106" s="1"/>
      <c r="G106" s="3"/>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3"/>
      <c r="F107" s="1"/>
      <c r="G107" s="3"/>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3"/>
      <c r="F108" s="1"/>
      <c r="G108" s="3"/>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3"/>
      <c r="F109" s="1"/>
      <c r="G109" s="3"/>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3"/>
      <c r="F110" s="1"/>
      <c r="G110" s="3"/>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3"/>
      <c r="F111" s="1"/>
      <c r="G111" s="3"/>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3"/>
      <c r="F112" s="1"/>
      <c r="G112" s="3"/>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3"/>
      <c r="F113" s="1"/>
      <c r="G113" s="3"/>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3"/>
      <c r="F114" s="1"/>
      <c r="G114" s="3"/>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3"/>
      <c r="F115" s="1"/>
      <c r="G115" s="3"/>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3"/>
      <c r="F116" s="1"/>
      <c r="G116" s="3"/>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3"/>
      <c r="F117" s="1"/>
      <c r="G117" s="3"/>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3"/>
      <c r="F118" s="1"/>
      <c r="G118" s="3"/>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3"/>
      <c r="F119" s="1"/>
      <c r="G119" s="3"/>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3"/>
      <c r="F120" s="1"/>
      <c r="G120" s="3"/>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3"/>
      <c r="F121" s="1"/>
      <c r="G121" s="3"/>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3"/>
      <c r="F122" s="1"/>
      <c r="G122" s="3"/>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3"/>
      <c r="F123" s="1"/>
      <c r="G123" s="3"/>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3"/>
      <c r="F124" s="1"/>
      <c r="G124" s="3"/>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3"/>
      <c r="F125" s="1"/>
      <c r="G125" s="3"/>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3"/>
      <c r="F126" s="1"/>
      <c r="G126" s="3"/>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3"/>
      <c r="F127" s="1"/>
      <c r="G127" s="3"/>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3"/>
      <c r="F128" s="1"/>
      <c r="G128" s="3"/>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3"/>
      <c r="F129" s="1"/>
      <c r="G129" s="3"/>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3"/>
      <c r="F130" s="1"/>
      <c r="G130" s="3"/>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3"/>
      <c r="F131" s="1"/>
      <c r="G131" s="3"/>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3"/>
      <c r="F132" s="1"/>
      <c r="G132" s="3"/>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3"/>
      <c r="F133" s="1"/>
      <c r="G133" s="3"/>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3"/>
      <c r="F134" s="1"/>
      <c r="G134" s="3"/>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3"/>
      <c r="F135" s="1"/>
      <c r="G135" s="3"/>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3"/>
      <c r="F136" s="1"/>
      <c r="G136" s="3"/>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3"/>
      <c r="F137" s="1"/>
      <c r="G137" s="3"/>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3"/>
      <c r="F138" s="1"/>
      <c r="G138" s="3"/>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3"/>
      <c r="F139" s="1"/>
      <c r="G139" s="3"/>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3"/>
      <c r="F140" s="1"/>
      <c r="G140" s="3"/>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3"/>
      <c r="F141" s="1"/>
      <c r="G141" s="3"/>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3"/>
      <c r="F142" s="1"/>
      <c r="G142" s="3"/>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3"/>
      <c r="F143" s="1"/>
      <c r="G143" s="3"/>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3"/>
      <c r="F144" s="1"/>
      <c r="G144" s="3"/>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3"/>
      <c r="F145" s="1"/>
      <c r="G145" s="3"/>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3"/>
      <c r="F146" s="1"/>
      <c r="G146" s="3"/>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3"/>
      <c r="F147" s="1"/>
      <c r="G147" s="3"/>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3"/>
      <c r="F148" s="1"/>
      <c r="G148" s="3"/>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3"/>
      <c r="F149" s="1"/>
      <c r="G149" s="3"/>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3"/>
      <c r="F150" s="1"/>
      <c r="G150" s="3"/>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3"/>
      <c r="F151" s="1"/>
      <c r="G151" s="3"/>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3"/>
      <c r="F152" s="1"/>
      <c r="G152" s="3"/>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3"/>
      <c r="F153" s="1"/>
      <c r="G153" s="3"/>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3"/>
      <c r="F154" s="1"/>
      <c r="G154" s="3"/>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3"/>
      <c r="F155" s="1"/>
      <c r="G155" s="3"/>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3"/>
      <c r="F156" s="1"/>
      <c r="G156" s="3"/>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3"/>
      <c r="F157" s="1"/>
      <c r="G157" s="3"/>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3"/>
      <c r="F158" s="1"/>
      <c r="G158" s="3"/>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3"/>
      <c r="F159" s="1"/>
      <c r="G159" s="3"/>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3"/>
      <c r="F160" s="1"/>
      <c r="G160" s="3"/>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3"/>
      <c r="F161" s="1"/>
      <c r="G161" s="3"/>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3"/>
      <c r="F162" s="1"/>
      <c r="G162" s="3"/>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3"/>
      <c r="F163" s="1"/>
      <c r="G163" s="3"/>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3"/>
      <c r="F164" s="1"/>
      <c r="G164" s="3"/>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3"/>
      <c r="F165" s="1"/>
      <c r="G165" s="3"/>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3"/>
      <c r="F166" s="1"/>
      <c r="G166" s="3"/>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3"/>
      <c r="F167" s="1"/>
      <c r="G167" s="3"/>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3"/>
      <c r="F168" s="1"/>
      <c r="G168" s="3"/>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3"/>
      <c r="F169" s="1"/>
      <c r="G169" s="3"/>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3"/>
      <c r="F170" s="1"/>
      <c r="G170" s="3"/>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3"/>
      <c r="F171" s="1"/>
      <c r="G171" s="3"/>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3"/>
      <c r="F172" s="1"/>
      <c r="G172" s="3"/>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3"/>
      <c r="F173" s="1"/>
      <c r="G173" s="3"/>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3"/>
      <c r="F174" s="1"/>
      <c r="G174" s="3"/>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3"/>
      <c r="F175" s="1"/>
      <c r="G175" s="3"/>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3"/>
      <c r="F176" s="1"/>
      <c r="G176" s="3"/>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3"/>
      <c r="F177" s="1"/>
      <c r="G177" s="3"/>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3"/>
      <c r="F178" s="1"/>
      <c r="G178" s="3"/>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3"/>
      <c r="F179" s="1"/>
      <c r="G179" s="3"/>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3"/>
      <c r="F180" s="1"/>
      <c r="G180" s="3"/>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3"/>
      <c r="F181" s="1"/>
      <c r="G181" s="3"/>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3"/>
      <c r="F182" s="1"/>
      <c r="G182" s="3"/>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3"/>
      <c r="F183" s="1"/>
      <c r="G183" s="3"/>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3"/>
      <c r="F184" s="1"/>
      <c r="G184" s="3"/>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3"/>
      <c r="F185" s="1"/>
      <c r="G185" s="3"/>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3"/>
      <c r="F186" s="1"/>
      <c r="G186" s="3"/>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3"/>
      <c r="F187" s="1"/>
      <c r="G187" s="3"/>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3"/>
      <c r="F188" s="1"/>
      <c r="G188" s="3"/>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3"/>
      <c r="F189" s="1"/>
      <c r="G189" s="3"/>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3"/>
      <c r="F190" s="1"/>
      <c r="G190" s="3"/>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3"/>
      <c r="F191" s="1"/>
      <c r="G191" s="3"/>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3"/>
      <c r="F192" s="1"/>
      <c r="G192" s="3"/>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3"/>
      <c r="F193" s="1"/>
      <c r="G193" s="3"/>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3"/>
      <c r="F194" s="1"/>
      <c r="G194" s="3"/>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3"/>
      <c r="F195" s="1"/>
      <c r="G195" s="3"/>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3"/>
      <c r="F196" s="1"/>
      <c r="G196" s="3"/>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3"/>
      <c r="F197" s="1"/>
      <c r="G197" s="3"/>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3"/>
      <c r="F198" s="1"/>
      <c r="G198" s="3"/>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3"/>
      <c r="F199" s="1"/>
      <c r="G199" s="3"/>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3"/>
      <c r="F200" s="1"/>
      <c r="G200" s="3"/>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3"/>
      <c r="F201" s="1"/>
      <c r="G201" s="3"/>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3"/>
      <c r="F202" s="1"/>
      <c r="G202" s="3"/>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3"/>
      <c r="F203" s="1"/>
      <c r="G203" s="3"/>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3"/>
      <c r="F204" s="1"/>
      <c r="G204" s="3"/>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3"/>
      <c r="F205" s="1"/>
      <c r="G205" s="3"/>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3"/>
      <c r="F206" s="1"/>
      <c r="G206" s="3"/>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3"/>
      <c r="F207" s="1"/>
      <c r="G207" s="3"/>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3"/>
      <c r="F208" s="1"/>
      <c r="G208" s="3"/>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3"/>
      <c r="F209" s="1"/>
      <c r="G209" s="3"/>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3"/>
      <c r="F210" s="1"/>
      <c r="G210" s="3"/>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3"/>
      <c r="F211" s="1"/>
      <c r="G211" s="3"/>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3"/>
      <c r="F212" s="1"/>
      <c r="G212" s="3"/>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3"/>
      <c r="F213" s="1"/>
      <c r="G213" s="3"/>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3"/>
      <c r="F214" s="1"/>
      <c r="G214" s="3"/>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3"/>
      <c r="F215" s="1"/>
      <c r="G215" s="3"/>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3"/>
      <c r="F216" s="1"/>
      <c r="G216" s="3"/>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3"/>
      <c r="F217" s="1"/>
      <c r="G217" s="3"/>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3"/>
      <c r="F218" s="1"/>
      <c r="G218" s="3"/>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3"/>
      <c r="F219" s="1"/>
      <c r="G219" s="3"/>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3"/>
      <c r="F220" s="1"/>
      <c r="G220" s="3"/>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3"/>
      <c r="F221" s="1"/>
      <c r="G221" s="3"/>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3"/>
      <c r="F222" s="1"/>
      <c r="G222" s="3"/>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3"/>
      <c r="F223" s="1"/>
      <c r="G223" s="3"/>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3"/>
      <c r="F224" s="1"/>
      <c r="G224" s="3"/>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3"/>
      <c r="F225" s="1"/>
      <c r="G225" s="3"/>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3"/>
      <c r="F226" s="1"/>
      <c r="G226" s="3"/>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3"/>
      <c r="F227" s="1"/>
      <c r="G227" s="3"/>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3"/>
      <c r="F228" s="1"/>
      <c r="G228" s="3"/>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3"/>
      <c r="F229" s="1"/>
      <c r="G229" s="3"/>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3"/>
      <c r="F230" s="1"/>
      <c r="G230" s="3"/>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3"/>
      <c r="F231" s="1"/>
      <c r="G231" s="3"/>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3"/>
      <c r="F232" s="1"/>
      <c r="G232" s="3"/>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3"/>
      <c r="F233" s="1"/>
      <c r="G233" s="3"/>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3"/>
      <c r="F234" s="1"/>
      <c r="G234" s="3"/>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3"/>
      <c r="F235" s="1"/>
      <c r="G235" s="3"/>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3"/>
      <c r="F236" s="1"/>
      <c r="G236" s="3"/>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3"/>
      <c r="F237" s="1"/>
      <c r="G237" s="3"/>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3"/>
      <c r="F238" s="1"/>
      <c r="G238" s="3"/>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3"/>
      <c r="F239" s="1"/>
      <c r="G239" s="3"/>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3"/>
      <c r="F240" s="1"/>
      <c r="G240" s="3"/>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3"/>
      <c r="F241" s="1"/>
      <c r="G241" s="3"/>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3"/>
      <c r="F242" s="1"/>
      <c r="G242" s="3"/>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3"/>
      <c r="F243" s="1"/>
      <c r="G243" s="3"/>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3"/>
      <c r="F244" s="1"/>
      <c r="G244" s="3"/>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3"/>
      <c r="F245" s="1"/>
      <c r="G245" s="3"/>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3"/>
      <c r="F246" s="1"/>
      <c r="G246" s="3"/>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3"/>
      <c r="F247" s="1"/>
      <c r="G247" s="3"/>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3"/>
      <c r="F248" s="1"/>
      <c r="G248" s="3"/>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3"/>
      <c r="F249" s="1"/>
      <c r="G249" s="3"/>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3"/>
      <c r="F250" s="1"/>
      <c r="G250" s="3"/>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3"/>
      <c r="F251" s="1"/>
      <c r="G251" s="3"/>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3"/>
      <c r="F252" s="1"/>
      <c r="G252" s="3"/>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3"/>
      <c r="F253" s="1"/>
      <c r="G253" s="3"/>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3"/>
      <c r="F254" s="1"/>
      <c r="G254" s="3"/>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3"/>
      <c r="F255" s="1"/>
      <c r="G255" s="3"/>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3"/>
      <c r="F256" s="1"/>
      <c r="G256" s="3"/>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3"/>
      <c r="F257" s="1"/>
      <c r="G257" s="3"/>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3"/>
      <c r="F258" s="1"/>
      <c r="G258" s="3"/>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3"/>
      <c r="F259" s="1"/>
      <c r="G259" s="3"/>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3"/>
      <c r="F260" s="1"/>
      <c r="G260" s="3"/>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3"/>
      <c r="F261" s="1"/>
      <c r="G261" s="3"/>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3"/>
      <c r="F262" s="1"/>
      <c r="G262" s="3"/>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3"/>
      <c r="F263" s="1"/>
      <c r="G263" s="3"/>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3"/>
      <c r="F264" s="1"/>
      <c r="G264" s="3"/>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3"/>
      <c r="F265" s="1"/>
      <c r="G265" s="3"/>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3"/>
      <c r="F266" s="1"/>
      <c r="G266" s="3"/>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3"/>
      <c r="F267" s="1"/>
      <c r="G267" s="3"/>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3"/>
      <c r="F268" s="1"/>
      <c r="G268" s="3"/>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3"/>
      <c r="F269" s="1"/>
      <c r="G269" s="3"/>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3"/>
      <c r="F270" s="1"/>
      <c r="G270" s="3"/>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3"/>
      <c r="F271" s="1"/>
      <c r="G271" s="3"/>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3"/>
      <c r="F272" s="1"/>
      <c r="G272" s="3"/>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3"/>
      <c r="F273" s="1"/>
      <c r="G273" s="3"/>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3"/>
      <c r="F274" s="1"/>
      <c r="G274" s="3"/>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3"/>
      <c r="F275" s="1"/>
      <c r="G275" s="3"/>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3"/>
      <c r="F276" s="1"/>
      <c r="G276" s="3"/>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3"/>
      <c r="F277" s="1"/>
      <c r="G277" s="3"/>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3"/>
      <c r="F278" s="1"/>
      <c r="G278" s="3"/>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3"/>
      <c r="F279" s="1"/>
      <c r="G279" s="3"/>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3"/>
      <c r="F280" s="1"/>
      <c r="G280" s="3"/>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3"/>
      <c r="F281" s="1"/>
      <c r="G281" s="3"/>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3"/>
      <c r="F282" s="1"/>
      <c r="G282" s="3"/>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3"/>
      <c r="F283" s="1"/>
      <c r="G283" s="3"/>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3"/>
      <c r="F284" s="1"/>
      <c r="G284" s="3"/>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3"/>
      <c r="F285" s="1"/>
      <c r="G285" s="3"/>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3"/>
      <c r="F286" s="1"/>
      <c r="G286" s="3"/>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3"/>
      <c r="F287" s="1"/>
      <c r="G287" s="3"/>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3"/>
      <c r="F288" s="1"/>
      <c r="G288" s="3"/>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3"/>
      <c r="F289" s="1"/>
      <c r="G289" s="3"/>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3"/>
      <c r="F290" s="1"/>
      <c r="G290" s="3"/>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3"/>
      <c r="F291" s="1"/>
      <c r="G291" s="3"/>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3"/>
      <c r="F292" s="1"/>
      <c r="G292" s="3"/>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3"/>
      <c r="F293" s="1"/>
      <c r="G293" s="3"/>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3"/>
      <c r="F294" s="1"/>
      <c r="G294" s="3"/>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3"/>
      <c r="F295" s="1"/>
      <c r="G295" s="3"/>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3"/>
      <c r="F296" s="1"/>
      <c r="G296" s="3"/>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3"/>
      <c r="F297" s="1"/>
      <c r="G297" s="3"/>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3"/>
      <c r="F298" s="1"/>
      <c r="G298" s="3"/>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3"/>
      <c r="F299" s="1"/>
      <c r="G299" s="3"/>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3"/>
      <c r="F300" s="1"/>
      <c r="G300" s="3"/>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3"/>
      <c r="F301" s="1"/>
      <c r="G301" s="3"/>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3"/>
      <c r="F302" s="1"/>
      <c r="G302" s="3"/>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3"/>
      <c r="F303" s="1"/>
      <c r="G303" s="3"/>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3"/>
      <c r="F304" s="1"/>
      <c r="G304" s="3"/>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3"/>
      <c r="F305" s="1"/>
      <c r="G305" s="3"/>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3"/>
      <c r="F306" s="1"/>
      <c r="G306" s="3"/>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3"/>
      <c r="F307" s="1"/>
      <c r="G307" s="3"/>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3"/>
      <c r="F308" s="1"/>
      <c r="G308" s="3"/>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3"/>
      <c r="F309" s="1"/>
      <c r="G309" s="3"/>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3"/>
      <c r="F310" s="1"/>
      <c r="G310" s="3"/>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3"/>
      <c r="F311" s="1"/>
      <c r="G311" s="3"/>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3"/>
      <c r="F312" s="1"/>
      <c r="G312" s="3"/>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3"/>
      <c r="F313" s="1"/>
      <c r="G313" s="3"/>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3"/>
      <c r="F314" s="1"/>
      <c r="G314" s="3"/>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3"/>
      <c r="F315" s="1"/>
      <c r="G315" s="3"/>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3"/>
      <c r="F316" s="1"/>
      <c r="G316" s="3"/>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3"/>
      <c r="F317" s="1"/>
      <c r="G317" s="3"/>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3"/>
      <c r="F318" s="1"/>
      <c r="G318" s="3"/>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3"/>
      <c r="F319" s="1"/>
      <c r="G319" s="3"/>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3"/>
      <c r="F320" s="1"/>
      <c r="G320" s="3"/>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3"/>
      <c r="F321" s="1"/>
      <c r="G321" s="3"/>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3"/>
      <c r="F322" s="1"/>
      <c r="G322" s="3"/>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3"/>
      <c r="F323" s="1"/>
      <c r="G323" s="3"/>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3"/>
      <c r="F324" s="1"/>
      <c r="G324" s="3"/>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3"/>
      <c r="F325" s="1"/>
      <c r="G325" s="3"/>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3"/>
      <c r="F326" s="1"/>
      <c r="G326" s="3"/>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3"/>
      <c r="F327" s="1"/>
      <c r="G327" s="3"/>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3"/>
      <c r="F328" s="1"/>
      <c r="G328" s="3"/>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3"/>
      <c r="F329" s="1"/>
      <c r="G329" s="3"/>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3"/>
      <c r="F330" s="1"/>
      <c r="G330" s="3"/>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3"/>
      <c r="F331" s="1"/>
      <c r="G331" s="3"/>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3"/>
      <c r="F332" s="1"/>
      <c r="G332" s="3"/>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3"/>
      <c r="F333" s="1"/>
      <c r="G333" s="3"/>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3"/>
      <c r="F334" s="1"/>
      <c r="G334" s="3"/>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3"/>
      <c r="F335" s="1"/>
      <c r="G335" s="3"/>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3"/>
      <c r="F336" s="1"/>
      <c r="G336" s="3"/>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3"/>
      <c r="F337" s="1"/>
      <c r="G337" s="3"/>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3"/>
      <c r="F338" s="1"/>
      <c r="G338" s="3"/>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3"/>
      <c r="F339" s="1"/>
      <c r="G339" s="3"/>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3"/>
      <c r="F340" s="1"/>
      <c r="G340" s="3"/>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3"/>
      <c r="F341" s="1"/>
      <c r="G341" s="3"/>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3"/>
      <c r="F342" s="1"/>
      <c r="G342" s="3"/>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3"/>
      <c r="F343" s="1"/>
      <c r="G343" s="3"/>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3"/>
      <c r="F344" s="1"/>
      <c r="G344" s="3"/>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3"/>
      <c r="F345" s="1"/>
      <c r="G345" s="3"/>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3"/>
      <c r="F346" s="1"/>
      <c r="G346" s="3"/>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3"/>
      <c r="F347" s="1"/>
      <c r="G347" s="3"/>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3"/>
      <c r="F348" s="1"/>
      <c r="G348" s="3"/>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3"/>
      <c r="F349" s="1"/>
      <c r="G349" s="3"/>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3"/>
      <c r="F350" s="1"/>
      <c r="G350" s="3"/>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3"/>
      <c r="F351" s="1"/>
      <c r="G351" s="3"/>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3"/>
      <c r="F352" s="1"/>
      <c r="G352" s="3"/>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3"/>
      <c r="F353" s="1"/>
      <c r="G353" s="3"/>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3"/>
      <c r="F354" s="1"/>
      <c r="G354" s="3"/>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3"/>
      <c r="F355" s="1"/>
      <c r="G355" s="3"/>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3"/>
      <c r="F356" s="1"/>
      <c r="G356" s="3"/>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3"/>
      <c r="F357" s="1"/>
      <c r="G357" s="3"/>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3"/>
      <c r="F358" s="1"/>
      <c r="G358" s="3"/>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3"/>
      <c r="F359" s="1"/>
      <c r="G359" s="3"/>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3"/>
      <c r="F360" s="1"/>
      <c r="G360" s="3"/>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3"/>
      <c r="F361" s="1"/>
      <c r="G361" s="3"/>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3"/>
      <c r="F362" s="1"/>
      <c r="G362" s="3"/>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3"/>
      <c r="F363" s="1"/>
      <c r="G363" s="3"/>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3"/>
      <c r="F364" s="1"/>
      <c r="G364" s="3"/>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3"/>
      <c r="F365" s="1"/>
      <c r="G365" s="3"/>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3"/>
      <c r="F366" s="1"/>
      <c r="G366" s="3"/>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3"/>
      <c r="F367" s="1"/>
      <c r="G367" s="3"/>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3"/>
      <c r="F368" s="1"/>
      <c r="G368" s="3"/>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3"/>
      <c r="F369" s="1"/>
      <c r="G369" s="3"/>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3"/>
      <c r="F370" s="1"/>
      <c r="G370" s="3"/>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3"/>
      <c r="F371" s="1"/>
      <c r="G371" s="3"/>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3"/>
      <c r="F372" s="1"/>
      <c r="G372" s="3"/>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3"/>
      <c r="F373" s="1"/>
      <c r="G373" s="3"/>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3"/>
      <c r="F374" s="1"/>
      <c r="G374" s="3"/>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3"/>
      <c r="F375" s="1"/>
      <c r="G375" s="3"/>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3"/>
      <c r="F376" s="1"/>
      <c r="G376" s="3"/>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3"/>
      <c r="F377" s="1"/>
      <c r="G377" s="3"/>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3"/>
      <c r="F378" s="1"/>
      <c r="G378" s="3"/>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3"/>
      <c r="F379" s="1"/>
      <c r="G379" s="3"/>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3"/>
      <c r="F380" s="1"/>
      <c r="G380" s="3"/>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3"/>
      <c r="F381" s="1"/>
      <c r="G381" s="3"/>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3"/>
      <c r="F382" s="1"/>
      <c r="G382" s="3"/>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3"/>
      <c r="F383" s="1"/>
      <c r="G383" s="3"/>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3"/>
      <c r="F384" s="1"/>
      <c r="G384" s="3"/>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3"/>
      <c r="F385" s="1"/>
      <c r="G385" s="3"/>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3"/>
      <c r="F386" s="1"/>
      <c r="G386" s="3"/>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3"/>
      <c r="F387" s="1"/>
      <c r="G387" s="3"/>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3"/>
      <c r="F388" s="1"/>
      <c r="G388" s="3"/>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3"/>
      <c r="F389" s="1"/>
      <c r="G389" s="3"/>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3"/>
      <c r="F390" s="1"/>
      <c r="G390" s="3"/>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3"/>
      <c r="F391" s="1"/>
      <c r="G391" s="3"/>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3"/>
      <c r="F392" s="1"/>
      <c r="G392" s="3"/>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3"/>
      <c r="F393" s="1"/>
      <c r="G393" s="3"/>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3"/>
      <c r="F394" s="1"/>
      <c r="G394" s="3"/>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3"/>
      <c r="F395" s="1"/>
      <c r="G395" s="3"/>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3"/>
      <c r="F396" s="1"/>
      <c r="G396" s="3"/>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3"/>
      <c r="F397" s="1"/>
      <c r="G397" s="3"/>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3"/>
      <c r="F398" s="1"/>
      <c r="G398" s="3"/>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3"/>
      <c r="F399" s="1"/>
      <c r="G399" s="3"/>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3"/>
      <c r="F400" s="1"/>
      <c r="G400" s="3"/>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3"/>
      <c r="F401" s="1"/>
      <c r="G401" s="3"/>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3"/>
      <c r="F402" s="1"/>
      <c r="G402" s="3"/>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3"/>
      <c r="F403" s="1"/>
      <c r="G403" s="3"/>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3"/>
      <c r="F404" s="1"/>
      <c r="G404" s="3"/>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3"/>
      <c r="F405" s="1"/>
      <c r="G405" s="3"/>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3"/>
      <c r="F406" s="1"/>
      <c r="G406" s="3"/>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3"/>
      <c r="F407" s="1"/>
      <c r="G407" s="3"/>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3"/>
      <c r="F408" s="1"/>
      <c r="G408" s="3"/>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3"/>
      <c r="F409" s="1"/>
      <c r="G409" s="3"/>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3"/>
      <c r="F410" s="1"/>
      <c r="G410" s="3"/>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3"/>
      <c r="F411" s="1"/>
      <c r="G411" s="3"/>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3"/>
      <c r="F412" s="1"/>
      <c r="G412" s="3"/>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3"/>
      <c r="F413" s="1"/>
      <c r="G413" s="3"/>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3"/>
      <c r="F414" s="1"/>
      <c r="G414" s="3"/>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3"/>
      <c r="F415" s="1"/>
      <c r="G415" s="3"/>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3"/>
      <c r="F416" s="1"/>
      <c r="G416" s="3"/>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3"/>
      <c r="F417" s="1"/>
      <c r="G417" s="3"/>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3"/>
      <c r="F418" s="1"/>
      <c r="G418" s="3"/>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3"/>
      <c r="F419" s="1"/>
      <c r="G419" s="3"/>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3"/>
      <c r="F420" s="1"/>
      <c r="G420" s="3"/>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3"/>
      <c r="F421" s="1"/>
      <c r="G421" s="3"/>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3"/>
      <c r="F422" s="1"/>
      <c r="G422" s="3"/>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3"/>
      <c r="F423" s="1"/>
      <c r="G423" s="3"/>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3"/>
      <c r="F424" s="1"/>
      <c r="G424" s="3"/>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3"/>
      <c r="F425" s="1"/>
      <c r="G425" s="3"/>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3"/>
      <c r="F426" s="1"/>
      <c r="G426" s="3"/>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3"/>
      <c r="F427" s="1"/>
      <c r="G427" s="3"/>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3"/>
      <c r="F428" s="1"/>
      <c r="G428" s="3"/>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3"/>
      <c r="F429" s="1"/>
      <c r="G429" s="3"/>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3"/>
      <c r="F430" s="1"/>
      <c r="G430" s="3"/>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3"/>
      <c r="F431" s="1"/>
      <c r="G431" s="3"/>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3"/>
      <c r="F432" s="1"/>
      <c r="G432" s="3"/>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3"/>
      <c r="F433" s="1"/>
      <c r="G433" s="3"/>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3"/>
      <c r="F434" s="1"/>
      <c r="G434" s="3"/>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3"/>
      <c r="F435" s="1"/>
      <c r="G435" s="3"/>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3"/>
      <c r="F436" s="1"/>
      <c r="G436" s="3"/>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3"/>
      <c r="F437" s="1"/>
      <c r="G437" s="3"/>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3"/>
      <c r="F438" s="1"/>
      <c r="G438" s="3"/>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3"/>
      <c r="F439" s="1"/>
      <c r="G439" s="3"/>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3"/>
      <c r="F440" s="1"/>
      <c r="G440" s="3"/>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3"/>
      <c r="F441" s="1"/>
      <c r="G441" s="3"/>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3"/>
      <c r="F442" s="1"/>
      <c r="G442" s="3"/>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3"/>
      <c r="F443" s="1"/>
      <c r="G443" s="3"/>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3"/>
      <c r="F444" s="1"/>
      <c r="G444" s="3"/>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3"/>
      <c r="F445" s="1"/>
      <c r="G445" s="3"/>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3"/>
      <c r="F446" s="1"/>
      <c r="G446" s="3"/>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3"/>
      <c r="F447" s="1"/>
      <c r="G447" s="3"/>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3"/>
      <c r="F448" s="1"/>
      <c r="G448" s="3"/>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3"/>
      <c r="F449" s="1"/>
      <c r="G449" s="3"/>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3"/>
      <c r="F450" s="1"/>
      <c r="G450" s="3"/>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3"/>
      <c r="F451" s="1"/>
      <c r="G451" s="3"/>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3"/>
      <c r="F452" s="1"/>
      <c r="G452" s="3"/>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3"/>
      <c r="F453" s="1"/>
      <c r="G453" s="3"/>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3"/>
      <c r="F454" s="1"/>
      <c r="G454" s="3"/>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3"/>
      <c r="F455" s="1"/>
      <c r="G455" s="3"/>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3"/>
      <c r="F456" s="1"/>
      <c r="G456" s="3"/>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3"/>
      <c r="F457" s="1"/>
      <c r="G457" s="3"/>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3"/>
      <c r="F458" s="1"/>
      <c r="G458" s="3"/>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3"/>
      <c r="F459" s="1"/>
      <c r="G459" s="3"/>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3"/>
      <c r="F460" s="1"/>
      <c r="G460" s="3"/>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3"/>
      <c r="F461" s="1"/>
      <c r="G461" s="3"/>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3"/>
      <c r="F462" s="1"/>
      <c r="G462" s="3"/>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3"/>
      <c r="F463" s="1"/>
      <c r="G463" s="3"/>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3"/>
      <c r="F464" s="1"/>
      <c r="G464" s="3"/>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3"/>
      <c r="F465" s="1"/>
      <c r="G465" s="3"/>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3"/>
      <c r="F466" s="1"/>
      <c r="G466" s="3"/>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3"/>
      <c r="F467" s="1"/>
      <c r="G467" s="3"/>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3"/>
      <c r="F468" s="1"/>
      <c r="G468" s="3"/>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3"/>
      <c r="F469" s="1"/>
      <c r="G469" s="3"/>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3"/>
      <c r="F470" s="1"/>
      <c r="G470" s="3"/>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3"/>
      <c r="F471" s="1"/>
      <c r="G471" s="3"/>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3"/>
      <c r="F472" s="1"/>
      <c r="G472" s="3"/>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3"/>
      <c r="F473" s="1"/>
      <c r="G473" s="3"/>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3"/>
      <c r="F474" s="1"/>
      <c r="G474" s="3"/>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3"/>
      <c r="F475" s="1"/>
      <c r="G475" s="3"/>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3"/>
      <c r="F476" s="1"/>
      <c r="G476" s="3"/>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3"/>
      <c r="F477" s="1"/>
      <c r="G477" s="3"/>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3"/>
      <c r="F478" s="1"/>
      <c r="G478" s="3"/>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3"/>
      <c r="F479" s="1"/>
      <c r="G479" s="3"/>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3"/>
      <c r="F480" s="1"/>
      <c r="G480" s="3"/>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3"/>
      <c r="F481" s="1"/>
      <c r="G481" s="3"/>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3"/>
      <c r="F482" s="1"/>
      <c r="G482" s="3"/>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3"/>
      <c r="F483" s="1"/>
      <c r="G483" s="3"/>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3"/>
      <c r="F484" s="1"/>
      <c r="G484" s="3"/>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3"/>
      <c r="F485" s="1"/>
      <c r="G485" s="3"/>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3"/>
      <c r="F486" s="1"/>
      <c r="G486" s="3"/>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3"/>
      <c r="F487" s="1"/>
      <c r="G487" s="3"/>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3"/>
      <c r="F488" s="1"/>
      <c r="G488" s="3"/>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3"/>
      <c r="F489" s="1"/>
      <c r="G489" s="3"/>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3"/>
      <c r="F490" s="1"/>
      <c r="G490" s="3"/>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3"/>
      <c r="F491" s="1"/>
      <c r="G491" s="3"/>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3"/>
      <c r="F492" s="1"/>
      <c r="G492" s="3"/>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3"/>
      <c r="F493" s="1"/>
      <c r="G493" s="3"/>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3"/>
      <c r="F494" s="1"/>
      <c r="G494" s="3"/>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3"/>
      <c r="F495" s="1"/>
      <c r="G495" s="3"/>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3"/>
      <c r="F496" s="1"/>
      <c r="G496" s="3"/>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3"/>
      <c r="F497" s="1"/>
      <c r="G497" s="3"/>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3"/>
      <c r="F498" s="1"/>
      <c r="G498" s="3"/>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3"/>
      <c r="F499" s="1"/>
      <c r="G499" s="3"/>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3"/>
      <c r="F500" s="1"/>
      <c r="G500" s="3"/>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3"/>
      <c r="F501" s="1"/>
      <c r="G501" s="3"/>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3"/>
      <c r="F502" s="1"/>
      <c r="G502" s="3"/>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3"/>
      <c r="F503" s="1"/>
      <c r="G503" s="3"/>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3"/>
      <c r="F504" s="1"/>
      <c r="G504" s="3"/>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3"/>
      <c r="F505" s="1"/>
      <c r="G505" s="3"/>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3"/>
      <c r="F506" s="1"/>
      <c r="G506" s="3"/>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3"/>
      <c r="F507" s="1"/>
      <c r="G507" s="3"/>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3"/>
      <c r="F508" s="1"/>
      <c r="G508" s="3"/>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3"/>
      <c r="F509" s="1"/>
      <c r="G509" s="3"/>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3"/>
      <c r="F510" s="1"/>
      <c r="G510" s="3"/>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3"/>
      <c r="F511" s="1"/>
      <c r="G511" s="3"/>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3"/>
      <c r="F512" s="1"/>
      <c r="G512" s="3"/>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3"/>
      <c r="F513" s="1"/>
      <c r="G513" s="3"/>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3"/>
      <c r="F514" s="1"/>
      <c r="G514" s="3"/>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3"/>
      <c r="F515" s="1"/>
      <c r="G515" s="3"/>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3"/>
      <c r="F516" s="1"/>
      <c r="G516" s="3"/>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3"/>
      <c r="F517" s="1"/>
      <c r="G517" s="3"/>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3"/>
      <c r="F518" s="1"/>
      <c r="G518" s="3"/>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3"/>
      <c r="F519" s="1"/>
      <c r="G519" s="3"/>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3"/>
      <c r="F520" s="1"/>
      <c r="G520" s="3"/>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3"/>
      <c r="F521" s="1"/>
      <c r="G521" s="3"/>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3"/>
      <c r="F522" s="1"/>
      <c r="G522" s="3"/>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3"/>
      <c r="F523" s="1"/>
      <c r="G523" s="3"/>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3"/>
      <c r="F524" s="1"/>
      <c r="G524" s="3"/>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3"/>
      <c r="F525" s="1"/>
      <c r="G525" s="3"/>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3"/>
      <c r="F526" s="1"/>
      <c r="G526" s="3"/>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3"/>
      <c r="F527" s="1"/>
      <c r="G527" s="3"/>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3"/>
      <c r="F528" s="1"/>
      <c r="G528" s="3"/>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3"/>
      <c r="F529" s="1"/>
      <c r="G529" s="3"/>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3"/>
      <c r="F530" s="1"/>
      <c r="G530" s="3"/>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3"/>
      <c r="F531" s="1"/>
      <c r="G531" s="3"/>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3"/>
      <c r="F532" s="1"/>
      <c r="G532" s="3"/>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3"/>
      <c r="F533" s="1"/>
      <c r="G533" s="3"/>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3"/>
      <c r="F534" s="1"/>
      <c r="G534" s="3"/>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3"/>
      <c r="F535" s="1"/>
      <c r="G535" s="3"/>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3"/>
      <c r="F536" s="1"/>
      <c r="G536" s="3"/>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3"/>
      <c r="F537" s="1"/>
      <c r="G537" s="3"/>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3"/>
      <c r="F538" s="1"/>
      <c r="G538" s="3"/>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3"/>
      <c r="F539" s="1"/>
      <c r="G539" s="3"/>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3"/>
      <c r="F540" s="1"/>
      <c r="G540" s="3"/>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3"/>
      <c r="F541" s="1"/>
      <c r="G541" s="3"/>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3"/>
      <c r="F542" s="1"/>
      <c r="G542" s="3"/>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3"/>
      <c r="F543" s="1"/>
      <c r="G543" s="3"/>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3"/>
      <c r="F544" s="1"/>
      <c r="G544" s="3"/>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3"/>
      <c r="F545" s="1"/>
      <c r="G545" s="3"/>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3"/>
      <c r="F546" s="1"/>
      <c r="G546" s="3"/>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3"/>
      <c r="F547" s="1"/>
      <c r="G547" s="3"/>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3"/>
      <c r="F548" s="1"/>
      <c r="G548" s="3"/>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3"/>
      <c r="F549" s="1"/>
      <c r="G549" s="3"/>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3"/>
      <c r="F550" s="1"/>
      <c r="G550" s="3"/>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3"/>
      <c r="F551" s="1"/>
      <c r="G551" s="3"/>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3"/>
      <c r="F552" s="1"/>
      <c r="G552" s="3"/>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3"/>
      <c r="F553" s="1"/>
      <c r="G553" s="3"/>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3"/>
      <c r="F554" s="1"/>
      <c r="G554" s="3"/>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3"/>
      <c r="F555" s="1"/>
      <c r="G555" s="3"/>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3"/>
      <c r="F556" s="1"/>
      <c r="G556" s="3"/>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3"/>
      <c r="F557" s="1"/>
      <c r="G557" s="3"/>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3"/>
      <c r="F558" s="1"/>
      <c r="G558" s="3"/>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3"/>
      <c r="F559" s="1"/>
      <c r="G559" s="3"/>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3"/>
      <c r="F560" s="1"/>
      <c r="G560" s="3"/>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3"/>
      <c r="F561" s="1"/>
      <c r="G561" s="3"/>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3"/>
      <c r="F562" s="1"/>
      <c r="G562" s="3"/>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3"/>
      <c r="F563" s="1"/>
      <c r="G563" s="3"/>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3"/>
      <c r="F564" s="1"/>
      <c r="G564" s="3"/>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3"/>
      <c r="F565" s="1"/>
      <c r="G565" s="3"/>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3"/>
      <c r="F566" s="1"/>
      <c r="G566" s="3"/>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3"/>
      <c r="F567" s="1"/>
      <c r="G567" s="3"/>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3"/>
      <c r="F568" s="1"/>
      <c r="G568" s="3"/>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3"/>
      <c r="F569" s="1"/>
      <c r="G569" s="3"/>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3"/>
      <c r="F570" s="1"/>
      <c r="G570" s="3"/>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3"/>
      <c r="F571" s="1"/>
      <c r="G571" s="3"/>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3"/>
      <c r="F572" s="1"/>
      <c r="G572" s="3"/>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3"/>
      <c r="F573" s="1"/>
      <c r="G573" s="3"/>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3"/>
      <c r="F574" s="1"/>
      <c r="G574" s="3"/>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3"/>
      <c r="F575" s="1"/>
      <c r="G575" s="3"/>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3"/>
      <c r="F576" s="1"/>
      <c r="G576" s="3"/>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3"/>
      <c r="F577" s="1"/>
      <c r="G577" s="3"/>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3"/>
      <c r="F578" s="1"/>
      <c r="G578" s="3"/>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3"/>
      <c r="F579" s="1"/>
      <c r="G579" s="3"/>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3"/>
      <c r="F580" s="1"/>
      <c r="G580" s="3"/>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3"/>
      <c r="F581" s="1"/>
      <c r="G581" s="3"/>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3"/>
      <c r="F582" s="1"/>
      <c r="G582" s="3"/>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3"/>
      <c r="F583" s="1"/>
      <c r="G583" s="3"/>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3"/>
      <c r="F584" s="1"/>
      <c r="G584" s="3"/>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3"/>
      <c r="F585" s="1"/>
      <c r="G585" s="3"/>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3"/>
      <c r="F586" s="1"/>
      <c r="G586" s="3"/>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3"/>
      <c r="F587" s="1"/>
      <c r="G587" s="3"/>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3"/>
      <c r="F588" s="1"/>
      <c r="G588" s="3"/>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3"/>
      <c r="F589" s="1"/>
      <c r="G589" s="3"/>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3"/>
      <c r="F590" s="1"/>
      <c r="G590" s="3"/>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3"/>
      <c r="F591" s="1"/>
      <c r="G591" s="3"/>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3"/>
      <c r="F592" s="1"/>
      <c r="G592" s="3"/>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3"/>
      <c r="F593" s="1"/>
      <c r="G593" s="3"/>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3"/>
      <c r="F594" s="1"/>
      <c r="G594" s="3"/>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3"/>
      <c r="F595" s="1"/>
      <c r="G595" s="3"/>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3"/>
      <c r="F596" s="1"/>
      <c r="G596" s="3"/>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3"/>
      <c r="F597" s="1"/>
      <c r="G597" s="3"/>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3"/>
      <c r="F598" s="1"/>
      <c r="G598" s="3"/>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3"/>
      <c r="F599" s="1"/>
      <c r="G599" s="3"/>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3"/>
      <c r="F600" s="1"/>
      <c r="G600" s="3"/>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3"/>
      <c r="F601" s="1"/>
      <c r="G601" s="3"/>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3"/>
      <c r="F602" s="1"/>
      <c r="G602" s="3"/>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3"/>
      <c r="F603" s="1"/>
      <c r="G603" s="3"/>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3"/>
      <c r="F604" s="1"/>
      <c r="G604" s="3"/>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3"/>
      <c r="F605" s="1"/>
      <c r="G605" s="3"/>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3"/>
      <c r="F606" s="1"/>
      <c r="G606" s="3"/>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3"/>
      <c r="F607" s="1"/>
      <c r="G607" s="3"/>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3"/>
      <c r="F608" s="1"/>
      <c r="G608" s="3"/>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3"/>
      <c r="F609" s="1"/>
      <c r="G609" s="3"/>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3"/>
      <c r="F610" s="1"/>
      <c r="G610" s="3"/>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3"/>
      <c r="F611" s="1"/>
      <c r="G611" s="3"/>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3"/>
      <c r="F612" s="1"/>
      <c r="G612" s="3"/>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3"/>
      <c r="F613" s="1"/>
      <c r="G613" s="3"/>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3"/>
      <c r="F614" s="1"/>
      <c r="G614" s="3"/>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3"/>
      <c r="F615" s="1"/>
      <c r="G615" s="3"/>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3"/>
      <c r="F616" s="1"/>
      <c r="G616" s="3"/>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3"/>
      <c r="F617" s="1"/>
      <c r="G617" s="3"/>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3"/>
      <c r="F618" s="1"/>
      <c r="G618" s="3"/>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3"/>
      <c r="F619" s="1"/>
      <c r="G619" s="3"/>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3"/>
      <c r="F620" s="1"/>
      <c r="G620" s="3"/>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3"/>
      <c r="F621" s="1"/>
      <c r="G621" s="3"/>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3"/>
      <c r="F622" s="1"/>
      <c r="G622" s="3"/>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3"/>
      <c r="F623" s="1"/>
      <c r="G623" s="3"/>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3"/>
      <c r="F624" s="1"/>
      <c r="G624" s="3"/>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3"/>
      <c r="F625" s="1"/>
      <c r="G625" s="3"/>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3"/>
      <c r="F626" s="1"/>
      <c r="G626" s="3"/>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3"/>
      <c r="F627" s="1"/>
      <c r="G627" s="3"/>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3"/>
      <c r="F628" s="1"/>
      <c r="G628" s="3"/>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3"/>
      <c r="F629" s="1"/>
      <c r="G629" s="3"/>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3"/>
      <c r="F630" s="1"/>
      <c r="G630" s="3"/>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3"/>
      <c r="F631" s="1"/>
      <c r="G631" s="3"/>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3"/>
      <c r="F632" s="1"/>
      <c r="G632" s="3"/>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3"/>
      <c r="F633" s="1"/>
      <c r="G633" s="3"/>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3"/>
      <c r="F634" s="1"/>
      <c r="G634" s="3"/>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3"/>
      <c r="F635" s="1"/>
      <c r="G635" s="3"/>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3"/>
      <c r="F636" s="1"/>
      <c r="G636" s="3"/>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3"/>
      <c r="F637" s="1"/>
      <c r="G637" s="3"/>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3"/>
      <c r="F638" s="1"/>
      <c r="G638" s="3"/>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3"/>
      <c r="F639" s="1"/>
      <c r="G639" s="3"/>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3"/>
      <c r="F640" s="1"/>
      <c r="G640" s="3"/>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3"/>
      <c r="F641" s="1"/>
      <c r="G641" s="3"/>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3"/>
      <c r="F642" s="1"/>
      <c r="G642" s="3"/>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3"/>
      <c r="F643" s="1"/>
      <c r="G643" s="3"/>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3"/>
      <c r="F644" s="1"/>
      <c r="G644" s="3"/>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3"/>
      <c r="F645" s="1"/>
      <c r="G645" s="3"/>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3"/>
      <c r="F646" s="1"/>
      <c r="G646" s="3"/>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3"/>
      <c r="F647" s="1"/>
      <c r="G647" s="3"/>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3"/>
      <c r="F648" s="1"/>
      <c r="G648" s="3"/>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3"/>
      <c r="F649" s="1"/>
      <c r="G649" s="3"/>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3"/>
      <c r="F650" s="1"/>
      <c r="G650" s="3"/>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3"/>
      <c r="F651" s="1"/>
      <c r="G651" s="3"/>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3"/>
      <c r="F652" s="1"/>
      <c r="G652" s="3"/>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3"/>
      <c r="F653" s="1"/>
      <c r="G653" s="3"/>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3"/>
      <c r="F654" s="1"/>
      <c r="G654" s="3"/>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3"/>
      <c r="F655" s="1"/>
      <c r="G655" s="3"/>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3"/>
      <c r="F656" s="1"/>
      <c r="G656" s="3"/>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3"/>
      <c r="F657" s="1"/>
      <c r="G657" s="3"/>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3"/>
      <c r="F658" s="1"/>
      <c r="G658" s="3"/>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3"/>
      <c r="F659" s="1"/>
      <c r="G659" s="3"/>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3"/>
      <c r="F660" s="1"/>
      <c r="G660" s="3"/>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3"/>
      <c r="F661" s="1"/>
      <c r="G661" s="3"/>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3"/>
      <c r="F662" s="1"/>
      <c r="G662" s="3"/>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3"/>
      <c r="F663" s="1"/>
      <c r="G663" s="3"/>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3"/>
      <c r="F664" s="1"/>
      <c r="G664" s="3"/>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3"/>
      <c r="F665" s="1"/>
      <c r="G665" s="3"/>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3"/>
      <c r="F666" s="1"/>
      <c r="G666" s="3"/>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3"/>
      <c r="F667" s="1"/>
      <c r="G667" s="3"/>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3"/>
      <c r="F668" s="1"/>
      <c r="G668" s="3"/>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3"/>
      <c r="F669" s="1"/>
      <c r="G669" s="3"/>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3"/>
      <c r="F670" s="1"/>
      <c r="G670" s="3"/>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3"/>
      <c r="F671" s="1"/>
      <c r="G671" s="3"/>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3"/>
      <c r="F672" s="1"/>
      <c r="G672" s="3"/>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3"/>
      <c r="F673" s="1"/>
      <c r="G673" s="3"/>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3"/>
      <c r="F674" s="1"/>
      <c r="G674" s="3"/>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3"/>
      <c r="F675" s="1"/>
      <c r="G675" s="3"/>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3"/>
      <c r="F676" s="1"/>
      <c r="G676" s="3"/>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3"/>
      <c r="F677" s="1"/>
      <c r="G677" s="3"/>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3"/>
      <c r="F678" s="1"/>
      <c r="G678" s="3"/>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3"/>
      <c r="F679" s="1"/>
      <c r="G679" s="3"/>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3"/>
      <c r="F680" s="1"/>
      <c r="G680" s="3"/>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3"/>
      <c r="F681" s="1"/>
      <c r="G681" s="3"/>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3"/>
      <c r="F682" s="1"/>
      <c r="G682" s="3"/>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3"/>
      <c r="F683" s="1"/>
      <c r="G683" s="3"/>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3"/>
      <c r="F684" s="1"/>
      <c r="G684" s="3"/>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3"/>
      <c r="F685" s="1"/>
      <c r="G685" s="3"/>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3"/>
      <c r="F686" s="1"/>
      <c r="G686" s="3"/>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3"/>
      <c r="F687" s="1"/>
      <c r="G687" s="3"/>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3"/>
      <c r="F688" s="1"/>
      <c r="G688" s="3"/>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3"/>
      <c r="F689" s="1"/>
      <c r="G689" s="3"/>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3"/>
      <c r="F690" s="1"/>
      <c r="G690" s="3"/>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3"/>
      <c r="F691" s="1"/>
      <c r="G691" s="3"/>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3"/>
      <c r="F692" s="1"/>
      <c r="G692" s="3"/>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3"/>
      <c r="F693" s="1"/>
      <c r="G693" s="3"/>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3"/>
      <c r="F694" s="1"/>
      <c r="G694" s="3"/>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3"/>
      <c r="F695" s="1"/>
      <c r="G695" s="3"/>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3"/>
      <c r="F696" s="1"/>
      <c r="G696" s="3"/>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3"/>
      <c r="F697" s="1"/>
      <c r="G697" s="3"/>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3"/>
      <c r="F698" s="1"/>
      <c r="G698" s="3"/>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3"/>
      <c r="F699" s="1"/>
      <c r="G699" s="3"/>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3"/>
      <c r="F700" s="1"/>
      <c r="G700" s="3"/>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3"/>
      <c r="F701" s="1"/>
      <c r="G701" s="3"/>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3"/>
      <c r="F702" s="1"/>
      <c r="G702" s="3"/>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3"/>
      <c r="F703" s="1"/>
      <c r="G703" s="3"/>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3"/>
      <c r="F704" s="1"/>
      <c r="G704" s="3"/>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3"/>
      <c r="F705" s="1"/>
      <c r="G705" s="3"/>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3"/>
      <c r="F706" s="1"/>
      <c r="G706" s="3"/>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3"/>
      <c r="F707" s="1"/>
      <c r="G707" s="3"/>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3"/>
      <c r="F708" s="1"/>
      <c r="G708" s="3"/>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3"/>
      <c r="F709" s="1"/>
      <c r="G709" s="3"/>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3"/>
      <c r="F710" s="1"/>
      <c r="G710" s="3"/>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3"/>
      <c r="F711" s="1"/>
      <c r="G711" s="3"/>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3"/>
      <c r="F712" s="1"/>
      <c r="G712" s="3"/>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3"/>
      <c r="F713" s="1"/>
      <c r="G713" s="3"/>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3"/>
      <c r="F714" s="1"/>
      <c r="G714" s="3"/>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3"/>
      <c r="F715" s="1"/>
      <c r="G715" s="3"/>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3"/>
      <c r="F716" s="1"/>
      <c r="G716" s="3"/>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3"/>
      <c r="F717" s="1"/>
      <c r="G717" s="3"/>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3"/>
      <c r="F718" s="1"/>
      <c r="G718" s="3"/>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3"/>
      <c r="F719" s="1"/>
      <c r="G719" s="3"/>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3"/>
      <c r="F720" s="1"/>
      <c r="G720" s="3"/>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3"/>
      <c r="F721" s="1"/>
      <c r="G721" s="3"/>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3"/>
      <c r="F722" s="1"/>
      <c r="G722" s="3"/>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3"/>
      <c r="F723" s="1"/>
      <c r="G723" s="3"/>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3"/>
      <c r="F724" s="1"/>
      <c r="G724" s="3"/>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3"/>
      <c r="F725" s="1"/>
      <c r="G725" s="3"/>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3"/>
      <c r="F726" s="1"/>
      <c r="G726" s="3"/>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3"/>
      <c r="F727" s="1"/>
      <c r="G727" s="3"/>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3"/>
      <c r="F728" s="1"/>
      <c r="G728" s="3"/>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3"/>
      <c r="F729" s="1"/>
      <c r="G729" s="3"/>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3"/>
      <c r="F730" s="1"/>
      <c r="G730" s="3"/>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3"/>
      <c r="F731" s="1"/>
      <c r="G731" s="3"/>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3"/>
      <c r="F732" s="1"/>
      <c r="G732" s="3"/>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3"/>
      <c r="F733" s="1"/>
      <c r="G733" s="3"/>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3"/>
      <c r="F734" s="1"/>
      <c r="G734" s="3"/>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3"/>
      <c r="F735" s="1"/>
      <c r="G735" s="3"/>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3"/>
      <c r="F736" s="1"/>
      <c r="G736" s="3"/>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3"/>
      <c r="F737" s="1"/>
      <c r="G737" s="3"/>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3"/>
      <c r="F738" s="1"/>
      <c r="G738" s="3"/>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3"/>
      <c r="F739" s="1"/>
      <c r="G739" s="3"/>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3"/>
      <c r="F740" s="1"/>
      <c r="G740" s="3"/>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3"/>
      <c r="F741" s="1"/>
      <c r="G741" s="3"/>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3"/>
      <c r="F742" s="1"/>
      <c r="G742" s="3"/>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3"/>
      <c r="F743" s="1"/>
      <c r="G743" s="3"/>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3"/>
      <c r="F744" s="1"/>
      <c r="G744" s="3"/>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3"/>
      <c r="F745" s="1"/>
      <c r="G745" s="3"/>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3"/>
      <c r="F746" s="1"/>
      <c r="G746" s="3"/>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3"/>
      <c r="F747" s="1"/>
      <c r="G747" s="3"/>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3"/>
      <c r="F748" s="1"/>
      <c r="G748" s="3"/>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3"/>
      <c r="F749" s="1"/>
      <c r="G749" s="3"/>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3"/>
      <c r="F750" s="1"/>
      <c r="G750" s="3"/>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3"/>
      <c r="F751" s="1"/>
      <c r="G751" s="3"/>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3"/>
      <c r="F752" s="1"/>
      <c r="G752" s="3"/>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3"/>
      <c r="F753" s="1"/>
      <c r="G753" s="3"/>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3"/>
      <c r="F754" s="1"/>
      <c r="G754" s="3"/>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3"/>
      <c r="F755" s="1"/>
      <c r="G755" s="3"/>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3"/>
      <c r="F756" s="1"/>
      <c r="G756" s="3"/>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3"/>
      <c r="F757" s="1"/>
      <c r="G757" s="3"/>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3"/>
      <c r="F758" s="1"/>
      <c r="G758" s="3"/>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3"/>
      <c r="F759" s="1"/>
      <c r="G759" s="3"/>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3"/>
      <c r="F760" s="1"/>
      <c r="G760" s="3"/>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3"/>
      <c r="F761" s="1"/>
      <c r="G761" s="3"/>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3"/>
      <c r="F762" s="1"/>
      <c r="G762" s="3"/>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3"/>
      <c r="F763" s="1"/>
      <c r="G763" s="3"/>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3"/>
      <c r="F764" s="1"/>
      <c r="G764" s="3"/>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3"/>
      <c r="F765" s="1"/>
      <c r="G765" s="3"/>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3"/>
      <c r="F766" s="1"/>
      <c r="G766" s="3"/>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3"/>
      <c r="F767" s="1"/>
      <c r="G767" s="3"/>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3"/>
      <c r="F768" s="1"/>
      <c r="G768" s="3"/>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3"/>
      <c r="F769" s="1"/>
      <c r="G769" s="3"/>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3"/>
      <c r="F770" s="1"/>
      <c r="G770" s="3"/>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3"/>
      <c r="F771" s="1"/>
      <c r="G771" s="3"/>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3"/>
      <c r="F772" s="1"/>
      <c r="G772" s="3"/>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3"/>
      <c r="F773" s="1"/>
      <c r="G773" s="3"/>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3"/>
      <c r="F774" s="1"/>
      <c r="G774" s="3"/>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3"/>
      <c r="F775" s="1"/>
      <c r="G775" s="3"/>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3"/>
      <c r="F776" s="1"/>
      <c r="G776" s="3"/>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3"/>
      <c r="F777" s="1"/>
      <c r="G777" s="3"/>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3"/>
      <c r="F778" s="1"/>
      <c r="G778" s="3"/>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3"/>
      <c r="F779" s="1"/>
      <c r="G779" s="3"/>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3"/>
      <c r="F780" s="1"/>
      <c r="G780" s="3"/>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3"/>
      <c r="F781" s="1"/>
      <c r="G781" s="3"/>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3"/>
      <c r="F782" s="1"/>
      <c r="G782" s="3"/>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3"/>
      <c r="F783" s="1"/>
      <c r="G783" s="3"/>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3"/>
      <c r="F784" s="1"/>
      <c r="G784" s="3"/>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3"/>
      <c r="F785" s="1"/>
      <c r="G785" s="3"/>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3"/>
      <c r="F786" s="1"/>
      <c r="G786" s="3"/>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3"/>
      <c r="F787" s="1"/>
      <c r="G787" s="3"/>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3"/>
      <c r="F788" s="1"/>
      <c r="G788" s="3"/>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3"/>
      <c r="F789" s="1"/>
      <c r="G789" s="3"/>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3"/>
      <c r="F790" s="1"/>
      <c r="G790" s="3"/>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3"/>
      <c r="F791" s="1"/>
      <c r="G791" s="3"/>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3"/>
      <c r="F792" s="1"/>
      <c r="G792" s="3"/>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3"/>
      <c r="F793" s="1"/>
      <c r="G793" s="3"/>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3"/>
      <c r="F794" s="1"/>
      <c r="G794" s="3"/>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3"/>
      <c r="F795" s="1"/>
      <c r="G795" s="3"/>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3"/>
      <c r="F796" s="1"/>
      <c r="G796" s="3"/>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3"/>
      <c r="F797" s="1"/>
      <c r="G797" s="3"/>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3"/>
      <c r="F798" s="1"/>
      <c r="G798" s="3"/>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3"/>
      <c r="F799" s="1"/>
      <c r="G799" s="3"/>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3"/>
      <c r="F800" s="1"/>
      <c r="G800" s="3"/>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3"/>
      <c r="F801" s="1"/>
      <c r="G801" s="3"/>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3"/>
      <c r="F802" s="1"/>
      <c r="G802" s="3"/>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3"/>
      <c r="F803" s="1"/>
      <c r="G803" s="3"/>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3"/>
      <c r="F804" s="1"/>
      <c r="G804" s="3"/>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3"/>
      <c r="F805" s="1"/>
      <c r="G805" s="3"/>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3"/>
      <c r="F806" s="1"/>
      <c r="G806" s="3"/>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3"/>
      <c r="F807" s="1"/>
      <c r="G807" s="3"/>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3"/>
      <c r="F808" s="1"/>
      <c r="G808" s="3"/>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3"/>
      <c r="F809" s="1"/>
      <c r="G809" s="3"/>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3"/>
      <c r="F810" s="1"/>
      <c r="G810" s="3"/>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3"/>
      <c r="F811" s="1"/>
      <c r="G811" s="3"/>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3"/>
      <c r="F812" s="1"/>
      <c r="G812" s="3"/>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3"/>
      <c r="F813" s="1"/>
      <c r="G813" s="3"/>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3"/>
      <c r="F814" s="1"/>
      <c r="G814" s="3"/>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3"/>
      <c r="F815" s="1"/>
      <c r="G815" s="3"/>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3"/>
      <c r="F816" s="1"/>
      <c r="G816" s="3"/>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3"/>
      <c r="F817" s="1"/>
      <c r="G817" s="3"/>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3"/>
      <c r="F818" s="1"/>
      <c r="G818" s="3"/>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3"/>
      <c r="F819" s="1"/>
      <c r="G819" s="3"/>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3"/>
      <c r="F820" s="1"/>
      <c r="G820" s="3"/>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3"/>
      <c r="F821" s="1"/>
      <c r="G821" s="3"/>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3"/>
      <c r="F822" s="1"/>
      <c r="G822" s="3"/>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3"/>
      <c r="F823" s="1"/>
      <c r="G823" s="3"/>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3"/>
      <c r="F824" s="1"/>
      <c r="G824" s="3"/>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3"/>
      <c r="F825" s="1"/>
      <c r="G825" s="3"/>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3"/>
      <c r="F826" s="1"/>
      <c r="G826" s="3"/>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3"/>
      <c r="F827" s="1"/>
      <c r="G827" s="3"/>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3"/>
      <c r="F828" s="1"/>
      <c r="G828" s="3"/>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3"/>
      <c r="F829" s="1"/>
      <c r="G829" s="3"/>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3"/>
      <c r="F830" s="1"/>
      <c r="G830" s="3"/>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3"/>
      <c r="F831" s="1"/>
      <c r="G831" s="3"/>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3"/>
      <c r="F832" s="1"/>
      <c r="G832" s="3"/>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3"/>
      <c r="F833" s="1"/>
      <c r="G833" s="3"/>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3"/>
      <c r="F834" s="1"/>
      <c r="G834" s="3"/>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3"/>
      <c r="F835" s="1"/>
      <c r="G835" s="3"/>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3"/>
      <c r="F836" s="1"/>
      <c r="G836" s="3"/>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3"/>
      <c r="F837" s="1"/>
      <c r="G837" s="3"/>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3"/>
      <c r="F838" s="1"/>
      <c r="G838" s="3"/>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3"/>
      <c r="F839" s="1"/>
      <c r="G839" s="3"/>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3"/>
      <c r="F840" s="1"/>
      <c r="G840" s="3"/>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3"/>
      <c r="F841" s="1"/>
      <c r="G841" s="3"/>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3"/>
      <c r="F842" s="1"/>
      <c r="G842" s="3"/>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3"/>
      <c r="F843" s="1"/>
      <c r="G843" s="3"/>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3"/>
      <c r="F844" s="1"/>
      <c r="G844" s="3"/>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3"/>
      <c r="F845" s="1"/>
      <c r="G845" s="3"/>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3"/>
      <c r="F846" s="1"/>
      <c r="G846" s="3"/>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3"/>
      <c r="F847" s="1"/>
      <c r="G847" s="3"/>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3"/>
      <c r="F848" s="1"/>
      <c r="G848" s="3"/>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3"/>
      <c r="F849" s="1"/>
      <c r="G849" s="3"/>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3"/>
      <c r="F850" s="1"/>
      <c r="G850" s="3"/>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3"/>
      <c r="F851" s="1"/>
      <c r="G851" s="3"/>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3"/>
      <c r="F852" s="1"/>
      <c r="G852" s="3"/>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3"/>
      <c r="F853" s="1"/>
      <c r="G853" s="3"/>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3"/>
      <c r="F854" s="1"/>
      <c r="G854" s="3"/>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3"/>
      <c r="F855" s="1"/>
      <c r="G855" s="3"/>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3"/>
      <c r="F856" s="1"/>
      <c r="G856" s="3"/>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3"/>
      <c r="F857" s="1"/>
      <c r="G857" s="3"/>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3"/>
      <c r="F858" s="1"/>
      <c r="G858" s="3"/>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3"/>
      <c r="F859" s="1"/>
      <c r="G859" s="3"/>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3"/>
      <c r="F860" s="1"/>
      <c r="G860" s="3"/>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3"/>
      <c r="F861" s="1"/>
      <c r="G861" s="3"/>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3"/>
      <c r="F862" s="1"/>
      <c r="G862" s="3"/>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3"/>
      <c r="F863" s="1"/>
      <c r="G863" s="3"/>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3"/>
      <c r="F864" s="1"/>
      <c r="G864" s="3"/>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3"/>
      <c r="F865" s="1"/>
      <c r="G865" s="3"/>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3"/>
      <c r="F866" s="1"/>
      <c r="G866" s="3"/>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3"/>
      <c r="F867" s="1"/>
      <c r="G867" s="3"/>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3"/>
      <c r="F868" s="1"/>
      <c r="G868" s="3"/>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3"/>
      <c r="F869" s="1"/>
      <c r="G869" s="3"/>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3"/>
      <c r="F870" s="1"/>
      <c r="G870" s="3"/>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3"/>
      <c r="F871" s="1"/>
      <c r="G871" s="3"/>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3"/>
      <c r="F872" s="1"/>
      <c r="G872" s="3"/>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3"/>
      <c r="F873" s="1"/>
      <c r="G873" s="3"/>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3"/>
      <c r="F874" s="1"/>
      <c r="G874" s="3"/>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3"/>
      <c r="F875" s="1"/>
      <c r="G875" s="3"/>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3"/>
      <c r="F876" s="1"/>
      <c r="G876" s="3"/>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3"/>
      <c r="F877" s="1"/>
      <c r="G877" s="3"/>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3"/>
      <c r="F878" s="1"/>
      <c r="G878" s="3"/>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3"/>
      <c r="F879" s="1"/>
      <c r="G879" s="3"/>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3"/>
      <c r="F880" s="1"/>
      <c r="G880" s="3"/>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3"/>
      <c r="F881" s="1"/>
      <c r="G881" s="3"/>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3"/>
      <c r="F882" s="1"/>
      <c r="G882" s="3"/>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3"/>
      <c r="F883" s="1"/>
      <c r="G883" s="3"/>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3"/>
      <c r="F884" s="1"/>
      <c r="G884" s="3"/>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3"/>
      <c r="F885" s="1"/>
      <c r="G885" s="3"/>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3"/>
      <c r="F886" s="1"/>
      <c r="G886" s="3"/>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3"/>
      <c r="F887" s="1"/>
      <c r="G887" s="3"/>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3"/>
      <c r="F888" s="1"/>
      <c r="G888" s="3"/>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3"/>
      <c r="F889" s="1"/>
      <c r="G889" s="3"/>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3"/>
      <c r="F890" s="1"/>
      <c r="G890" s="3"/>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3"/>
      <c r="F891" s="1"/>
      <c r="G891" s="3"/>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3"/>
      <c r="F892" s="1"/>
      <c r="G892" s="3"/>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3"/>
      <c r="F893" s="1"/>
      <c r="G893" s="3"/>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3"/>
      <c r="F894" s="1"/>
      <c r="G894" s="3"/>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3"/>
      <c r="F895" s="1"/>
      <c r="G895" s="3"/>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3"/>
      <c r="F896" s="1"/>
      <c r="G896" s="3"/>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3"/>
      <c r="F897" s="1"/>
      <c r="G897" s="3"/>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3"/>
      <c r="F898" s="1"/>
      <c r="G898" s="3"/>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3"/>
      <c r="F899" s="1"/>
      <c r="G899" s="3"/>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3"/>
      <c r="F900" s="1"/>
      <c r="G900" s="3"/>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3"/>
      <c r="F901" s="1"/>
      <c r="G901" s="3"/>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3"/>
      <c r="F902" s="1"/>
      <c r="G902" s="3"/>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3"/>
      <c r="F903" s="1"/>
      <c r="G903" s="3"/>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3"/>
      <c r="F904" s="1"/>
      <c r="G904" s="3"/>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3"/>
      <c r="F905" s="1"/>
      <c r="G905" s="3"/>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3"/>
      <c r="F906" s="1"/>
      <c r="G906" s="3"/>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3"/>
      <c r="F907" s="1"/>
      <c r="G907" s="3"/>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3"/>
      <c r="F908" s="1"/>
      <c r="G908" s="3"/>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3"/>
      <c r="F909" s="1"/>
      <c r="G909" s="3"/>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3"/>
      <c r="F910" s="1"/>
      <c r="G910" s="3"/>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3"/>
      <c r="F911" s="1"/>
      <c r="G911" s="3"/>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3"/>
      <c r="F912" s="1"/>
      <c r="G912" s="3"/>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3"/>
      <c r="F913" s="1"/>
      <c r="G913" s="3"/>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3"/>
      <c r="F914" s="1"/>
      <c r="G914" s="3"/>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3"/>
      <c r="F915" s="1"/>
      <c r="G915" s="3"/>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3"/>
      <c r="F916" s="1"/>
      <c r="G916" s="3"/>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3"/>
      <c r="F917" s="1"/>
      <c r="G917" s="3"/>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3"/>
      <c r="F918" s="1"/>
      <c r="G918" s="3"/>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3"/>
      <c r="F919" s="1"/>
      <c r="G919" s="3"/>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3"/>
      <c r="F920" s="1"/>
      <c r="G920" s="3"/>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3"/>
      <c r="F921" s="1"/>
      <c r="G921" s="3"/>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3"/>
      <c r="F922" s="1"/>
      <c r="G922" s="3"/>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3"/>
      <c r="F923" s="1"/>
      <c r="G923" s="3"/>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3"/>
      <c r="F924" s="1"/>
      <c r="G924" s="3"/>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3"/>
      <c r="F925" s="1"/>
      <c r="G925" s="3"/>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3"/>
      <c r="F926" s="1"/>
      <c r="G926" s="3"/>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3"/>
      <c r="F927" s="1"/>
      <c r="G927" s="3"/>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3"/>
      <c r="F928" s="1"/>
      <c r="G928" s="3"/>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3"/>
      <c r="F929" s="1"/>
      <c r="G929" s="3"/>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3"/>
      <c r="F930" s="1"/>
      <c r="G930" s="3"/>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3"/>
      <c r="F931" s="1"/>
      <c r="G931" s="3"/>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3"/>
      <c r="F932" s="1"/>
      <c r="G932" s="3"/>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3"/>
      <c r="F933" s="1"/>
      <c r="G933" s="3"/>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3"/>
      <c r="F934" s="1"/>
      <c r="G934" s="3"/>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3"/>
      <c r="F935" s="1"/>
      <c r="G935" s="3"/>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3"/>
      <c r="F936" s="1"/>
      <c r="G936" s="3"/>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3"/>
      <c r="F937" s="1"/>
      <c r="G937" s="3"/>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3"/>
      <c r="F938" s="1"/>
      <c r="G938" s="3"/>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3"/>
      <c r="F939" s="1"/>
      <c r="G939" s="3"/>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3"/>
      <c r="F940" s="1"/>
      <c r="G940" s="3"/>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3"/>
      <c r="F941" s="1"/>
      <c r="G941" s="3"/>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3"/>
      <c r="F942" s="1"/>
      <c r="G942" s="3"/>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3"/>
      <c r="F943" s="1"/>
      <c r="G943" s="3"/>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3"/>
      <c r="F944" s="1"/>
      <c r="G944" s="3"/>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3"/>
      <c r="F945" s="1"/>
      <c r="G945" s="3"/>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3"/>
      <c r="F946" s="1"/>
      <c r="G946" s="3"/>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3"/>
      <c r="F947" s="1"/>
      <c r="G947" s="3"/>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3"/>
      <c r="F948" s="1"/>
      <c r="G948" s="3"/>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3"/>
      <c r="F949" s="1"/>
      <c r="G949" s="3"/>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3"/>
      <c r="F950" s="1"/>
      <c r="G950" s="3"/>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3"/>
      <c r="F951" s="1"/>
      <c r="G951" s="3"/>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3"/>
      <c r="F952" s="1"/>
      <c r="G952" s="3"/>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3"/>
      <c r="F953" s="1"/>
      <c r="G953" s="3"/>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3"/>
      <c r="F954" s="1"/>
      <c r="G954" s="3"/>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3"/>
      <c r="F955" s="1"/>
      <c r="G955" s="3"/>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3"/>
      <c r="F956" s="1"/>
      <c r="G956" s="3"/>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3"/>
      <c r="F957" s="1"/>
      <c r="G957" s="3"/>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3"/>
      <c r="F958" s="1"/>
      <c r="G958" s="3"/>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3"/>
      <c r="F959" s="1"/>
      <c r="G959" s="3"/>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3"/>
      <c r="F960" s="1"/>
      <c r="G960" s="3"/>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3"/>
      <c r="F961" s="1"/>
      <c r="G961" s="3"/>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3"/>
      <c r="F962" s="1"/>
      <c r="G962" s="3"/>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3"/>
      <c r="F963" s="1"/>
      <c r="G963" s="3"/>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3"/>
      <c r="F964" s="1"/>
      <c r="G964" s="3"/>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3"/>
      <c r="F965" s="1"/>
      <c r="G965" s="3"/>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3"/>
      <c r="F966" s="1"/>
      <c r="G966" s="3"/>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3"/>
      <c r="F967" s="1"/>
      <c r="G967" s="3"/>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3"/>
      <c r="F968" s="1"/>
      <c r="G968" s="3"/>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3"/>
      <c r="F969" s="1"/>
      <c r="G969" s="3"/>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3"/>
      <c r="F970" s="1"/>
      <c r="G970" s="3"/>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3"/>
      <c r="F971" s="1"/>
      <c r="G971" s="3"/>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3"/>
      <c r="F972" s="1"/>
      <c r="G972" s="3"/>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3"/>
      <c r="F973" s="1"/>
      <c r="G973" s="3"/>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3"/>
      <c r="F974" s="1"/>
      <c r="G974" s="3"/>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3"/>
      <c r="F975" s="1"/>
      <c r="G975" s="3"/>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3"/>
      <c r="F976" s="1"/>
      <c r="G976" s="3"/>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3"/>
      <c r="F977" s="1"/>
      <c r="G977" s="3"/>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3"/>
      <c r="F978" s="1"/>
      <c r="G978" s="3"/>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3"/>
      <c r="F979" s="1"/>
      <c r="G979" s="3"/>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3"/>
      <c r="F980" s="1"/>
      <c r="G980" s="3"/>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3"/>
      <c r="F981" s="1"/>
      <c r="G981" s="3"/>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3"/>
      <c r="F982" s="1"/>
      <c r="G982" s="3"/>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3"/>
      <c r="F983" s="1"/>
      <c r="G983" s="3"/>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3"/>
      <c r="F984" s="1"/>
      <c r="G984" s="3"/>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3"/>
      <c r="F985" s="1"/>
      <c r="G985" s="3"/>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3"/>
      <c r="F986" s="1"/>
      <c r="G986" s="3"/>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3"/>
      <c r="F987" s="1"/>
      <c r="G987" s="3"/>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3"/>
      <c r="F988" s="1"/>
      <c r="G988" s="3"/>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3"/>
      <c r="F989" s="1"/>
      <c r="G989" s="3"/>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3"/>
      <c r="F990" s="1"/>
      <c r="G990" s="3"/>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3"/>
      <c r="F991" s="1"/>
      <c r="G991" s="3"/>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3"/>
      <c r="F992" s="1"/>
      <c r="G992" s="3"/>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3"/>
      <c r="F993" s="1"/>
      <c r="G993" s="3"/>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3"/>
      <c r="F994" s="1"/>
      <c r="G994" s="3"/>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3"/>
      <c r="F995" s="1"/>
      <c r="G995" s="3"/>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3"/>
      <c r="F996" s="1"/>
      <c r="G996" s="3"/>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3"/>
      <c r="F997" s="1"/>
      <c r="G997" s="3"/>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3"/>
      <c r="F998" s="1"/>
      <c r="G998" s="3"/>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3"/>
      <c r="F999" s="1"/>
      <c r="G999" s="3"/>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3"/>
      <c r="F1000" s="1"/>
      <c r="G1000" s="3"/>
      <c r="H1000" s="1"/>
      <c r="I1000" s="1"/>
      <c r="J1000" s="1"/>
      <c r="K1000" s="1"/>
      <c r="L1000" s="1"/>
      <c r="M1000" s="1"/>
      <c r="N1000" s="1"/>
      <c r="O1000" s="1"/>
      <c r="P1000" s="1"/>
      <c r="Q1000" s="1"/>
      <c r="R1000" s="1"/>
      <c r="S1000" s="1"/>
      <c r="T1000" s="1"/>
      <c r="U1000" s="1"/>
      <c r="V1000" s="1"/>
      <c r="W1000" s="1"/>
      <c r="X1000" s="1"/>
      <c r="Y1000" s="1"/>
      <c r="Z1000" s="1"/>
    </row>
  </sheetData>
  <mergeCells count="4">
    <mergeCell ref="H7:H16"/>
    <mergeCell ref="I7:I20"/>
    <mergeCell ref="H17:H20"/>
    <mergeCell ref="H21:H22"/>
  </mergeCells>
  <dataValidations count="1">
    <dataValidation type="decimal" allowBlank="1" showInputMessage="1" showErrorMessage="1" prompt="Įveskite skaičių be tarpų" sqref="F19:F20" xr:uid="{00000000-0002-0000-0E00-000000000000}">
      <formula1>0</formula1>
      <formula2>2000000</formula2>
    </dataValidation>
  </dataValidations>
  <pageMargins left="0.7" right="0.7" top="0.75" bottom="0.75" header="0" footer="0"/>
  <pageSetup paperSize="9" scale="71"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election activeCell="J27" sqref="J27"/>
    </sheetView>
  </sheetViews>
  <sheetFormatPr defaultColWidth="14.42578125" defaultRowHeight="15" customHeight="1" x14ac:dyDescent="0.25"/>
  <cols>
    <col min="1" max="1" width="8.7109375" customWidth="1"/>
    <col min="2" max="2" width="65.7109375" customWidth="1"/>
    <col min="3" max="3" width="15.7109375" customWidth="1"/>
    <col min="4" max="9" width="12.7109375" customWidth="1"/>
    <col min="10" max="10" width="15.7109375" customWidth="1"/>
    <col min="11" max="11" width="46.140625" customWidth="1"/>
    <col min="12" max="26" width="9.140625" customWidth="1"/>
  </cols>
  <sheetData>
    <row r="1" spans="1:26" ht="14.25" customHeight="1" x14ac:dyDescent="0.3">
      <c r="A1" s="35" t="s">
        <v>1572</v>
      </c>
      <c r="B1" s="35" t="s">
        <v>1573</v>
      </c>
      <c r="C1" s="35"/>
      <c r="D1" s="35"/>
      <c r="E1" s="35"/>
      <c r="F1" s="35"/>
      <c r="G1" s="35"/>
      <c r="H1" s="35"/>
      <c r="I1" s="35"/>
      <c r="J1" s="35"/>
      <c r="K1" s="35"/>
      <c r="L1" s="35"/>
      <c r="M1" s="35"/>
      <c r="N1" s="35"/>
      <c r="O1" s="35"/>
      <c r="P1" s="35"/>
      <c r="Q1" s="35"/>
      <c r="R1" s="35"/>
      <c r="S1" s="35"/>
      <c r="T1" s="35"/>
      <c r="U1" s="35"/>
      <c r="V1" s="35"/>
      <c r="W1" s="35"/>
      <c r="X1" s="35"/>
      <c r="Y1" s="35"/>
      <c r="Z1" s="35"/>
    </row>
    <row r="2" spans="1:26" ht="14.25" customHeight="1" x14ac:dyDescent="0.25">
      <c r="A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440">
        <v>1</v>
      </c>
      <c r="C5" s="441">
        <v>2</v>
      </c>
      <c r="D5" s="442">
        <v>3</v>
      </c>
      <c r="E5" s="163">
        <v>4</v>
      </c>
      <c r="F5" s="163">
        <v>5</v>
      </c>
      <c r="G5" s="163">
        <v>6</v>
      </c>
      <c r="H5" s="163">
        <v>7</v>
      </c>
      <c r="I5" s="164">
        <v>8</v>
      </c>
      <c r="J5" s="443">
        <v>9</v>
      </c>
      <c r="K5" s="341">
        <v>10</v>
      </c>
      <c r="L5" s="32"/>
      <c r="M5" s="32"/>
      <c r="N5" s="32"/>
      <c r="O5" s="32"/>
      <c r="P5" s="32"/>
      <c r="Q5" s="32"/>
      <c r="R5" s="32"/>
      <c r="S5" s="32"/>
      <c r="T5" s="32"/>
      <c r="U5" s="32"/>
      <c r="V5" s="32"/>
      <c r="W5" s="32"/>
      <c r="X5" s="32"/>
      <c r="Y5" s="32"/>
      <c r="Z5" s="32"/>
    </row>
    <row r="6" spans="1:26" ht="14.25" customHeight="1" x14ac:dyDescent="0.25">
      <c r="A6" s="32" t="s">
        <v>1574</v>
      </c>
      <c r="B6" s="444" t="s">
        <v>538</v>
      </c>
      <c r="C6" s="167" t="s">
        <v>1575</v>
      </c>
      <c r="D6" s="168" t="s">
        <v>683</v>
      </c>
      <c r="E6" s="167" t="s">
        <v>685</v>
      </c>
      <c r="F6" s="167" t="s">
        <v>687</v>
      </c>
      <c r="G6" s="167" t="s">
        <v>689</v>
      </c>
      <c r="H6" s="167" t="s">
        <v>691</v>
      </c>
      <c r="I6" s="220" t="s">
        <v>693</v>
      </c>
      <c r="J6" s="218" t="s">
        <v>1576</v>
      </c>
      <c r="K6" s="236" t="s">
        <v>620</v>
      </c>
      <c r="L6" s="32"/>
      <c r="M6" s="32"/>
      <c r="N6" s="32"/>
      <c r="O6" s="32"/>
      <c r="P6" s="32"/>
      <c r="Q6" s="32"/>
      <c r="R6" s="32"/>
      <c r="S6" s="32"/>
      <c r="T6" s="32"/>
      <c r="U6" s="32"/>
      <c r="V6" s="32"/>
      <c r="W6" s="32"/>
      <c r="X6" s="32"/>
      <c r="Y6" s="32"/>
      <c r="Z6" s="32"/>
    </row>
    <row r="7" spans="1:26" ht="14.25" customHeight="1" x14ac:dyDescent="0.25">
      <c r="A7" s="32" t="s">
        <v>1577</v>
      </c>
      <c r="B7" s="445" t="s">
        <v>1578</v>
      </c>
      <c r="C7" s="39"/>
      <c r="D7" s="625"/>
      <c r="E7" s="616"/>
      <c r="F7" s="616"/>
      <c r="G7" s="616"/>
      <c r="H7" s="616"/>
      <c r="I7" s="618"/>
      <c r="J7" s="446"/>
      <c r="K7" s="447"/>
      <c r="L7" s="32"/>
      <c r="M7" s="32"/>
      <c r="N7" s="32"/>
      <c r="O7" s="32"/>
      <c r="P7" s="32"/>
      <c r="Q7" s="32"/>
      <c r="R7" s="32"/>
      <c r="S7" s="32"/>
      <c r="T7" s="32"/>
      <c r="U7" s="32"/>
      <c r="V7" s="32"/>
      <c r="W7" s="32"/>
      <c r="X7" s="32"/>
      <c r="Y7" s="32"/>
      <c r="Z7" s="32"/>
    </row>
    <row r="8" spans="1:26" ht="14.25" customHeight="1" x14ac:dyDescent="0.25">
      <c r="A8" s="32" t="s">
        <v>1579</v>
      </c>
      <c r="B8" s="448" t="s">
        <v>1309</v>
      </c>
      <c r="C8" s="449">
        <f>'16'!F21</f>
        <v>1258000</v>
      </c>
      <c r="D8" s="449">
        <f>SUM('15'!G28:I28)</f>
        <v>0</v>
      </c>
      <c r="E8" s="449">
        <f>SUM('15'!J28:M28)</f>
        <v>611000</v>
      </c>
      <c r="F8" s="449">
        <f>SUM('15'!N28:Q28)</f>
        <v>405000</v>
      </c>
      <c r="G8" s="449">
        <f>SUM('15'!R28:U28)</f>
        <v>242000</v>
      </c>
      <c r="H8" s="449">
        <f>SUM('15'!V28:Y28)</f>
        <v>0</v>
      </c>
      <c r="I8" s="450">
        <f>SUM('15'!Z28:AD28)</f>
        <v>0</v>
      </c>
      <c r="J8" s="451">
        <f>SUM(D8:I8)</f>
        <v>1258000</v>
      </c>
      <c r="K8" s="447" t="str">
        <f>IF(C8=J8,"Gerai","Nesutampa sumos (2 ir 9 stulpeliai). Taisyti 15 lape.")</f>
        <v>Gerai</v>
      </c>
      <c r="L8" s="32"/>
      <c r="M8" s="32"/>
      <c r="N8" s="32"/>
      <c r="O8" s="32"/>
      <c r="P8" s="32"/>
      <c r="Q8" s="32"/>
      <c r="R8" s="32"/>
      <c r="S8" s="32"/>
      <c r="T8" s="32"/>
      <c r="U8" s="32"/>
      <c r="V8" s="32"/>
      <c r="W8" s="32"/>
      <c r="X8" s="32"/>
      <c r="Y8" s="32"/>
      <c r="Z8" s="32"/>
    </row>
    <row r="9" spans="1:26" ht="14.25" customHeight="1" x14ac:dyDescent="0.25">
      <c r="A9" s="32" t="s">
        <v>1580</v>
      </c>
      <c r="B9" s="452" t="s">
        <v>1581</v>
      </c>
      <c r="C9" s="449">
        <f>'16'!F22-C10</f>
        <v>312820</v>
      </c>
      <c r="D9" s="449">
        <f t="shared" ref="D9:I9" si="0">$C9*D14/100</f>
        <v>43169.16</v>
      </c>
      <c r="E9" s="449">
        <f t="shared" si="0"/>
        <v>87339.343999999997</v>
      </c>
      <c r="F9" s="449">
        <f t="shared" si="0"/>
        <v>88058.83</v>
      </c>
      <c r="G9" s="449">
        <f t="shared" si="0"/>
        <v>66474.25</v>
      </c>
      <c r="H9" s="449">
        <f t="shared" si="0"/>
        <v>26620.981999999996</v>
      </c>
      <c r="I9" s="450">
        <f t="shared" si="0"/>
        <v>1157.434</v>
      </c>
      <c r="J9" s="451"/>
      <c r="K9" s="447"/>
      <c r="L9" s="32"/>
      <c r="M9" s="32"/>
      <c r="N9" s="32"/>
      <c r="O9" s="32"/>
      <c r="P9" s="32"/>
      <c r="Q9" s="32"/>
      <c r="R9" s="32"/>
      <c r="S9" s="32"/>
      <c r="T9" s="32"/>
      <c r="U9" s="32"/>
      <c r="V9" s="32"/>
      <c r="W9" s="32"/>
      <c r="X9" s="32"/>
      <c r="Y9" s="32"/>
      <c r="Z9" s="32"/>
    </row>
    <row r="10" spans="1:26" ht="14.25" customHeight="1" x14ac:dyDescent="0.25">
      <c r="A10" s="32" t="s">
        <v>1582</v>
      </c>
      <c r="B10" s="452" t="s">
        <v>1583</v>
      </c>
      <c r="C10" s="449">
        <f>'7'!F28</f>
        <v>0</v>
      </c>
      <c r="D10" s="449">
        <f t="shared" ref="D10:I10" si="1">$C10*D15/100</f>
        <v>0</v>
      </c>
      <c r="E10" s="449">
        <f t="shared" si="1"/>
        <v>0</v>
      </c>
      <c r="F10" s="449">
        <f t="shared" si="1"/>
        <v>0</v>
      </c>
      <c r="G10" s="449">
        <f t="shared" si="1"/>
        <v>0</v>
      </c>
      <c r="H10" s="449">
        <f t="shared" si="1"/>
        <v>0</v>
      </c>
      <c r="I10" s="450">
        <f t="shared" si="1"/>
        <v>0</v>
      </c>
      <c r="J10" s="451"/>
      <c r="K10" s="447"/>
      <c r="L10" s="32"/>
      <c r="M10" s="32"/>
      <c r="N10" s="32"/>
      <c r="O10" s="32"/>
      <c r="P10" s="32"/>
      <c r="Q10" s="32"/>
      <c r="R10" s="32"/>
      <c r="S10" s="32"/>
      <c r="T10" s="32"/>
      <c r="U10" s="32"/>
      <c r="V10" s="32"/>
      <c r="W10" s="32"/>
      <c r="X10" s="32"/>
      <c r="Y10" s="32"/>
      <c r="Z10" s="32"/>
    </row>
    <row r="11" spans="1:26" ht="14.25" customHeight="1" x14ac:dyDescent="0.25">
      <c r="A11" s="32" t="s">
        <v>1584</v>
      </c>
      <c r="B11" s="453" t="s">
        <v>676</v>
      </c>
      <c r="C11" s="454">
        <f t="shared" ref="C11:I11" si="2">SUM(C8:C10)</f>
        <v>1570820</v>
      </c>
      <c r="D11" s="454">
        <f t="shared" si="2"/>
        <v>43169.16</v>
      </c>
      <c r="E11" s="454">
        <f t="shared" si="2"/>
        <v>698339.34400000004</v>
      </c>
      <c r="F11" s="454">
        <f t="shared" si="2"/>
        <v>493058.83</v>
      </c>
      <c r="G11" s="454">
        <f t="shared" si="2"/>
        <v>308474.25</v>
      </c>
      <c r="H11" s="454">
        <f t="shared" si="2"/>
        <v>26620.981999999996</v>
      </c>
      <c r="I11" s="455">
        <f t="shared" si="2"/>
        <v>1157.434</v>
      </c>
      <c r="J11" s="456"/>
      <c r="K11" s="457"/>
      <c r="L11" s="169"/>
      <c r="M11" s="169"/>
      <c r="N11" s="169"/>
      <c r="O11" s="169"/>
      <c r="P11" s="169"/>
      <c r="Q11" s="169"/>
      <c r="R11" s="169"/>
      <c r="S11" s="169"/>
      <c r="T11" s="169"/>
      <c r="U11" s="169"/>
      <c r="V11" s="169"/>
      <c r="W11" s="169"/>
      <c r="X11" s="169"/>
      <c r="Y11" s="169"/>
      <c r="Z11" s="169"/>
    </row>
    <row r="12" spans="1:26" ht="14.25" customHeight="1" x14ac:dyDescent="0.25">
      <c r="A12" s="32" t="s">
        <v>1585</v>
      </c>
      <c r="B12" s="458" t="s">
        <v>1586</v>
      </c>
      <c r="C12" s="43"/>
      <c r="D12" s="625"/>
      <c r="E12" s="616"/>
      <c r="F12" s="616"/>
      <c r="G12" s="616"/>
      <c r="H12" s="616"/>
      <c r="I12" s="618"/>
      <c r="J12" s="456"/>
      <c r="K12" s="457"/>
      <c r="L12" s="32"/>
      <c r="M12" s="32"/>
      <c r="N12" s="32"/>
      <c r="O12" s="32"/>
      <c r="P12" s="32"/>
      <c r="Q12" s="32"/>
      <c r="R12" s="32"/>
      <c r="S12" s="32"/>
      <c r="T12" s="32"/>
      <c r="U12" s="32"/>
      <c r="V12" s="32"/>
      <c r="W12" s="32"/>
      <c r="X12" s="32"/>
      <c r="Y12" s="32"/>
      <c r="Z12" s="32"/>
    </row>
    <row r="13" spans="1:26" ht="14.25" customHeight="1" x14ac:dyDescent="0.25">
      <c r="A13" s="32" t="s">
        <v>1587</v>
      </c>
      <c r="B13" s="448" t="s">
        <v>1309</v>
      </c>
      <c r="C13" s="459">
        <f t="shared" ref="C13:C16" si="3">SUM(D13:I13)</f>
        <v>100</v>
      </c>
      <c r="D13" s="459">
        <f t="shared" ref="D13:I13" si="4">D8/$C$8*100</f>
        <v>0</v>
      </c>
      <c r="E13" s="459">
        <f t="shared" si="4"/>
        <v>48.569157392686805</v>
      </c>
      <c r="F13" s="459">
        <f t="shared" si="4"/>
        <v>32.193958664546898</v>
      </c>
      <c r="G13" s="459">
        <f t="shared" si="4"/>
        <v>19.236883942766294</v>
      </c>
      <c r="H13" s="459">
        <f t="shared" si="4"/>
        <v>0</v>
      </c>
      <c r="I13" s="460">
        <f t="shared" si="4"/>
        <v>0</v>
      </c>
      <c r="J13" s="451">
        <f t="shared" ref="J13:J15" si="5">SUM(D13:I13)</f>
        <v>100</v>
      </c>
      <c r="K13" s="447" t="str">
        <f t="shared" ref="K13:K15" si="6">IF(C13=100,"Gerai","3-8 stulpelių suma turi būti 100")</f>
        <v>Gerai</v>
      </c>
      <c r="L13" s="32"/>
      <c r="M13" s="32"/>
      <c r="N13" s="32"/>
      <c r="O13" s="32"/>
      <c r="P13" s="32"/>
      <c r="Q13" s="32"/>
      <c r="R13" s="32"/>
      <c r="S13" s="32"/>
      <c r="T13" s="32"/>
      <c r="U13" s="32"/>
      <c r="V13" s="32"/>
      <c r="W13" s="32"/>
      <c r="X13" s="32"/>
      <c r="Y13" s="32"/>
      <c r="Z13" s="32"/>
    </row>
    <row r="14" spans="1:26" ht="14.25" customHeight="1" x14ac:dyDescent="0.25">
      <c r="A14" s="32" t="s">
        <v>1588</v>
      </c>
      <c r="B14" s="452" t="s">
        <v>1581</v>
      </c>
      <c r="C14" s="459">
        <f t="shared" si="3"/>
        <v>100.00000000000001</v>
      </c>
      <c r="D14" s="461">
        <v>13.8</v>
      </c>
      <c r="E14" s="461">
        <v>27.92</v>
      </c>
      <c r="F14" s="461">
        <v>28.15</v>
      </c>
      <c r="G14" s="461">
        <v>21.25</v>
      </c>
      <c r="H14" s="461">
        <v>8.51</v>
      </c>
      <c r="I14" s="462">
        <v>0.37</v>
      </c>
      <c r="J14" s="451">
        <f t="shared" si="5"/>
        <v>100.00000000000001</v>
      </c>
      <c r="K14" s="447" t="str">
        <f t="shared" si="6"/>
        <v>Gerai</v>
      </c>
      <c r="L14" s="32"/>
      <c r="M14" s="32"/>
      <c r="N14" s="32"/>
      <c r="O14" s="32"/>
      <c r="P14" s="32"/>
      <c r="Q14" s="32"/>
      <c r="R14" s="32"/>
      <c r="S14" s="32"/>
      <c r="T14" s="32"/>
      <c r="U14" s="32"/>
      <c r="V14" s="32"/>
      <c r="W14" s="32"/>
      <c r="X14" s="32"/>
      <c r="Y14" s="32"/>
      <c r="Z14" s="32"/>
    </row>
    <row r="15" spans="1:26" ht="14.25" customHeight="1" x14ac:dyDescent="0.25">
      <c r="A15" s="32" t="s">
        <v>1589</v>
      </c>
      <c r="B15" s="452" t="s">
        <v>1583</v>
      </c>
      <c r="C15" s="459">
        <f t="shared" si="3"/>
        <v>100</v>
      </c>
      <c r="D15" s="461">
        <v>0</v>
      </c>
      <c r="E15" s="461">
        <v>0</v>
      </c>
      <c r="F15" s="461">
        <v>0</v>
      </c>
      <c r="G15" s="461">
        <v>0</v>
      </c>
      <c r="H15" s="461">
        <v>0</v>
      </c>
      <c r="I15" s="462">
        <v>100</v>
      </c>
      <c r="J15" s="451">
        <f t="shared" si="5"/>
        <v>100</v>
      </c>
      <c r="K15" s="447" t="str">
        <f t="shared" si="6"/>
        <v>Gerai</v>
      </c>
      <c r="L15" s="32"/>
      <c r="M15" s="32"/>
      <c r="N15" s="32"/>
      <c r="O15" s="32"/>
      <c r="P15" s="32"/>
      <c r="Q15" s="32"/>
      <c r="R15" s="32"/>
      <c r="S15" s="32"/>
      <c r="T15" s="32"/>
      <c r="U15" s="32"/>
      <c r="V15" s="32"/>
      <c r="W15" s="32"/>
      <c r="X15" s="32"/>
      <c r="Y15" s="32"/>
      <c r="Z15" s="32"/>
    </row>
    <row r="16" spans="1:26" ht="14.25" customHeight="1" x14ac:dyDescent="0.25">
      <c r="A16" s="1" t="s">
        <v>1590</v>
      </c>
      <c r="B16" s="463" t="s">
        <v>676</v>
      </c>
      <c r="C16" s="464">
        <f t="shared" si="3"/>
        <v>100</v>
      </c>
      <c r="D16" s="464">
        <f t="shared" ref="D16:I16" si="7">D11/$C$11*100</f>
        <v>2.7481926637043075</v>
      </c>
      <c r="E16" s="464">
        <f t="shared" si="7"/>
        <v>44.456993417450761</v>
      </c>
      <c r="F16" s="464">
        <f t="shared" si="7"/>
        <v>31.388626959167826</v>
      </c>
      <c r="G16" s="464">
        <f t="shared" si="7"/>
        <v>19.637784723902165</v>
      </c>
      <c r="H16" s="464">
        <f t="shared" si="7"/>
        <v>1.6947188092843224</v>
      </c>
      <c r="I16" s="465">
        <f t="shared" si="7"/>
        <v>7.3683426490622733E-2</v>
      </c>
      <c r="J16" s="456"/>
      <c r="K16" s="457"/>
      <c r="L16" s="169"/>
      <c r="M16" s="169"/>
      <c r="N16" s="169"/>
      <c r="O16" s="169"/>
      <c r="P16" s="169"/>
      <c r="Q16" s="169"/>
      <c r="R16" s="169"/>
      <c r="S16" s="169"/>
      <c r="T16" s="169"/>
      <c r="U16" s="169"/>
      <c r="V16" s="169"/>
      <c r="W16" s="169"/>
      <c r="X16" s="169"/>
      <c r="Y16" s="169"/>
      <c r="Z16" s="169"/>
    </row>
    <row r="17" spans="1:26" ht="14.25" customHeight="1" x14ac:dyDescent="0.25">
      <c r="A17" s="1" t="s">
        <v>1591</v>
      </c>
      <c r="B17" s="466" t="s">
        <v>620</v>
      </c>
      <c r="C17" s="321"/>
      <c r="D17" s="467" t="str">
        <f t="shared" ref="D17:I17" si="8">IF(D14&gt;D13,"Per didelės adm. išlaidos","Gerai")</f>
        <v>Per didelės adm. išlaidos</v>
      </c>
      <c r="E17" s="467" t="str">
        <f t="shared" si="8"/>
        <v>Gerai</v>
      </c>
      <c r="F17" s="467" t="str">
        <f t="shared" si="8"/>
        <v>Gerai</v>
      </c>
      <c r="G17" s="467" t="str">
        <f t="shared" si="8"/>
        <v>Per didelės adm. išlaidos</v>
      </c>
      <c r="H17" s="467" t="str">
        <f t="shared" si="8"/>
        <v>Per didelės adm. išlaidos</v>
      </c>
      <c r="I17" s="467" t="str">
        <f t="shared" si="8"/>
        <v>Per didelės adm. išlaidos</v>
      </c>
      <c r="J17" s="457"/>
      <c r="K17" s="457"/>
      <c r="L17" s="32"/>
      <c r="M17" s="32"/>
      <c r="N17" s="32"/>
      <c r="O17" s="32"/>
      <c r="P17" s="32"/>
      <c r="Q17" s="32"/>
      <c r="R17" s="32"/>
      <c r="S17" s="32"/>
      <c r="T17" s="32"/>
      <c r="U17" s="32"/>
      <c r="V17" s="32"/>
      <c r="W17" s="32"/>
      <c r="X17" s="32"/>
      <c r="Y17" s="32"/>
      <c r="Z17" s="32"/>
    </row>
    <row r="18" spans="1:26" ht="14.2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1">
        <v>1</v>
      </c>
      <c r="B20" s="159" t="s">
        <v>1592</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1">
        <v>2</v>
      </c>
      <c r="B21" s="72" t="s">
        <v>1593</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1">
        <v>3</v>
      </c>
      <c r="B22" s="72" t="s">
        <v>1594</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1">
        <v>4</v>
      </c>
      <c r="B23" s="72" t="s">
        <v>1595</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D7:I7"/>
    <mergeCell ref="D12:I12"/>
  </mergeCells>
  <dataValidations count="2">
    <dataValidation type="decimal" allowBlank="1" showInputMessage="1" showErrorMessage="1" prompt="Įveskite skaičių be tarpų." sqref="D9:I10" xr:uid="{00000000-0002-0000-1100-000000000000}">
      <formula1>0</formula1>
      <formula2>2000000</formula2>
    </dataValidation>
    <dataValidation type="decimal" allowBlank="1" showInputMessage="1" showErrorMessage="1" prompt="Įveskite skaičių nuo 0 iki 100." sqref="D14:I15" xr:uid="{00000000-0002-0000-1100-000001000000}">
      <formula1>0</formula1>
      <formula2>100</formula2>
    </dataValidation>
  </dataValidations>
  <pageMargins left="0.7" right="0.7" top="0.75" bottom="0.75" header="0" footer="0"/>
  <pageSetup paperSize="9" orientation="landscape"/>
  <colBreaks count="1" manualBreakCount="1">
    <brk id="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election activeCell="J22" sqref="J22"/>
    </sheetView>
  </sheetViews>
  <sheetFormatPr defaultColWidth="14.42578125" defaultRowHeight="15" customHeight="1" x14ac:dyDescent="0.25"/>
  <cols>
    <col min="1" max="1" width="9.140625" customWidth="1"/>
    <col min="2" max="2" width="50.7109375" customWidth="1"/>
    <col min="3" max="4" width="12.7109375" customWidth="1"/>
    <col min="5" max="5" width="35" customWidth="1"/>
    <col min="6" max="26" width="9.140625" customWidth="1"/>
  </cols>
  <sheetData>
    <row r="1" spans="1:26" ht="14.25" customHeight="1" x14ac:dyDescent="0.3">
      <c r="A1" s="35" t="s">
        <v>1596</v>
      </c>
      <c r="B1" s="35" t="s">
        <v>1597</v>
      </c>
      <c r="C1" s="468"/>
      <c r="D1" s="468"/>
      <c r="E1" s="468"/>
      <c r="F1" s="35"/>
      <c r="G1" s="35"/>
      <c r="H1" s="35"/>
      <c r="I1" s="35"/>
      <c r="J1" s="35"/>
      <c r="K1" s="35"/>
      <c r="L1" s="35"/>
      <c r="M1" s="35"/>
      <c r="N1" s="35"/>
      <c r="O1" s="35"/>
      <c r="P1" s="35"/>
      <c r="Q1" s="35"/>
      <c r="R1" s="35"/>
      <c r="S1" s="35"/>
      <c r="T1" s="35"/>
      <c r="U1" s="35"/>
      <c r="V1" s="35"/>
      <c r="W1" s="35"/>
      <c r="X1" s="35"/>
      <c r="Y1" s="35"/>
      <c r="Z1" s="35"/>
    </row>
    <row r="2" spans="1:26" ht="14.25" customHeight="1" x14ac:dyDescent="0.25">
      <c r="C2" s="16"/>
      <c r="D2" s="16"/>
      <c r="E2" s="16"/>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16"/>
      <c r="D4" s="16"/>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162">
        <v>1</v>
      </c>
      <c r="C5" s="163">
        <v>2</v>
      </c>
      <c r="D5" s="164">
        <v>3</v>
      </c>
      <c r="E5" s="165">
        <v>4</v>
      </c>
      <c r="F5" s="32"/>
      <c r="G5" s="32"/>
      <c r="H5" s="32"/>
      <c r="I5" s="32"/>
      <c r="J5" s="32"/>
      <c r="K5" s="32"/>
      <c r="L5" s="32"/>
      <c r="M5" s="32"/>
      <c r="N5" s="32"/>
      <c r="O5" s="32"/>
      <c r="P5" s="32"/>
      <c r="Q5" s="32"/>
      <c r="R5" s="32"/>
      <c r="S5" s="32"/>
      <c r="T5" s="32"/>
      <c r="U5" s="32"/>
      <c r="V5" s="32"/>
      <c r="W5" s="32"/>
      <c r="X5" s="32"/>
      <c r="Y5" s="32"/>
      <c r="Z5" s="32"/>
    </row>
    <row r="6" spans="1:26" ht="14.25" customHeight="1" x14ac:dyDescent="0.25">
      <c r="A6" s="38" t="s">
        <v>1598</v>
      </c>
      <c r="B6" s="221" t="s">
        <v>1599</v>
      </c>
      <c r="C6" s="469">
        <v>20</v>
      </c>
      <c r="D6" s="470" t="s">
        <v>1600</v>
      </c>
      <c r="E6" s="471"/>
      <c r="F6" s="32"/>
      <c r="G6" s="32"/>
      <c r="H6" s="32"/>
      <c r="I6" s="32"/>
      <c r="J6" s="32"/>
      <c r="K6" s="32"/>
      <c r="L6" s="32"/>
      <c r="M6" s="32"/>
      <c r="N6" s="32"/>
      <c r="O6" s="32"/>
      <c r="P6" s="32"/>
      <c r="Q6" s="32"/>
      <c r="R6" s="32"/>
      <c r="S6" s="32"/>
      <c r="T6" s="32"/>
      <c r="U6" s="32"/>
      <c r="V6" s="32"/>
      <c r="W6" s="32"/>
      <c r="X6" s="32"/>
      <c r="Y6" s="32"/>
      <c r="Z6" s="32"/>
    </row>
    <row r="7" spans="1:26" ht="14.25" customHeight="1" x14ac:dyDescent="0.25">
      <c r="A7" s="38" t="s">
        <v>1601</v>
      </c>
      <c r="B7" s="472" t="s">
        <v>1602</v>
      </c>
      <c r="C7" s="16"/>
      <c r="D7" s="473"/>
      <c r="E7" s="16"/>
      <c r="F7" s="32"/>
      <c r="G7" s="32"/>
      <c r="H7" s="32"/>
      <c r="I7" s="32"/>
      <c r="J7" s="32"/>
      <c r="K7" s="32"/>
      <c r="L7" s="32"/>
      <c r="M7" s="32"/>
      <c r="N7" s="32"/>
      <c r="O7" s="32"/>
      <c r="P7" s="32"/>
      <c r="Q7" s="32"/>
      <c r="R7" s="32"/>
      <c r="S7" s="32"/>
      <c r="T7" s="32"/>
      <c r="U7" s="32"/>
      <c r="V7" s="32"/>
      <c r="W7" s="32"/>
      <c r="X7" s="32"/>
      <c r="Y7" s="32"/>
      <c r="Z7" s="32"/>
    </row>
    <row r="8" spans="1:26" ht="14.25" customHeight="1" x14ac:dyDescent="0.25">
      <c r="A8" s="38" t="s">
        <v>1603</v>
      </c>
      <c r="B8" s="474" t="s">
        <v>1604</v>
      </c>
      <c r="C8" s="475" t="s">
        <v>1605</v>
      </c>
      <c r="D8" s="476" t="s">
        <v>1606</v>
      </c>
      <c r="E8" s="477" t="s">
        <v>620</v>
      </c>
      <c r="F8" s="17"/>
      <c r="G8" s="17"/>
      <c r="H8" s="17"/>
      <c r="I8" s="17"/>
      <c r="J8" s="17"/>
      <c r="K8" s="17"/>
      <c r="L8" s="17"/>
      <c r="M8" s="17"/>
      <c r="N8" s="17"/>
      <c r="O8" s="17"/>
      <c r="P8" s="17"/>
      <c r="Q8" s="17"/>
      <c r="R8" s="17"/>
      <c r="S8" s="17"/>
      <c r="T8" s="17"/>
      <c r="U8" s="17"/>
      <c r="V8" s="17"/>
      <c r="W8" s="17"/>
      <c r="X8" s="17"/>
      <c r="Y8" s="17"/>
      <c r="Z8" s="17"/>
    </row>
    <row r="9" spans="1:26" ht="14.25" customHeight="1" x14ac:dyDescent="0.25">
      <c r="A9" s="38" t="s">
        <v>1607</v>
      </c>
      <c r="B9" s="221" t="s">
        <v>1608</v>
      </c>
      <c r="C9" s="469">
        <v>4</v>
      </c>
      <c r="D9" s="478">
        <f t="shared" ref="D9:D12" si="0">C9/$C$13*100</f>
        <v>20</v>
      </c>
      <c r="E9" s="479"/>
      <c r="F9" s="32"/>
      <c r="G9" s="32"/>
      <c r="H9" s="32"/>
      <c r="I9" s="32"/>
      <c r="J9" s="32"/>
      <c r="K9" s="32"/>
      <c r="L9" s="32"/>
      <c r="M9" s="32"/>
      <c r="N9" s="32"/>
      <c r="O9" s="32"/>
      <c r="P9" s="32"/>
      <c r="Q9" s="32"/>
      <c r="R9" s="32"/>
      <c r="S9" s="32"/>
      <c r="T9" s="32"/>
      <c r="U9" s="32"/>
      <c r="V9" s="32"/>
      <c r="W9" s="32"/>
      <c r="X9" s="32"/>
      <c r="Y9" s="32"/>
      <c r="Z9" s="32"/>
    </row>
    <row r="10" spans="1:26" ht="14.25" customHeight="1" x14ac:dyDescent="0.25">
      <c r="A10" s="38" t="s">
        <v>1609</v>
      </c>
      <c r="B10" s="221" t="s">
        <v>1610</v>
      </c>
      <c r="C10" s="469">
        <v>7</v>
      </c>
      <c r="D10" s="478">
        <f t="shared" si="0"/>
        <v>35</v>
      </c>
      <c r="E10" s="480"/>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A11" s="38" t="s">
        <v>1611</v>
      </c>
      <c r="B11" s="221" t="s">
        <v>1612</v>
      </c>
      <c r="C11" s="469">
        <v>9</v>
      </c>
      <c r="D11" s="478">
        <f t="shared" si="0"/>
        <v>45</v>
      </c>
      <c r="E11" s="480"/>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38" t="s">
        <v>1613</v>
      </c>
      <c r="B12" s="221" t="s">
        <v>1614</v>
      </c>
      <c r="C12" s="469">
        <v>0</v>
      </c>
      <c r="D12" s="478">
        <f t="shared" si="0"/>
        <v>0</v>
      </c>
      <c r="E12" s="481"/>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38" t="s">
        <v>1615</v>
      </c>
      <c r="B13" s="53" t="s">
        <v>1616</v>
      </c>
      <c r="C13" s="482">
        <f t="shared" ref="C13:D13" si="1">SUM(C9:C12)</f>
        <v>20</v>
      </c>
      <c r="D13" s="483">
        <f t="shared" si="1"/>
        <v>100</v>
      </c>
      <c r="E13" s="481" t="str">
        <f>IF($C$6=C13,"Gerai","Klaida, nesutampa skaičius iš viso")</f>
        <v>Gerai</v>
      </c>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38" t="s">
        <v>1617</v>
      </c>
      <c r="B14" s="472" t="s">
        <v>1618</v>
      </c>
      <c r="C14" s="16"/>
      <c r="D14" s="473"/>
      <c r="E14" s="16"/>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38" t="s">
        <v>1619</v>
      </c>
      <c r="B15" s="474" t="s">
        <v>1620</v>
      </c>
      <c r="C15" s="475" t="s">
        <v>1605</v>
      </c>
      <c r="D15" s="476" t="s">
        <v>1606</v>
      </c>
      <c r="E15" s="484" t="s">
        <v>620</v>
      </c>
      <c r="F15" s="17"/>
      <c r="G15" s="17"/>
      <c r="H15" s="17"/>
      <c r="I15" s="17"/>
      <c r="J15" s="17"/>
      <c r="K15" s="17"/>
      <c r="L15" s="17"/>
      <c r="M15" s="17"/>
      <c r="N15" s="17"/>
      <c r="O15" s="17"/>
      <c r="P15" s="17"/>
      <c r="Q15" s="17"/>
      <c r="R15" s="17"/>
      <c r="S15" s="17"/>
      <c r="T15" s="17"/>
      <c r="U15" s="17"/>
      <c r="V15" s="17"/>
      <c r="W15" s="17"/>
      <c r="X15" s="17"/>
      <c r="Y15" s="17"/>
      <c r="Z15" s="17"/>
    </row>
    <row r="16" spans="1:26" ht="14.25" customHeight="1" x14ac:dyDescent="0.25">
      <c r="A16" s="38" t="s">
        <v>1621</v>
      </c>
      <c r="B16" s="221" t="s">
        <v>1622</v>
      </c>
      <c r="C16" s="469">
        <v>12</v>
      </c>
      <c r="D16" s="478">
        <f t="shared" ref="D16:D17" si="2">C16/$C$18*100</f>
        <v>60</v>
      </c>
      <c r="E16" s="479"/>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38" t="s">
        <v>1623</v>
      </c>
      <c r="B17" s="221" t="s">
        <v>1624</v>
      </c>
      <c r="C17" s="469">
        <v>8</v>
      </c>
      <c r="D17" s="478">
        <f t="shared" si="2"/>
        <v>40</v>
      </c>
      <c r="E17" s="481"/>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8" t="s">
        <v>1625</v>
      </c>
      <c r="B18" s="53" t="s">
        <v>1616</v>
      </c>
      <c r="C18" s="482">
        <f t="shared" ref="C18:D18" si="3">SUM(C16:C17)</f>
        <v>20</v>
      </c>
      <c r="D18" s="483">
        <f t="shared" si="3"/>
        <v>100</v>
      </c>
      <c r="E18" s="481" t="str">
        <f>IF($C$6=C18,"Gerai","Klaida, nesutampa skaičius iš viso")</f>
        <v>Gerai</v>
      </c>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8" t="s">
        <v>1626</v>
      </c>
      <c r="B19" s="472" t="s">
        <v>1627</v>
      </c>
      <c r="C19" s="16"/>
      <c r="D19" s="473"/>
      <c r="E19" s="16"/>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38" t="s">
        <v>1628</v>
      </c>
      <c r="B20" s="474" t="s">
        <v>1629</v>
      </c>
      <c r="C20" s="475" t="s">
        <v>1605</v>
      </c>
      <c r="D20" s="476" t="s">
        <v>1606</v>
      </c>
      <c r="E20" s="484" t="s">
        <v>620</v>
      </c>
      <c r="F20" s="485"/>
      <c r="G20" s="485"/>
      <c r="H20" s="485"/>
      <c r="I20" s="485"/>
      <c r="J20" s="485"/>
      <c r="K20" s="485"/>
      <c r="L20" s="485"/>
      <c r="M20" s="485"/>
      <c r="N20" s="485"/>
      <c r="O20" s="485"/>
      <c r="P20" s="485"/>
      <c r="Q20" s="485"/>
      <c r="R20" s="485"/>
      <c r="S20" s="485"/>
      <c r="T20" s="485"/>
      <c r="U20" s="485"/>
      <c r="V20" s="485"/>
      <c r="W20" s="485"/>
      <c r="X20" s="485"/>
      <c r="Y20" s="485"/>
      <c r="Z20" s="485"/>
    </row>
    <row r="21" spans="1:26" ht="14.25" customHeight="1" x14ac:dyDescent="0.25">
      <c r="A21" s="38" t="s">
        <v>1630</v>
      </c>
      <c r="B21" s="221" t="s">
        <v>1631</v>
      </c>
      <c r="C21" s="469">
        <v>2</v>
      </c>
      <c r="D21" s="478">
        <f t="shared" ref="D21:D23" si="4">C21/$C$24*100</f>
        <v>10</v>
      </c>
      <c r="E21" s="479"/>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38" t="s">
        <v>1632</v>
      </c>
      <c r="B22" s="221" t="s">
        <v>1633</v>
      </c>
      <c r="C22" s="469">
        <v>6</v>
      </c>
      <c r="D22" s="478">
        <f t="shared" si="4"/>
        <v>30</v>
      </c>
      <c r="E22" s="480"/>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38" t="s">
        <v>1634</v>
      </c>
      <c r="B23" s="221" t="s">
        <v>1635</v>
      </c>
      <c r="C23" s="469">
        <v>12</v>
      </c>
      <c r="D23" s="478">
        <f t="shared" si="4"/>
        <v>60</v>
      </c>
      <c r="E23" s="481"/>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8" t="s">
        <v>1636</v>
      </c>
      <c r="B24" s="486" t="s">
        <v>1616</v>
      </c>
      <c r="C24" s="487">
        <f t="shared" ref="C24:D24" si="5">SUM(C21:C23)</f>
        <v>20</v>
      </c>
      <c r="D24" s="488">
        <f t="shared" si="5"/>
        <v>100</v>
      </c>
      <c r="E24" s="481" t="str">
        <f>IF($C$6=C24,"Gerai","Klaida, nesutampa skaičius iš viso")</f>
        <v>Gerai</v>
      </c>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32"/>
      <c r="C25" s="16"/>
      <c r="D25" s="16"/>
      <c r="E25" s="16"/>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2"/>
      <c r="B26" s="32"/>
      <c r="C26" s="16"/>
      <c r="D26" s="16"/>
      <c r="E26" s="16"/>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
        <v>1</v>
      </c>
      <c r="B27" s="109" t="s">
        <v>1637</v>
      </c>
      <c r="C27" s="16"/>
      <c r="D27" s="16"/>
      <c r="E27" s="16"/>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
        <v>2</v>
      </c>
      <c r="B28" s="72" t="s">
        <v>1638</v>
      </c>
      <c r="C28" s="16"/>
      <c r="D28" s="16"/>
      <c r="E28" s="16"/>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
        <v>3</v>
      </c>
      <c r="B29" s="72" t="s">
        <v>1639</v>
      </c>
      <c r="C29" s="16"/>
      <c r="D29" s="16"/>
      <c r="E29" s="16"/>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32"/>
      <c r="C30" s="16"/>
      <c r="D30" s="16"/>
      <c r="E30" s="16"/>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32"/>
      <c r="C31" s="16"/>
      <c r="D31" s="16"/>
      <c r="E31" s="16"/>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32"/>
      <c r="C32" s="16"/>
      <c r="D32" s="16"/>
      <c r="E32" s="16"/>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16"/>
      <c r="D33" s="16"/>
      <c r="E33" s="16"/>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6"/>
      <c r="D34" s="16"/>
      <c r="E34" s="16"/>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16"/>
      <c r="D35" s="16"/>
      <c r="E35" s="16"/>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16"/>
      <c r="D36" s="16"/>
      <c r="E36" s="16"/>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16"/>
      <c r="D37" s="16"/>
      <c r="E37" s="16"/>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16"/>
      <c r="D38" s="16"/>
      <c r="E38" s="16"/>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16"/>
      <c r="D39" s="16"/>
      <c r="E39" s="16"/>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16"/>
      <c r="D40" s="16"/>
      <c r="E40" s="16"/>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16"/>
      <c r="D41" s="16"/>
      <c r="E41" s="16"/>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6"/>
      <c r="D42" s="16"/>
      <c r="E42" s="16"/>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6"/>
      <c r="D43" s="16"/>
      <c r="E43" s="16"/>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6"/>
      <c r="D44" s="16"/>
      <c r="E44" s="16"/>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6"/>
      <c r="D45" s="16"/>
      <c r="E45" s="16"/>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6"/>
      <c r="D46" s="16"/>
      <c r="E46" s="16"/>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6"/>
      <c r="D47" s="16"/>
      <c r="E47" s="16"/>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6"/>
      <c r="D48" s="16"/>
      <c r="E48" s="16"/>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6"/>
      <c r="D49" s="16"/>
      <c r="E49" s="16"/>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6"/>
      <c r="D50" s="16"/>
      <c r="E50" s="16"/>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6"/>
      <c r="D51" s="16"/>
      <c r="E51" s="16"/>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6"/>
      <c r="D52" s="16"/>
      <c r="E52" s="16"/>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6"/>
      <c r="D53" s="16"/>
      <c r="E53" s="16"/>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6"/>
      <c r="D54" s="16"/>
      <c r="E54" s="16"/>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6"/>
      <c r="D55" s="16"/>
      <c r="E55" s="16"/>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6"/>
      <c r="D56" s="16"/>
      <c r="E56" s="16"/>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6"/>
      <c r="D57" s="16"/>
      <c r="E57" s="16"/>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6"/>
      <c r="D58" s="16"/>
      <c r="E58" s="16"/>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6"/>
      <c r="D59" s="16"/>
      <c r="E59" s="16"/>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6"/>
      <c r="D60" s="16"/>
      <c r="E60" s="16"/>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6"/>
      <c r="D61" s="16"/>
      <c r="E61" s="16"/>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6"/>
      <c r="D62" s="16"/>
      <c r="E62" s="16"/>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6"/>
      <c r="D63" s="16"/>
      <c r="E63" s="16"/>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6"/>
      <c r="D64" s="16"/>
      <c r="E64" s="16"/>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6"/>
      <c r="D65" s="16"/>
      <c r="E65" s="16"/>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6"/>
      <c r="D66" s="16"/>
      <c r="E66" s="16"/>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6"/>
      <c r="D67" s="16"/>
      <c r="E67" s="16"/>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6"/>
      <c r="D68" s="16"/>
      <c r="E68" s="16"/>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6"/>
      <c r="D69" s="16"/>
      <c r="E69" s="16"/>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6"/>
      <c r="D70" s="16"/>
      <c r="E70" s="16"/>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6"/>
      <c r="D71" s="16"/>
      <c r="E71" s="16"/>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6"/>
      <c r="D72" s="16"/>
      <c r="E72" s="16"/>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6"/>
      <c r="D73" s="16"/>
      <c r="E73" s="16"/>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6"/>
      <c r="D74" s="16"/>
      <c r="E74" s="16"/>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6"/>
      <c r="D75" s="16"/>
      <c r="E75" s="16"/>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6"/>
      <c r="D76" s="16"/>
      <c r="E76" s="16"/>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6"/>
      <c r="D77" s="16"/>
      <c r="E77" s="16"/>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6"/>
      <c r="D78" s="16"/>
      <c r="E78" s="16"/>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6"/>
      <c r="D79" s="16"/>
      <c r="E79" s="16"/>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6"/>
      <c r="D80" s="16"/>
      <c r="E80" s="16"/>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6"/>
      <c r="D81" s="16"/>
      <c r="E81" s="16"/>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6"/>
      <c r="D82" s="16"/>
      <c r="E82" s="16"/>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6"/>
      <c r="D83" s="16"/>
      <c r="E83" s="16"/>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6"/>
      <c r="D84" s="16"/>
      <c r="E84" s="16"/>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6"/>
      <c r="D85" s="16"/>
      <c r="E85" s="16"/>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6"/>
      <c r="D86" s="16"/>
      <c r="E86" s="16"/>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6"/>
      <c r="D87" s="16"/>
      <c r="E87" s="16"/>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6"/>
      <c r="D88" s="16"/>
      <c r="E88" s="16"/>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6"/>
      <c r="D89" s="16"/>
      <c r="E89" s="16"/>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6"/>
      <c r="D90" s="16"/>
      <c r="E90" s="16"/>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6"/>
      <c r="D91" s="16"/>
      <c r="E91" s="16"/>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6"/>
      <c r="D92" s="16"/>
      <c r="E92" s="16"/>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6"/>
      <c r="D93" s="16"/>
      <c r="E93" s="16"/>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6"/>
      <c r="D94" s="16"/>
      <c r="E94" s="16"/>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6"/>
      <c r="D95" s="16"/>
      <c r="E95" s="16"/>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6"/>
      <c r="D96" s="16"/>
      <c r="E96" s="16"/>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6"/>
      <c r="D97" s="16"/>
      <c r="E97" s="16"/>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6"/>
      <c r="D98" s="16"/>
      <c r="E98" s="16"/>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6"/>
      <c r="D99" s="16"/>
      <c r="E99" s="16"/>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6"/>
      <c r="D100" s="16"/>
      <c r="E100" s="16"/>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6"/>
      <c r="D101" s="16"/>
      <c r="E101" s="16"/>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6"/>
      <c r="D102" s="16"/>
      <c r="E102" s="16"/>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6"/>
      <c r="D103" s="16"/>
      <c r="E103" s="16"/>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6"/>
      <c r="D104" s="16"/>
      <c r="E104" s="16"/>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6"/>
      <c r="D105" s="16"/>
      <c r="E105" s="16"/>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6"/>
      <c r="D106" s="16"/>
      <c r="E106" s="16"/>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6"/>
      <c r="D107" s="16"/>
      <c r="E107" s="16"/>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6"/>
      <c r="D108" s="16"/>
      <c r="E108" s="16"/>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6"/>
      <c r="D109" s="16"/>
      <c r="E109" s="16"/>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6"/>
      <c r="D110" s="16"/>
      <c r="E110" s="16"/>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6"/>
      <c r="D111" s="16"/>
      <c r="E111" s="16"/>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6"/>
      <c r="D112" s="16"/>
      <c r="E112" s="16"/>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6"/>
      <c r="D113" s="16"/>
      <c r="E113" s="16"/>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6"/>
      <c r="D114" s="16"/>
      <c r="E114" s="16"/>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6"/>
      <c r="D115" s="16"/>
      <c r="E115" s="16"/>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6"/>
      <c r="D116" s="16"/>
      <c r="E116" s="16"/>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6"/>
      <c r="D117" s="16"/>
      <c r="E117" s="16"/>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6"/>
      <c r="D118" s="16"/>
      <c r="E118" s="16"/>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6"/>
      <c r="D119" s="16"/>
      <c r="E119" s="16"/>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6"/>
      <c r="D120" s="16"/>
      <c r="E120" s="16"/>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6"/>
      <c r="D121" s="16"/>
      <c r="E121" s="16"/>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6"/>
      <c r="D122" s="16"/>
      <c r="E122" s="16"/>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6"/>
      <c r="D123" s="16"/>
      <c r="E123" s="16"/>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6"/>
      <c r="D124" s="16"/>
      <c r="E124" s="16"/>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6"/>
      <c r="D125" s="16"/>
      <c r="E125" s="16"/>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6"/>
      <c r="D126" s="16"/>
      <c r="E126" s="16"/>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6"/>
      <c r="D127" s="16"/>
      <c r="E127" s="16"/>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6"/>
      <c r="D128" s="16"/>
      <c r="E128" s="16"/>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6"/>
      <c r="D129" s="16"/>
      <c r="E129" s="16"/>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6"/>
      <c r="D130" s="16"/>
      <c r="E130" s="16"/>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6"/>
      <c r="D131" s="16"/>
      <c r="E131" s="16"/>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6"/>
      <c r="D132" s="16"/>
      <c r="E132" s="16"/>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6"/>
      <c r="D133" s="16"/>
      <c r="E133" s="16"/>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6"/>
      <c r="D134" s="16"/>
      <c r="E134" s="16"/>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6"/>
      <c r="D135" s="16"/>
      <c r="E135" s="16"/>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6"/>
      <c r="D136" s="16"/>
      <c r="E136" s="16"/>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6"/>
      <c r="D137" s="16"/>
      <c r="E137" s="16"/>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6"/>
      <c r="D138" s="16"/>
      <c r="E138" s="16"/>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6"/>
      <c r="D139" s="16"/>
      <c r="E139" s="16"/>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6"/>
      <c r="D140" s="16"/>
      <c r="E140" s="16"/>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6"/>
      <c r="D141" s="16"/>
      <c r="E141" s="16"/>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6"/>
      <c r="D142" s="16"/>
      <c r="E142" s="16"/>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6"/>
      <c r="D143" s="16"/>
      <c r="E143" s="16"/>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6"/>
      <c r="D144" s="16"/>
      <c r="E144" s="16"/>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6"/>
      <c r="D145" s="16"/>
      <c r="E145" s="16"/>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6"/>
      <c r="D146" s="16"/>
      <c r="E146" s="16"/>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6"/>
      <c r="D147" s="16"/>
      <c r="E147" s="16"/>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6"/>
      <c r="D148" s="16"/>
      <c r="E148" s="16"/>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6"/>
      <c r="D149" s="16"/>
      <c r="E149" s="16"/>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6"/>
      <c r="D150" s="16"/>
      <c r="E150" s="16"/>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6"/>
      <c r="D151" s="16"/>
      <c r="E151" s="16"/>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6"/>
      <c r="D152" s="16"/>
      <c r="E152" s="16"/>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6"/>
      <c r="D153" s="16"/>
      <c r="E153" s="16"/>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6"/>
      <c r="D154" s="16"/>
      <c r="E154" s="16"/>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6"/>
      <c r="D155" s="16"/>
      <c r="E155" s="16"/>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6"/>
      <c r="D156" s="16"/>
      <c r="E156" s="16"/>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6"/>
      <c r="D157" s="16"/>
      <c r="E157" s="16"/>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6"/>
      <c r="D158" s="16"/>
      <c r="E158" s="16"/>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6"/>
      <c r="D159" s="16"/>
      <c r="E159" s="16"/>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6"/>
      <c r="D160" s="16"/>
      <c r="E160" s="16"/>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6"/>
      <c r="D161" s="16"/>
      <c r="E161" s="16"/>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6"/>
      <c r="D162" s="16"/>
      <c r="E162" s="16"/>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6"/>
      <c r="D163" s="16"/>
      <c r="E163" s="16"/>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6"/>
      <c r="D164" s="16"/>
      <c r="E164" s="16"/>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6"/>
      <c r="D165" s="16"/>
      <c r="E165" s="16"/>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6"/>
      <c r="D166" s="16"/>
      <c r="E166" s="16"/>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6"/>
      <c r="D167" s="16"/>
      <c r="E167" s="16"/>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6"/>
      <c r="D168" s="16"/>
      <c r="E168" s="16"/>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6"/>
      <c r="D169" s="16"/>
      <c r="E169" s="16"/>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6"/>
      <c r="D170" s="16"/>
      <c r="E170" s="16"/>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6"/>
      <c r="D171" s="16"/>
      <c r="E171" s="16"/>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6"/>
      <c r="D172" s="16"/>
      <c r="E172" s="16"/>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6"/>
      <c r="D173" s="16"/>
      <c r="E173" s="16"/>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6"/>
      <c r="D174" s="16"/>
      <c r="E174" s="16"/>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6"/>
      <c r="D175" s="16"/>
      <c r="E175" s="16"/>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6"/>
      <c r="D176" s="16"/>
      <c r="E176" s="16"/>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6"/>
      <c r="D177" s="16"/>
      <c r="E177" s="16"/>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6"/>
      <c r="D178" s="16"/>
      <c r="E178" s="16"/>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6"/>
      <c r="D179" s="16"/>
      <c r="E179" s="16"/>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6"/>
      <c r="D180" s="16"/>
      <c r="E180" s="16"/>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6"/>
      <c r="D181" s="16"/>
      <c r="E181" s="16"/>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6"/>
      <c r="D182" s="16"/>
      <c r="E182" s="16"/>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6"/>
      <c r="D183" s="16"/>
      <c r="E183" s="16"/>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6"/>
      <c r="D184" s="16"/>
      <c r="E184" s="16"/>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6"/>
      <c r="D185" s="16"/>
      <c r="E185" s="16"/>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6"/>
      <c r="D186" s="16"/>
      <c r="E186" s="16"/>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6"/>
      <c r="D187" s="16"/>
      <c r="E187" s="16"/>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6"/>
      <c r="D188" s="16"/>
      <c r="E188" s="16"/>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6"/>
      <c r="D189" s="16"/>
      <c r="E189" s="16"/>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6"/>
      <c r="D190" s="16"/>
      <c r="E190" s="16"/>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6"/>
      <c r="D191" s="16"/>
      <c r="E191" s="16"/>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6"/>
      <c r="D192" s="16"/>
      <c r="E192" s="16"/>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6"/>
      <c r="D193" s="16"/>
      <c r="E193" s="16"/>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6"/>
      <c r="D194" s="16"/>
      <c r="E194" s="16"/>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6"/>
      <c r="D195" s="16"/>
      <c r="E195" s="16"/>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6"/>
      <c r="D196" s="16"/>
      <c r="E196" s="16"/>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6"/>
      <c r="D197" s="16"/>
      <c r="E197" s="16"/>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6"/>
      <c r="D198" s="16"/>
      <c r="E198" s="16"/>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6"/>
      <c r="D199" s="16"/>
      <c r="E199" s="16"/>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6"/>
      <c r="D200" s="16"/>
      <c r="E200" s="16"/>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6"/>
      <c r="D201" s="16"/>
      <c r="E201" s="16"/>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6"/>
      <c r="D202" s="16"/>
      <c r="E202" s="16"/>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6"/>
      <c r="D203" s="16"/>
      <c r="E203" s="16"/>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6"/>
      <c r="D204" s="16"/>
      <c r="E204" s="16"/>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6"/>
      <c r="D205" s="16"/>
      <c r="E205" s="16"/>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6"/>
      <c r="D206" s="16"/>
      <c r="E206" s="16"/>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6"/>
      <c r="D207" s="16"/>
      <c r="E207" s="16"/>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6"/>
      <c r="D208" s="16"/>
      <c r="E208" s="16"/>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6"/>
      <c r="D209" s="16"/>
      <c r="E209" s="16"/>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6"/>
      <c r="D210" s="16"/>
      <c r="E210" s="16"/>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6"/>
      <c r="D211" s="16"/>
      <c r="E211" s="16"/>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6"/>
      <c r="D212" s="16"/>
      <c r="E212" s="16"/>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6"/>
      <c r="D213" s="16"/>
      <c r="E213" s="16"/>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6"/>
      <c r="D214" s="16"/>
      <c r="E214" s="16"/>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6"/>
      <c r="D215" s="16"/>
      <c r="E215" s="16"/>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6"/>
      <c r="D216" s="16"/>
      <c r="E216" s="16"/>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6"/>
      <c r="D217" s="16"/>
      <c r="E217" s="16"/>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6"/>
      <c r="D218" s="16"/>
      <c r="E218" s="16"/>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6"/>
      <c r="D219" s="16"/>
      <c r="E219" s="16"/>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6"/>
      <c r="D220" s="16"/>
      <c r="E220" s="16"/>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6"/>
      <c r="D221" s="16"/>
      <c r="E221" s="16"/>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6"/>
      <c r="D222" s="16"/>
      <c r="E222" s="16"/>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6"/>
      <c r="D223" s="16"/>
      <c r="E223" s="16"/>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6"/>
      <c r="D224" s="16"/>
      <c r="E224" s="16"/>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6"/>
      <c r="D225" s="16"/>
      <c r="E225" s="16"/>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6"/>
      <c r="D226" s="16"/>
      <c r="E226" s="16"/>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6"/>
      <c r="D227" s="16"/>
      <c r="E227" s="16"/>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6"/>
      <c r="D228" s="16"/>
      <c r="E228" s="16"/>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6"/>
      <c r="D229" s="16"/>
      <c r="E229" s="16"/>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6"/>
      <c r="D230" s="16"/>
      <c r="E230" s="16"/>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6"/>
      <c r="D231" s="16"/>
      <c r="E231" s="16"/>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6"/>
      <c r="D232" s="16"/>
      <c r="E232" s="16"/>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6"/>
      <c r="D233" s="16"/>
      <c r="E233" s="16"/>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6"/>
      <c r="D234" s="16"/>
      <c r="E234" s="16"/>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6"/>
      <c r="D235" s="16"/>
      <c r="E235" s="16"/>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6"/>
      <c r="D236" s="16"/>
      <c r="E236" s="16"/>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6"/>
      <c r="D237" s="16"/>
      <c r="E237" s="16"/>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6"/>
      <c r="D238" s="16"/>
      <c r="E238" s="16"/>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6"/>
      <c r="D239" s="16"/>
      <c r="E239" s="16"/>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6"/>
      <c r="D240" s="16"/>
      <c r="E240" s="16"/>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6"/>
      <c r="D241" s="16"/>
      <c r="E241" s="16"/>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6"/>
      <c r="D242" s="16"/>
      <c r="E242" s="16"/>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6"/>
      <c r="D243" s="16"/>
      <c r="E243" s="16"/>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6"/>
      <c r="D244" s="16"/>
      <c r="E244" s="16"/>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6"/>
      <c r="D245" s="16"/>
      <c r="E245" s="16"/>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6"/>
      <c r="D246" s="16"/>
      <c r="E246" s="16"/>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6"/>
      <c r="D247" s="16"/>
      <c r="E247" s="16"/>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6"/>
      <c r="D248" s="16"/>
      <c r="E248" s="16"/>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6"/>
      <c r="D249" s="16"/>
      <c r="E249" s="16"/>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6"/>
      <c r="D250" s="16"/>
      <c r="E250" s="16"/>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6"/>
      <c r="D251" s="16"/>
      <c r="E251" s="16"/>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6"/>
      <c r="D252" s="16"/>
      <c r="E252" s="16"/>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6"/>
      <c r="D253" s="16"/>
      <c r="E253" s="16"/>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6"/>
      <c r="D254" s="16"/>
      <c r="E254" s="16"/>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6"/>
      <c r="D255" s="16"/>
      <c r="E255" s="16"/>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6"/>
      <c r="D256" s="16"/>
      <c r="E256" s="16"/>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6"/>
      <c r="D257" s="16"/>
      <c r="E257" s="16"/>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6"/>
      <c r="D258" s="16"/>
      <c r="E258" s="16"/>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6"/>
      <c r="D259" s="16"/>
      <c r="E259" s="16"/>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6"/>
      <c r="D260" s="16"/>
      <c r="E260" s="16"/>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6"/>
      <c r="D261" s="16"/>
      <c r="E261" s="16"/>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6"/>
      <c r="D262" s="16"/>
      <c r="E262" s="16"/>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6"/>
      <c r="D263" s="16"/>
      <c r="E263" s="16"/>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6"/>
      <c r="D264" s="16"/>
      <c r="E264" s="16"/>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6"/>
      <c r="D265" s="16"/>
      <c r="E265" s="16"/>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6"/>
      <c r="D266" s="16"/>
      <c r="E266" s="16"/>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6"/>
      <c r="D267" s="16"/>
      <c r="E267" s="16"/>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6"/>
      <c r="D268" s="16"/>
      <c r="E268" s="16"/>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6"/>
      <c r="D269" s="16"/>
      <c r="E269" s="16"/>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6"/>
      <c r="D270" s="16"/>
      <c r="E270" s="16"/>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6"/>
      <c r="D271" s="16"/>
      <c r="E271" s="16"/>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6"/>
      <c r="D272" s="16"/>
      <c r="E272" s="16"/>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6"/>
      <c r="D273" s="16"/>
      <c r="E273" s="16"/>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6"/>
      <c r="D274" s="16"/>
      <c r="E274" s="16"/>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6"/>
      <c r="D275" s="16"/>
      <c r="E275" s="16"/>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6"/>
      <c r="D276" s="16"/>
      <c r="E276" s="16"/>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6"/>
      <c r="D277" s="16"/>
      <c r="E277" s="16"/>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6"/>
      <c r="D278" s="16"/>
      <c r="E278" s="16"/>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6"/>
      <c r="D279" s="16"/>
      <c r="E279" s="16"/>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6"/>
      <c r="D280" s="16"/>
      <c r="E280" s="16"/>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6"/>
      <c r="D281" s="16"/>
      <c r="E281" s="16"/>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6"/>
      <c r="D282" s="16"/>
      <c r="E282" s="16"/>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6"/>
      <c r="D283" s="16"/>
      <c r="E283" s="16"/>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6"/>
      <c r="D284" s="16"/>
      <c r="E284" s="16"/>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6"/>
      <c r="D285" s="16"/>
      <c r="E285" s="16"/>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6"/>
      <c r="D286" s="16"/>
      <c r="E286" s="16"/>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6"/>
      <c r="D287" s="16"/>
      <c r="E287" s="16"/>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6"/>
      <c r="D288" s="16"/>
      <c r="E288" s="16"/>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6"/>
      <c r="D289" s="16"/>
      <c r="E289" s="16"/>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6"/>
      <c r="D290" s="16"/>
      <c r="E290" s="16"/>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6"/>
      <c r="D291" s="16"/>
      <c r="E291" s="16"/>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6"/>
      <c r="D292" s="16"/>
      <c r="E292" s="16"/>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6"/>
      <c r="D293" s="16"/>
      <c r="E293" s="16"/>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6"/>
      <c r="D294" s="16"/>
      <c r="E294" s="16"/>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6"/>
      <c r="D295" s="16"/>
      <c r="E295" s="16"/>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6"/>
      <c r="D296" s="16"/>
      <c r="E296" s="16"/>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6"/>
      <c r="D297" s="16"/>
      <c r="E297" s="16"/>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6"/>
      <c r="D298" s="16"/>
      <c r="E298" s="16"/>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6"/>
      <c r="D299" s="16"/>
      <c r="E299" s="16"/>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6"/>
      <c r="D300" s="16"/>
      <c r="E300" s="16"/>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6"/>
      <c r="D301" s="16"/>
      <c r="E301" s="16"/>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6"/>
      <c r="D302" s="16"/>
      <c r="E302" s="16"/>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6"/>
      <c r="D303" s="16"/>
      <c r="E303" s="16"/>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6"/>
      <c r="D304" s="16"/>
      <c r="E304" s="16"/>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6"/>
      <c r="D305" s="16"/>
      <c r="E305" s="16"/>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6"/>
      <c r="D306" s="16"/>
      <c r="E306" s="16"/>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6"/>
      <c r="D307" s="16"/>
      <c r="E307" s="16"/>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6"/>
      <c r="D308" s="16"/>
      <c r="E308" s="16"/>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6"/>
      <c r="D309" s="16"/>
      <c r="E309" s="16"/>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6"/>
      <c r="D310" s="16"/>
      <c r="E310" s="16"/>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6"/>
      <c r="D311" s="16"/>
      <c r="E311" s="16"/>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6"/>
      <c r="D312" s="16"/>
      <c r="E312" s="16"/>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6"/>
      <c r="D313" s="16"/>
      <c r="E313" s="16"/>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6"/>
      <c r="D314" s="16"/>
      <c r="E314" s="16"/>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6"/>
      <c r="D315" s="16"/>
      <c r="E315" s="16"/>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6"/>
      <c r="D316" s="16"/>
      <c r="E316" s="16"/>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6"/>
      <c r="D317" s="16"/>
      <c r="E317" s="16"/>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6"/>
      <c r="D318" s="16"/>
      <c r="E318" s="16"/>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6"/>
      <c r="D319" s="16"/>
      <c r="E319" s="16"/>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6"/>
      <c r="D320" s="16"/>
      <c r="E320" s="16"/>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6"/>
      <c r="D321" s="16"/>
      <c r="E321" s="16"/>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6"/>
      <c r="D322" s="16"/>
      <c r="E322" s="16"/>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6"/>
      <c r="D323" s="16"/>
      <c r="E323" s="16"/>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6"/>
      <c r="D324" s="16"/>
      <c r="E324" s="16"/>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6"/>
      <c r="D325" s="16"/>
      <c r="E325" s="16"/>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6"/>
      <c r="D326" s="16"/>
      <c r="E326" s="16"/>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6"/>
      <c r="D327" s="16"/>
      <c r="E327" s="16"/>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6"/>
      <c r="D328" s="16"/>
      <c r="E328" s="16"/>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6"/>
      <c r="D329" s="16"/>
      <c r="E329" s="16"/>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6"/>
      <c r="D330" s="16"/>
      <c r="E330" s="16"/>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6"/>
      <c r="D331" s="16"/>
      <c r="E331" s="16"/>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6"/>
      <c r="D332" s="16"/>
      <c r="E332" s="16"/>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6"/>
      <c r="D333" s="16"/>
      <c r="E333" s="16"/>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6"/>
      <c r="D334" s="16"/>
      <c r="E334" s="16"/>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6"/>
      <c r="D335" s="16"/>
      <c r="E335" s="16"/>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6"/>
      <c r="D336" s="16"/>
      <c r="E336" s="16"/>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6"/>
      <c r="D337" s="16"/>
      <c r="E337" s="16"/>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6"/>
      <c r="D338" s="16"/>
      <c r="E338" s="16"/>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6"/>
      <c r="D339" s="16"/>
      <c r="E339" s="16"/>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6"/>
      <c r="D340" s="16"/>
      <c r="E340" s="16"/>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6"/>
      <c r="D341" s="16"/>
      <c r="E341" s="16"/>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6"/>
      <c r="D342" s="16"/>
      <c r="E342" s="16"/>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6"/>
      <c r="D343" s="16"/>
      <c r="E343" s="16"/>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6"/>
      <c r="D344" s="16"/>
      <c r="E344" s="16"/>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6"/>
      <c r="D345" s="16"/>
      <c r="E345" s="16"/>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6"/>
      <c r="D346" s="16"/>
      <c r="E346" s="16"/>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6"/>
      <c r="D347" s="16"/>
      <c r="E347" s="16"/>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6"/>
      <c r="D348" s="16"/>
      <c r="E348" s="16"/>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6"/>
      <c r="D349" s="16"/>
      <c r="E349" s="16"/>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6"/>
      <c r="D350" s="16"/>
      <c r="E350" s="16"/>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6"/>
      <c r="D351" s="16"/>
      <c r="E351" s="16"/>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6"/>
      <c r="D352" s="16"/>
      <c r="E352" s="16"/>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6"/>
      <c r="D353" s="16"/>
      <c r="E353" s="16"/>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6"/>
      <c r="D354" s="16"/>
      <c r="E354" s="16"/>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6"/>
      <c r="D355" s="16"/>
      <c r="E355" s="16"/>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6"/>
      <c r="D356" s="16"/>
      <c r="E356" s="16"/>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6"/>
      <c r="D357" s="16"/>
      <c r="E357" s="16"/>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6"/>
      <c r="D358" s="16"/>
      <c r="E358" s="16"/>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6"/>
      <c r="D359" s="16"/>
      <c r="E359" s="16"/>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6"/>
      <c r="D360" s="16"/>
      <c r="E360" s="16"/>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6"/>
      <c r="D361" s="16"/>
      <c r="E361" s="16"/>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6"/>
      <c r="D362" s="16"/>
      <c r="E362" s="16"/>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6"/>
      <c r="D363" s="16"/>
      <c r="E363" s="16"/>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6"/>
      <c r="D364" s="16"/>
      <c r="E364" s="16"/>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6"/>
      <c r="D365" s="16"/>
      <c r="E365" s="16"/>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6"/>
      <c r="D366" s="16"/>
      <c r="E366" s="16"/>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6"/>
      <c r="D367" s="16"/>
      <c r="E367" s="16"/>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6"/>
      <c r="D368" s="16"/>
      <c r="E368" s="16"/>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6"/>
      <c r="D369" s="16"/>
      <c r="E369" s="16"/>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6"/>
      <c r="D370" s="16"/>
      <c r="E370" s="16"/>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6"/>
      <c r="D371" s="16"/>
      <c r="E371" s="16"/>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6"/>
      <c r="D372" s="16"/>
      <c r="E372" s="16"/>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6"/>
      <c r="D373" s="16"/>
      <c r="E373" s="16"/>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6"/>
      <c r="D374" s="16"/>
      <c r="E374" s="16"/>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6"/>
      <c r="D375" s="16"/>
      <c r="E375" s="16"/>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6"/>
      <c r="D376" s="16"/>
      <c r="E376" s="16"/>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6"/>
      <c r="D377" s="16"/>
      <c r="E377" s="16"/>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6"/>
      <c r="D378" s="16"/>
      <c r="E378" s="16"/>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6"/>
      <c r="D379" s="16"/>
      <c r="E379" s="16"/>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6"/>
      <c r="D380" s="16"/>
      <c r="E380" s="16"/>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6"/>
      <c r="D381" s="16"/>
      <c r="E381" s="16"/>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6"/>
      <c r="D382" s="16"/>
      <c r="E382" s="16"/>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6"/>
      <c r="D383" s="16"/>
      <c r="E383" s="16"/>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6"/>
      <c r="D384" s="16"/>
      <c r="E384" s="16"/>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6"/>
      <c r="D385" s="16"/>
      <c r="E385" s="16"/>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6"/>
      <c r="D386" s="16"/>
      <c r="E386" s="16"/>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6"/>
      <c r="D387" s="16"/>
      <c r="E387" s="16"/>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6"/>
      <c r="D388" s="16"/>
      <c r="E388" s="16"/>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6"/>
      <c r="D389" s="16"/>
      <c r="E389" s="16"/>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6"/>
      <c r="D390" s="16"/>
      <c r="E390" s="16"/>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6"/>
      <c r="D391" s="16"/>
      <c r="E391" s="16"/>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6"/>
      <c r="D392" s="16"/>
      <c r="E392" s="16"/>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6"/>
      <c r="D393" s="16"/>
      <c r="E393" s="16"/>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6"/>
      <c r="D394" s="16"/>
      <c r="E394" s="16"/>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6"/>
      <c r="D395" s="16"/>
      <c r="E395" s="16"/>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6"/>
      <c r="D396" s="16"/>
      <c r="E396" s="16"/>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6"/>
      <c r="D397" s="16"/>
      <c r="E397" s="16"/>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6"/>
      <c r="D398" s="16"/>
      <c r="E398" s="16"/>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6"/>
      <c r="D399" s="16"/>
      <c r="E399" s="16"/>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6"/>
      <c r="D400" s="16"/>
      <c r="E400" s="16"/>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6"/>
      <c r="D401" s="16"/>
      <c r="E401" s="16"/>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6"/>
      <c r="D402" s="16"/>
      <c r="E402" s="16"/>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6"/>
      <c r="D403" s="16"/>
      <c r="E403" s="16"/>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6"/>
      <c r="D404" s="16"/>
      <c r="E404" s="16"/>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6"/>
      <c r="D405" s="16"/>
      <c r="E405" s="16"/>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6"/>
      <c r="D406" s="16"/>
      <c r="E406" s="16"/>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6"/>
      <c r="D407" s="16"/>
      <c r="E407" s="16"/>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6"/>
      <c r="D408" s="16"/>
      <c r="E408" s="16"/>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6"/>
      <c r="D409" s="16"/>
      <c r="E409" s="16"/>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6"/>
      <c r="D410" s="16"/>
      <c r="E410" s="16"/>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6"/>
      <c r="D411" s="16"/>
      <c r="E411" s="16"/>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6"/>
      <c r="D412" s="16"/>
      <c r="E412" s="16"/>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6"/>
      <c r="D413" s="16"/>
      <c r="E413" s="16"/>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6"/>
      <c r="D414" s="16"/>
      <c r="E414" s="16"/>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6"/>
      <c r="D415" s="16"/>
      <c r="E415" s="16"/>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6"/>
      <c r="D416" s="16"/>
      <c r="E416" s="16"/>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6"/>
      <c r="D417" s="16"/>
      <c r="E417" s="16"/>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6"/>
      <c r="D418" s="16"/>
      <c r="E418" s="16"/>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6"/>
      <c r="D419" s="16"/>
      <c r="E419" s="16"/>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6"/>
      <c r="D420" s="16"/>
      <c r="E420" s="16"/>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6"/>
      <c r="D421" s="16"/>
      <c r="E421" s="16"/>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6"/>
      <c r="D422" s="16"/>
      <c r="E422" s="16"/>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6"/>
      <c r="D423" s="16"/>
      <c r="E423" s="16"/>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6"/>
      <c r="D424" s="16"/>
      <c r="E424" s="16"/>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6"/>
      <c r="D425" s="16"/>
      <c r="E425" s="16"/>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6"/>
      <c r="D426" s="16"/>
      <c r="E426" s="16"/>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6"/>
      <c r="D427" s="16"/>
      <c r="E427" s="16"/>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6"/>
      <c r="D428" s="16"/>
      <c r="E428" s="16"/>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6"/>
      <c r="D429" s="16"/>
      <c r="E429" s="16"/>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6"/>
      <c r="D430" s="16"/>
      <c r="E430" s="16"/>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6"/>
      <c r="D431" s="16"/>
      <c r="E431" s="16"/>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6"/>
      <c r="D432" s="16"/>
      <c r="E432" s="16"/>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6"/>
      <c r="D433" s="16"/>
      <c r="E433" s="16"/>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6"/>
      <c r="D434" s="16"/>
      <c r="E434" s="16"/>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6"/>
      <c r="D435" s="16"/>
      <c r="E435" s="16"/>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6"/>
      <c r="D436" s="16"/>
      <c r="E436" s="16"/>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6"/>
      <c r="D437" s="16"/>
      <c r="E437" s="16"/>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6"/>
      <c r="D438" s="16"/>
      <c r="E438" s="16"/>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6"/>
      <c r="D439" s="16"/>
      <c r="E439" s="16"/>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6"/>
      <c r="D440" s="16"/>
      <c r="E440" s="16"/>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6"/>
      <c r="D441" s="16"/>
      <c r="E441" s="16"/>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6"/>
      <c r="D442" s="16"/>
      <c r="E442" s="16"/>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6"/>
      <c r="D443" s="16"/>
      <c r="E443" s="16"/>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6"/>
      <c r="D444" s="16"/>
      <c r="E444" s="16"/>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6"/>
      <c r="D445" s="16"/>
      <c r="E445" s="16"/>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6"/>
      <c r="D446" s="16"/>
      <c r="E446" s="16"/>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6"/>
      <c r="D447" s="16"/>
      <c r="E447" s="16"/>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6"/>
      <c r="D448" s="16"/>
      <c r="E448" s="16"/>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6"/>
      <c r="D449" s="16"/>
      <c r="E449" s="16"/>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6"/>
      <c r="D450" s="16"/>
      <c r="E450" s="16"/>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6"/>
      <c r="D451" s="16"/>
      <c r="E451" s="16"/>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6"/>
      <c r="D452" s="16"/>
      <c r="E452" s="16"/>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6"/>
      <c r="D453" s="16"/>
      <c r="E453" s="16"/>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6"/>
      <c r="D454" s="16"/>
      <c r="E454" s="16"/>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6"/>
      <c r="D455" s="16"/>
      <c r="E455" s="16"/>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6"/>
      <c r="D456" s="16"/>
      <c r="E456" s="16"/>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6"/>
      <c r="D457" s="16"/>
      <c r="E457" s="16"/>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6"/>
      <c r="D458" s="16"/>
      <c r="E458" s="16"/>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6"/>
      <c r="D459" s="16"/>
      <c r="E459" s="16"/>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6"/>
      <c r="D460" s="16"/>
      <c r="E460" s="16"/>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6"/>
      <c r="D461" s="16"/>
      <c r="E461" s="16"/>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6"/>
      <c r="D462" s="16"/>
      <c r="E462" s="16"/>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6"/>
      <c r="D463" s="16"/>
      <c r="E463" s="16"/>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6"/>
      <c r="D464" s="16"/>
      <c r="E464" s="16"/>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6"/>
      <c r="D465" s="16"/>
      <c r="E465" s="16"/>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6"/>
      <c r="D466" s="16"/>
      <c r="E466" s="16"/>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6"/>
      <c r="D467" s="16"/>
      <c r="E467" s="16"/>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6"/>
      <c r="D468" s="16"/>
      <c r="E468" s="16"/>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6"/>
      <c r="D469" s="16"/>
      <c r="E469" s="16"/>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6"/>
      <c r="D470" s="16"/>
      <c r="E470" s="16"/>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6"/>
      <c r="D471" s="16"/>
      <c r="E471" s="16"/>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6"/>
      <c r="D472" s="16"/>
      <c r="E472" s="16"/>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6"/>
      <c r="D473" s="16"/>
      <c r="E473" s="16"/>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6"/>
      <c r="D474" s="16"/>
      <c r="E474" s="16"/>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6"/>
      <c r="D475" s="16"/>
      <c r="E475" s="16"/>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6"/>
      <c r="D476" s="16"/>
      <c r="E476" s="16"/>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6"/>
      <c r="D477" s="16"/>
      <c r="E477" s="16"/>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6"/>
      <c r="D478" s="16"/>
      <c r="E478" s="16"/>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6"/>
      <c r="D479" s="16"/>
      <c r="E479" s="16"/>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6"/>
      <c r="D480" s="16"/>
      <c r="E480" s="16"/>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6"/>
      <c r="D481" s="16"/>
      <c r="E481" s="16"/>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6"/>
      <c r="D482" s="16"/>
      <c r="E482" s="16"/>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6"/>
      <c r="D483" s="16"/>
      <c r="E483" s="16"/>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6"/>
      <c r="D484" s="16"/>
      <c r="E484" s="16"/>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6"/>
      <c r="D485" s="16"/>
      <c r="E485" s="16"/>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6"/>
      <c r="D486" s="16"/>
      <c r="E486" s="16"/>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6"/>
      <c r="D487" s="16"/>
      <c r="E487" s="16"/>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6"/>
      <c r="D488" s="16"/>
      <c r="E488" s="16"/>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6"/>
      <c r="D489" s="16"/>
      <c r="E489" s="16"/>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6"/>
      <c r="D490" s="16"/>
      <c r="E490" s="16"/>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6"/>
      <c r="D491" s="16"/>
      <c r="E491" s="16"/>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6"/>
      <c r="D492" s="16"/>
      <c r="E492" s="16"/>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6"/>
      <c r="D493" s="16"/>
      <c r="E493" s="16"/>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6"/>
      <c r="D494" s="16"/>
      <c r="E494" s="16"/>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6"/>
      <c r="D495" s="16"/>
      <c r="E495" s="16"/>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6"/>
      <c r="D496" s="16"/>
      <c r="E496" s="16"/>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6"/>
      <c r="D497" s="16"/>
      <c r="E497" s="16"/>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6"/>
      <c r="D498" s="16"/>
      <c r="E498" s="16"/>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6"/>
      <c r="D499" s="16"/>
      <c r="E499" s="16"/>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6"/>
      <c r="D500" s="16"/>
      <c r="E500" s="16"/>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6"/>
      <c r="D501" s="16"/>
      <c r="E501" s="16"/>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6"/>
      <c r="D502" s="16"/>
      <c r="E502" s="16"/>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6"/>
      <c r="D503" s="16"/>
      <c r="E503" s="16"/>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6"/>
      <c r="D504" s="16"/>
      <c r="E504" s="16"/>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6"/>
      <c r="D505" s="16"/>
      <c r="E505" s="16"/>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6"/>
      <c r="D506" s="16"/>
      <c r="E506" s="16"/>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6"/>
      <c r="D507" s="16"/>
      <c r="E507" s="16"/>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6"/>
      <c r="D508" s="16"/>
      <c r="E508" s="16"/>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6"/>
      <c r="D509" s="16"/>
      <c r="E509" s="16"/>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6"/>
      <c r="D510" s="16"/>
      <c r="E510" s="16"/>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6"/>
      <c r="D511" s="16"/>
      <c r="E511" s="16"/>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6"/>
      <c r="D512" s="16"/>
      <c r="E512" s="16"/>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6"/>
      <c r="D513" s="16"/>
      <c r="E513" s="16"/>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6"/>
      <c r="D514" s="16"/>
      <c r="E514" s="16"/>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6"/>
      <c r="D515" s="16"/>
      <c r="E515" s="16"/>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6"/>
      <c r="D516" s="16"/>
      <c r="E516" s="16"/>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6"/>
      <c r="D517" s="16"/>
      <c r="E517" s="16"/>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6"/>
      <c r="D518" s="16"/>
      <c r="E518" s="16"/>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6"/>
      <c r="D519" s="16"/>
      <c r="E519" s="16"/>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6"/>
      <c r="D520" s="16"/>
      <c r="E520" s="16"/>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6"/>
      <c r="D521" s="16"/>
      <c r="E521" s="16"/>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6"/>
      <c r="D522" s="16"/>
      <c r="E522" s="16"/>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6"/>
      <c r="D523" s="16"/>
      <c r="E523" s="16"/>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6"/>
      <c r="D524" s="16"/>
      <c r="E524" s="16"/>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6"/>
      <c r="D525" s="16"/>
      <c r="E525" s="16"/>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6"/>
      <c r="D526" s="16"/>
      <c r="E526" s="16"/>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6"/>
      <c r="D527" s="16"/>
      <c r="E527" s="16"/>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6"/>
      <c r="D528" s="16"/>
      <c r="E528" s="16"/>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6"/>
      <c r="D529" s="16"/>
      <c r="E529" s="16"/>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6"/>
      <c r="D530" s="16"/>
      <c r="E530" s="16"/>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6"/>
      <c r="D531" s="16"/>
      <c r="E531" s="16"/>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6"/>
      <c r="D532" s="16"/>
      <c r="E532" s="16"/>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6"/>
      <c r="D533" s="16"/>
      <c r="E533" s="16"/>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6"/>
      <c r="D534" s="16"/>
      <c r="E534" s="16"/>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6"/>
      <c r="D535" s="16"/>
      <c r="E535" s="16"/>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6"/>
      <c r="D536" s="16"/>
      <c r="E536" s="16"/>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6"/>
      <c r="D537" s="16"/>
      <c r="E537" s="16"/>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6"/>
      <c r="D538" s="16"/>
      <c r="E538" s="16"/>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6"/>
      <c r="D539" s="16"/>
      <c r="E539" s="16"/>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6"/>
      <c r="D540" s="16"/>
      <c r="E540" s="16"/>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6"/>
      <c r="D541" s="16"/>
      <c r="E541" s="16"/>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6"/>
      <c r="D542" s="16"/>
      <c r="E542" s="16"/>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6"/>
      <c r="D543" s="16"/>
      <c r="E543" s="16"/>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6"/>
      <c r="D544" s="16"/>
      <c r="E544" s="16"/>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6"/>
      <c r="D545" s="16"/>
      <c r="E545" s="16"/>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6"/>
      <c r="D546" s="16"/>
      <c r="E546" s="16"/>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6"/>
      <c r="D547" s="16"/>
      <c r="E547" s="16"/>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6"/>
      <c r="D548" s="16"/>
      <c r="E548" s="16"/>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6"/>
      <c r="D549" s="16"/>
      <c r="E549" s="16"/>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6"/>
      <c r="D550" s="16"/>
      <c r="E550" s="16"/>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6"/>
      <c r="D551" s="16"/>
      <c r="E551" s="16"/>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6"/>
      <c r="D552" s="16"/>
      <c r="E552" s="16"/>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6"/>
      <c r="D553" s="16"/>
      <c r="E553" s="16"/>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6"/>
      <c r="D554" s="16"/>
      <c r="E554" s="16"/>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6"/>
      <c r="D555" s="16"/>
      <c r="E555" s="16"/>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6"/>
      <c r="D556" s="16"/>
      <c r="E556" s="16"/>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6"/>
      <c r="D557" s="16"/>
      <c r="E557" s="16"/>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6"/>
      <c r="D558" s="16"/>
      <c r="E558" s="16"/>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6"/>
      <c r="D559" s="16"/>
      <c r="E559" s="16"/>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6"/>
      <c r="D560" s="16"/>
      <c r="E560" s="16"/>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6"/>
      <c r="D561" s="16"/>
      <c r="E561" s="16"/>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6"/>
      <c r="D562" s="16"/>
      <c r="E562" s="16"/>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6"/>
      <c r="D563" s="16"/>
      <c r="E563" s="16"/>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6"/>
      <c r="D564" s="16"/>
      <c r="E564" s="16"/>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6"/>
      <c r="D565" s="16"/>
      <c r="E565" s="16"/>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6"/>
      <c r="D566" s="16"/>
      <c r="E566" s="16"/>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6"/>
      <c r="D567" s="16"/>
      <c r="E567" s="16"/>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6"/>
      <c r="D568" s="16"/>
      <c r="E568" s="16"/>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6"/>
      <c r="D569" s="16"/>
      <c r="E569" s="16"/>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6"/>
      <c r="D570" s="16"/>
      <c r="E570" s="16"/>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6"/>
      <c r="D571" s="16"/>
      <c r="E571" s="16"/>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6"/>
      <c r="D572" s="16"/>
      <c r="E572" s="16"/>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6"/>
      <c r="D573" s="16"/>
      <c r="E573" s="16"/>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6"/>
      <c r="D574" s="16"/>
      <c r="E574" s="16"/>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6"/>
      <c r="D575" s="16"/>
      <c r="E575" s="16"/>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6"/>
      <c r="D576" s="16"/>
      <c r="E576" s="16"/>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6"/>
      <c r="D577" s="16"/>
      <c r="E577" s="16"/>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6"/>
      <c r="D578" s="16"/>
      <c r="E578" s="16"/>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6"/>
      <c r="D579" s="16"/>
      <c r="E579" s="16"/>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6"/>
      <c r="D580" s="16"/>
      <c r="E580" s="16"/>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6"/>
      <c r="D581" s="16"/>
      <c r="E581" s="16"/>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6"/>
      <c r="D582" s="16"/>
      <c r="E582" s="16"/>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6"/>
      <c r="D583" s="16"/>
      <c r="E583" s="16"/>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6"/>
      <c r="D584" s="16"/>
      <c r="E584" s="16"/>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6"/>
      <c r="D585" s="16"/>
      <c r="E585" s="16"/>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6"/>
      <c r="D586" s="16"/>
      <c r="E586" s="16"/>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6"/>
      <c r="D587" s="16"/>
      <c r="E587" s="16"/>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6"/>
      <c r="D588" s="16"/>
      <c r="E588" s="16"/>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6"/>
      <c r="D589" s="16"/>
      <c r="E589" s="16"/>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6"/>
      <c r="D590" s="16"/>
      <c r="E590" s="16"/>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6"/>
      <c r="D591" s="16"/>
      <c r="E591" s="16"/>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6"/>
      <c r="D592" s="16"/>
      <c r="E592" s="16"/>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6"/>
      <c r="D593" s="16"/>
      <c r="E593" s="16"/>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6"/>
      <c r="D594" s="16"/>
      <c r="E594" s="16"/>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6"/>
      <c r="D595" s="16"/>
      <c r="E595" s="16"/>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6"/>
      <c r="D596" s="16"/>
      <c r="E596" s="16"/>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6"/>
      <c r="D597" s="16"/>
      <c r="E597" s="16"/>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6"/>
      <c r="D598" s="16"/>
      <c r="E598" s="16"/>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6"/>
      <c r="D599" s="16"/>
      <c r="E599" s="16"/>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6"/>
      <c r="D600" s="16"/>
      <c r="E600" s="16"/>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6"/>
      <c r="D601" s="16"/>
      <c r="E601" s="16"/>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6"/>
      <c r="D602" s="16"/>
      <c r="E602" s="16"/>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6"/>
      <c r="D603" s="16"/>
      <c r="E603" s="16"/>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6"/>
      <c r="D604" s="16"/>
      <c r="E604" s="16"/>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6"/>
      <c r="D605" s="16"/>
      <c r="E605" s="16"/>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6"/>
      <c r="D606" s="16"/>
      <c r="E606" s="16"/>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6"/>
      <c r="D607" s="16"/>
      <c r="E607" s="16"/>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6"/>
      <c r="D608" s="16"/>
      <c r="E608" s="16"/>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6"/>
      <c r="D609" s="16"/>
      <c r="E609" s="16"/>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6"/>
      <c r="D610" s="16"/>
      <c r="E610" s="16"/>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6"/>
      <c r="D611" s="16"/>
      <c r="E611" s="16"/>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6"/>
      <c r="D612" s="16"/>
      <c r="E612" s="16"/>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6"/>
      <c r="D613" s="16"/>
      <c r="E613" s="16"/>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6"/>
      <c r="D614" s="16"/>
      <c r="E614" s="16"/>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6"/>
      <c r="D615" s="16"/>
      <c r="E615" s="16"/>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6"/>
      <c r="D616" s="16"/>
      <c r="E616" s="16"/>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6"/>
      <c r="D617" s="16"/>
      <c r="E617" s="16"/>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6"/>
      <c r="D618" s="16"/>
      <c r="E618" s="16"/>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6"/>
      <c r="D619" s="16"/>
      <c r="E619" s="16"/>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6"/>
      <c r="D620" s="16"/>
      <c r="E620" s="16"/>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6"/>
      <c r="D621" s="16"/>
      <c r="E621" s="16"/>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6"/>
      <c r="D622" s="16"/>
      <c r="E622" s="16"/>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6"/>
      <c r="D623" s="16"/>
      <c r="E623" s="16"/>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6"/>
      <c r="D624" s="16"/>
      <c r="E624" s="16"/>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6"/>
      <c r="D625" s="16"/>
      <c r="E625" s="16"/>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6"/>
      <c r="D626" s="16"/>
      <c r="E626" s="16"/>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6"/>
      <c r="D627" s="16"/>
      <c r="E627" s="16"/>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6"/>
      <c r="D628" s="16"/>
      <c r="E628" s="16"/>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6"/>
      <c r="D629" s="16"/>
      <c r="E629" s="16"/>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6"/>
      <c r="D630" s="16"/>
      <c r="E630" s="16"/>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6"/>
      <c r="D631" s="16"/>
      <c r="E631" s="16"/>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6"/>
      <c r="D632" s="16"/>
      <c r="E632" s="16"/>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6"/>
      <c r="D633" s="16"/>
      <c r="E633" s="16"/>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6"/>
      <c r="D634" s="16"/>
      <c r="E634" s="16"/>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6"/>
      <c r="D635" s="16"/>
      <c r="E635" s="16"/>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6"/>
      <c r="D636" s="16"/>
      <c r="E636" s="16"/>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6"/>
      <c r="D637" s="16"/>
      <c r="E637" s="16"/>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6"/>
      <c r="D638" s="16"/>
      <c r="E638" s="16"/>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6"/>
      <c r="D639" s="16"/>
      <c r="E639" s="16"/>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6"/>
      <c r="D640" s="16"/>
      <c r="E640" s="16"/>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6"/>
      <c r="D641" s="16"/>
      <c r="E641" s="16"/>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6"/>
      <c r="D642" s="16"/>
      <c r="E642" s="16"/>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6"/>
      <c r="D643" s="16"/>
      <c r="E643" s="16"/>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6"/>
      <c r="D644" s="16"/>
      <c r="E644" s="16"/>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6"/>
      <c r="D645" s="16"/>
      <c r="E645" s="16"/>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6"/>
      <c r="D646" s="16"/>
      <c r="E646" s="16"/>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6"/>
      <c r="D647" s="16"/>
      <c r="E647" s="16"/>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6"/>
      <c r="D648" s="16"/>
      <c r="E648" s="16"/>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6"/>
      <c r="D649" s="16"/>
      <c r="E649" s="16"/>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6"/>
      <c r="D650" s="16"/>
      <c r="E650" s="16"/>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6"/>
      <c r="D651" s="16"/>
      <c r="E651" s="16"/>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6"/>
      <c r="D652" s="16"/>
      <c r="E652" s="16"/>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6"/>
      <c r="D653" s="16"/>
      <c r="E653" s="16"/>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6"/>
      <c r="D654" s="16"/>
      <c r="E654" s="16"/>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6"/>
      <c r="D655" s="16"/>
      <c r="E655" s="16"/>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6"/>
      <c r="D656" s="16"/>
      <c r="E656" s="16"/>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6"/>
      <c r="D657" s="16"/>
      <c r="E657" s="16"/>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6"/>
      <c r="D658" s="16"/>
      <c r="E658" s="16"/>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6"/>
      <c r="D659" s="16"/>
      <c r="E659" s="16"/>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6"/>
      <c r="D660" s="16"/>
      <c r="E660" s="16"/>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6"/>
      <c r="D661" s="16"/>
      <c r="E661" s="16"/>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6"/>
      <c r="D662" s="16"/>
      <c r="E662" s="16"/>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6"/>
      <c r="D663" s="16"/>
      <c r="E663" s="16"/>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6"/>
      <c r="D664" s="16"/>
      <c r="E664" s="16"/>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6"/>
      <c r="D665" s="16"/>
      <c r="E665" s="16"/>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6"/>
      <c r="D666" s="16"/>
      <c r="E666" s="16"/>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6"/>
      <c r="D667" s="16"/>
      <c r="E667" s="16"/>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6"/>
      <c r="D668" s="16"/>
      <c r="E668" s="16"/>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6"/>
      <c r="D669" s="16"/>
      <c r="E669" s="16"/>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6"/>
      <c r="D670" s="16"/>
      <c r="E670" s="16"/>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6"/>
      <c r="D671" s="16"/>
      <c r="E671" s="16"/>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6"/>
      <c r="D672" s="16"/>
      <c r="E672" s="16"/>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6"/>
      <c r="D673" s="16"/>
      <c r="E673" s="16"/>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6"/>
      <c r="D674" s="16"/>
      <c r="E674" s="16"/>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6"/>
      <c r="D675" s="16"/>
      <c r="E675" s="16"/>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6"/>
      <c r="D676" s="16"/>
      <c r="E676" s="16"/>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6"/>
      <c r="D677" s="16"/>
      <c r="E677" s="16"/>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6"/>
      <c r="D678" s="16"/>
      <c r="E678" s="16"/>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6"/>
      <c r="D679" s="16"/>
      <c r="E679" s="16"/>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6"/>
      <c r="D680" s="16"/>
      <c r="E680" s="16"/>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6"/>
      <c r="D681" s="16"/>
      <c r="E681" s="16"/>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6"/>
      <c r="D682" s="16"/>
      <c r="E682" s="16"/>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6"/>
      <c r="D683" s="16"/>
      <c r="E683" s="16"/>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6"/>
      <c r="D684" s="16"/>
      <c r="E684" s="16"/>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6"/>
      <c r="D685" s="16"/>
      <c r="E685" s="16"/>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6"/>
      <c r="D686" s="16"/>
      <c r="E686" s="16"/>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6"/>
      <c r="D687" s="16"/>
      <c r="E687" s="16"/>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6"/>
      <c r="D688" s="16"/>
      <c r="E688" s="16"/>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6"/>
      <c r="D689" s="16"/>
      <c r="E689" s="16"/>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6"/>
      <c r="D690" s="16"/>
      <c r="E690" s="16"/>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6"/>
      <c r="D691" s="16"/>
      <c r="E691" s="16"/>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6"/>
      <c r="D692" s="16"/>
      <c r="E692" s="16"/>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6"/>
      <c r="D693" s="16"/>
      <c r="E693" s="16"/>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6"/>
      <c r="D694" s="16"/>
      <c r="E694" s="16"/>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6"/>
      <c r="D695" s="16"/>
      <c r="E695" s="16"/>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6"/>
      <c r="D696" s="16"/>
      <c r="E696" s="16"/>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6"/>
      <c r="D697" s="16"/>
      <c r="E697" s="16"/>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6"/>
      <c r="D698" s="16"/>
      <c r="E698" s="16"/>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6"/>
      <c r="D699" s="16"/>
      <c r="E699" s="16"/>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6"/>
      <c r="D700" s="16"/>
      <c r="E700" s="16"/>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6"/>
      <c r="D701" s="16"/>
      <c r="E701" s="16"/>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6"/>
      <c r="D702" s="16"/>
      <c r="E702" s="16"/>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6"/>
      <c r="D703" s="16"/>
      <c r="E703" s="16"/>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6"/>
      <c r="D704" s="16"/>
      <c r="E704" s="16"/>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6"/>
      <c r="D705" s="16"/>
      <c r="E705" s="16"/>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6"/>
      <c r="D706" s="16"/>
      <c r="E706" s="16"/>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6"/>
      <c r="D707" s="16"/>
      <c r="E707" s="16"/>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6"/>
      <c r="D708" s="16"/>
      <c r="E708" s="16"/>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6"/>
      <c r="D709" s="16"/>
      <c r="E709" s="16"/>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6"/>
      <c r="D710" s="16"/>
      <c r="E710" s="16"/>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6"/>
      <c r="D711" s="16"/>
      <c r="E711" s="16"/>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6"/>
      <c r="D712" s="16"/>
      <c r="E712" s="16"/>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6"/>
      <c r="D713" s="16"/>
      <c r="E713" s="16"/>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6"/>
      <c r="D714" s="16"/>
      <c r="E714" s="16"/>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6"/>
      <c r="D715" s="16"/>
      <c r="E715" s="16"/>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6"/>
      <c r="D716" s="16"/>
      <c r="E716" s="16"/>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6"/>
      <c r="D717" s="16"/>
      <c r="E717" s="16"/>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6"/>
      <c r="D718" s="16"/>
      <c r="E718" s="16"/>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6"/>
      <c r="D719" s="16"/>
      <c r="E719" s="16"/>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6"/>
      <c r="D720" s="16"/>
      <c r="E720" s="16"/>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6"/>
      <c r="D721" s="16"/>
      <c r="E721" s="16"/>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6"/>
      <c r="D722" s="16"/>
      <c r="E722" s="16"/>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6"/>
      <c r="D723" s="16"/>
      <c r="E723" s="16"/>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6"/>
      <c r="D724" s="16"/>
      <c r="E724" s="16"/>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6"/>
      <c r="D725" s="16"/>
      <c r="E725" s="16"/>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6"/>
      <c r="D726" s="16"/>
      <c r="E726" s="16"/>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6"/>
      <c r="D727" s="16"/>
      <c r="E727" s="16"/>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6"/>
      <c r="D728" s="16"/>
      <c r="E728" s="16"/>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6"/>
      <c r="D729" s="16"/>
      <c r="E729" s="16"/>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6"/>
      <c r="D730" s="16"/>
      <c r="E730" s="16"/>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6"/>
      <c r="D731" s="16"/>
      <c r="E731" s="16"/>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6"/>
      <c r="D732" s="16"/>
      <c r="E732" s="16"/>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6"/>
      <c r="D733" s="16"/>
      <c r="E733" s="16"/>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6"/>
      <c r="D734" s="16"/>
      <c r="E734" s="16"/>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6"/>
      <c r="D735" s="16"/>
      <c r="E735" s="16"/>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6"/>
      <c r="D736" s="16"/>
      <c r="E736" s="16"/>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6"/>
      <c r="D737" s="16"/>
      <c r="E737" s="16"/>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6"/>
      <c r="D738" s="16"/>
      <c r="E738" s="16"/>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6"/>
      <c r="D739" s="16"/>
      <c r="E739" s="16"/>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6"/>
      <c r="D740" s="16"/>
      <c r="E740" s="16"/>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6"/>
      <c r="D741" s="16"/>
      <c r="E741" s="16"/>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6"/>
      <c r="D742" s="16"/>
      <c r="E742" s="16"/>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6"/>
      <c r="D743" s="16"/>
      <c r="E743" s="16"/>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6"/>
      <c r="D744" s="16"/>
      <c r="E744" s="16"/>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6"/>
      <c r="D745" s="16"/>
      <c r="E745" s="16"/>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6"/>
      <c r="D746" s="16"/>
      <c r="E746" s="16"/>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6"/>
      <c r="D747" s="16"/>
      <c r="E747" s="16"/>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6"/>
      <c r="D748" s="16"/>
      <c r="E748" s="16"/>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6"/>
      <c r="D749" s="16"/>
      <c r="E749" s="16"/>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6"/>
      <c r="D750" s="16"/>
      <c r="E750" s="16"/>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6"/>
      <c r="D751" s="16"/>
      <c r="E751" s="16"/>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6"/>
      <c r="D752" s="16"/>
      <c r="E752" s="16"/>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6"/>
      <c r="D753" s="16"/>
      <c r="E753" s="16"/>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6"/>
      <c r="D754" s="16"/>
      <c r="E754" s="16"/>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6"/>
      <c r="D755" s="16"/>
      <c r="E755" s="16"/>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6"/>
      <c r="D756" s="16"/>
      <c r="E756" s="16"/>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6"/>
      <c r="D757" s="16"/>
      <c r="E757" s="16"/>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6"/>
      <c r="D758" s="16"/>
      <c r="E758" s="16"/>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6"/>
      <c r="D759" s="16"/>
      <c r="E759" s="16"/>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6"/>
      <c r="D760" s="16"/>
      <c r="E760" s="16"/>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6"/>
      <c r="D761" s="16"/>
      <c r="E761" s="16"/>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6"/>
      <c r="D762" s="16"/>
      <c r="E762" s="16"/>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6"/>
      <c r="D763" s="16"/>
      <c r="E763" s="16"/>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6"/>
      <c r="D764" s="16"/>
      <c r="E764" s="16"/>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6"/>
      <c r="D765" s="16"/>
      <c r="E765" s="16"/>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6"/>
      <c r="D766" s="16"/>
      <c r="E766" s="16"/>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6"/>
      <c r="D767" s="16"/>
      <c r="E767" s="16"/>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6"/>
      <c r="D768" s="16"/>
      <c r="E768" s="16"/>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6"/>
      <c r="D769" s="16"/>
      <c r="E769" s="16"/>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6"/>
      <c r="D770" s="16"/>
      <c r="E770" s="16"/>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6"/>
      <c r="D771" s="16"/>
      <c r="E771" s="16"/>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6"/>
      <c r="D772" s="16"/>
      <c r="E772" s="16"/>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6"/>
      <c r="D773" s="16"/>
      <c r="E773" s="16"/>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6"/>
      <c r="D774" s="16"/>
      <c r="E774" s="16"/>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6"/>
      <c r="D775" s="16"/>
      <c r="E775" s="16"/>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6"/>
      <c r="D776" s="16"/>
      <c r="E776" s="16"/>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6"/>
      <c r="D777" s="16"/>
      <c r="E777" s="16"/>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6"/>
      <c r="D778" s="16"/>
      <c r="E778" s="16"/>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6"/>
      <c r="D779" s="16"/>
      <c r="E779" s="16"/>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6"/>
      <c r="D780" s="16"/>
      <c r="E780" s="16"/>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6"/>
      <c r="D781" s="16"/>
      <c r="E781" s="16"/>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6"/>
      <c r="D782" s="16"/>
      <c r="E782" s="16"/>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6"/>
      <c r="D783" s="16"/>
      <c r="E783" s="16"/>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6"/>
      <c r="D784" s="16"/>
      <c r="E784" s="16"/>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6"/>
      <c r="D785" s="16"/>
      <c r="E785" s="16"/>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6"/>
      <c r="D786" s="16"/>
      <c r="E786" s="16"/>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6"/>
      <c r="D787" s="16"/>
      <c r="E787" s="16"/>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6"/>
      <c r="D788" s="16"/>
      <c r="E788" s="16"/>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6"/>
      <c r="D789" s="16"/>
      <c r="E789" s="16"/>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6"/>
      <c r="D790" s="16"/>
      <c r="E790" s="16"/>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6"/>
      <c r="D791" s="16"/>
      <c r="E791" s="16"/>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6"/>
      <c r="D792" s="16"/>
      <c r="E792" s="16"/>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6"/>
      <c r="D793" s="16"/>
      <c r="E793" s="16"/>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6"/>
      <c r="D794" s="16"/>
      <c r="E794" s="16"/>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6"/>
      <c r="D795" s="16"/>
      <c r="E795" s="16"/>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6"/>
      <c r="D796" s="16"/>
      <c r="E796" s="16"/>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6"/>
      <c r="D797" s="16"/>
      <c r="E797" s="16"/>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6"/>
      <c r="D798" s="16"/>
      <c r="E798" s="16"/>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6"/>
      <c r="D799" s="16"/>
      <c r="E799" s="16"/>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6"/>
      <c r="D800" s="16"/>
      <c r="E800" s="16"/>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6"/>
      <c r="D801" s="16"/>
      <c r="E801" s="16"/>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6"/>
      <c r="D802" s="16"/>
      <c r="E802" s="16"/>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6"/>
      <c r="D803" s="16"/>
      <c r="E803" s="16"/>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6"/>
      <c r="D804" s="16"/>
      <c r="E804" s="16"/>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6"/>
      <c r="D805" s="16"/>
      <c r="E805" s="16"/>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6"/>
      <c r="D806" s="16"/>
      <c r="E806" s="16"/>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6"/>
      <c r="D807" s="16"/>
      <c r="E807" s="16"/>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6"/>
      <c r="D808" s="16"/>
      <c r="E808" s="16"/>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6"/>
      <c r="D809" s="16"/>
      <c r="E809" s="16"/>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6"/>
      <c r="D810" s="16"/>
      <c r="E810" s="16"/>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6"/>
      <c r="D811" s="16"/>
      <c r="E811" s="16"/>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6"/>
      <c r="D812" s="16"/>
      <c r="E812" s="16"/>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6"/>
      <c r="D813" s="16"/>
      <c r="E813" s="16"/>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6"/>
      <c r="D814" s="16"/>
      <c r="E814" s="16"/>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6"/>
      <c r="D815" s="16"/>
      <c r="E815" s="16"/>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6"/>
      <c r="D816" s="16"/>
      <c r="E816" s="16"/>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6"/>
      <c r="D817" s="16"/>
      <c r="E817" s="16"/>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6"/>
      <c r="D818" s="16"/>
      <c r="E818" s="16"/>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6"/>
      <c r="D819" s="16"/>
      <c r="E819" s="16"/>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6"/>
      <c r="D820" s="16"/>
      <c r="E820" s="16"/>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6"/>
      <c r="D821" s="16"/>
      <c r="E821" s="16"/>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6"/>
      <c r="D822" s="16"/>
      <c r="E822" s="16"/>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6"/>
      <c r="D823" s="16"/>
      <c r="E823" s="16"/>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6"/>
      <c r="D824" s="16"/>
      <c r="E824" s="16"/>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6"/>
      <c r="D825" s="16"/>
      <c r="E825" s="16"/>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6"/>
      <c r="D826" s="16"/>
      <c r="E826" s="16"/>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6"/>
      <c r="D827" s="16"/>
      <c r="E827" s="16"/>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6"/>
      <c r="D828" s="16"/>
      <c r="E828" s="16"/>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6"/>
      <c r="D829" s="16"/>
      <c r="E829" s="16"/>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6"/>
      <c r="D830" s="16"/>
      <c r="E830" s="16"/>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6"/>
      <c r="D831" s="16"/>
      <c r="E831" s="16"/>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6"/>
      <c r="D832" s="16"/>
      <c r="E832" s="16"/>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6"/>
      <c r="D833" s="16"/>
      <c r="E833" s="16"/>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6"/>
      <c r="D834" s="16"/>
      <c r="E834" s="16"/>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6"/>
      <c r="D835" s="16"/>
      <c r="E835" s="16"/>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6"/>
      <c r="D836" s="16"/>
      <c r="E836" s="16"/>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6"/>
      <c r="D837" s="16"/>
      <c r="E837" s="16"/>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6"/>
      <c r="D838" s="16"/>
      <c r="E838" s="16"/>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6"/>
      <c r="D839" s="16"/>
      <c r="E839" s="16"/>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6"/>
      <c r="D840" s="16"/>
      <c r="E840" s="16"/>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6"/>
      <c r="D841" s="16"/>
      <c r="E841" s="16"/>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6"/>
      <c r="D842" s="16"/>
      <c r="E842" s="16"/>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6"/>
      <c r="D843" s="16"/>
      <c r="E843" s="16"/>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6"/>
      <c r="D844" s="16"/>
      <c r="E844" s="16"/>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6"/>
      <c r="D845" s="16"/>
      <c r="E845" s="16"/>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6"/>
      <c r="D846" s="16"/>
      <c r="E846" s="16"/>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6"/>
      <c r="D847" s="16"/>
      <c r="E847" s="16"/>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6"/>
      <c r="D848" s="16"/>
      <c r="E848" s="16"/>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6"/>
      <c r="D849" s="16"/>
      <c r="E849" s="16"/>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6"/>
      <c r="D850" s="16"/>
      <c r="E850" s="16"/>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6"/>
      <c r="D851" s="16"/>
      <c r="E851" s="16"/>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6"/>
      <c r="D852" s="16"/>
      <c r="E852" s="16"/>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6"/>
      <c r="D853" s="16"/>
      <c r="E853" s="16"/>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6"/>
      <c r="D854" s="16"/>
      <c r="E854" s="16"/>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6"/>
      <c r="D855" s="16"/>
      <c r="E855" s="16"/>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6"/>
      <c r="D856" s="16"/>
      <c r="E856" s="16"/>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6"/>
      <c r="D857" s="16"/>
      <c r="E857" s="16"/>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6"/>
      <c r="D858" s="16"/>
      <c r="E858" s="16"/>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6"/>
      <c r="D859" s="16"/>
      <c r="E859" s="16"/>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6"/>
      <c r="D860" s="16"/>
      <c r="E860" s="16"/>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6"/>
      <c r="D861" s="16"/>
      <c r="E861" s="16"/>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6"/>
      <c r="D862" s="16"/>
      <c r="E862" s="16"/>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6"/>
      <c r="D863" s="16"/>
      <c r="E863" s="16"/>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6"/>
      <c r="D864" s="16"/>
      <c r="E864" s="16"/>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6"/>
      <c r="D865" s="16"/>
      <c r="E865" s="16"/>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6"/>
      <c r="D866" s="16"/>
      <c r="E866" s="16"/>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6"/>
      <c r="D867" s="16"/>
      <c r="E867" s="16"/>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6"/>
      <c r="D868" s="16"/>
      <c r="E868" s="16"/>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6"/>
      <c r="D869" s="16"/>
      <c r="E869" s="16"/>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6"/>
      <c r="D870" s="16"/>
      <c r="E870" s="16"/>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6"/>
      <c r="D871" s="16"/>
      <c r="E871" s="16"/>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6"/>
      <c r="D872" s="16"/>
      <c r="E872" s="16"/>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6"/>
      <c r="D873" s="16"/>
      <c r="E873" s="16"/>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6"/>
      <c r="D874" s="16"/>
      <c r="E874" s="16"/>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6"/>
      <c r="D875" s="16"/>
      <c r="E875" s="16"/>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6"/>
      <c r="D876" s="16"/>
      <c r="E876" s="16"/>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6"/>
      <c r="D877" s="16"/>
      <c r="E877" s="16"/>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6"/>
      <c r="D878" s="16"/>
      <c r="E878" s="16"/>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6"/>
      <c r="D879" s="16"/>
      <c r="E879" s="16"/>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6"/>
      <c r="D880" s="16"/>
      <c r="E880" s="16"/>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6"/>
      <c r="D881" s="16"/>
      <c r="E881" s="16"/>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6"/>
      <c r="D882" s="16"/>
      <c r="E882" s="16"/>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6"/>
      <c r="D883" s="16"/>
      <c r="E883" s="16"/>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6"/>
      <c r="D884" s="16"/>
      <c r="E884" s="16"/>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6"/>
      <c r="D885" s="16"/>
      <c r="E885" s="16"/>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6"/>
      <c r="D886" s="16"/>
      <c r="E886" s="16"/>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6"/>
      <c r="D887" s="16"/>
      <c r="E887" s="16"/>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6"/>
      <c r="D888" s="16"/>
      <c r="E888" s="16"/>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6"/>
      <c r="D889" s="16"/>
      <c r="E889" s="16"/>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6"/>
      <c r="D890" s="16"/>
      <c r="E890" s="16"/>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6"/>
      <c r="D891" s="16"/>
      <c r="E891" s="16"/>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6"/>
      <c r="D892" s="16"/>
      <c r="E892" s="16"/>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6"/>
      <c r="D893" s="16"/>
      <c r="E893" s="16"/>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6"/>
      <c r="D894" s="16"/>
      <c r="E894" s="16"/>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6"/>
      <c r="D895" s="16"/>
      <c r="E895" s="16"/>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6"/>
      <c r="D896" s="16"/>
      <c r="E896" s="16"/>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6"/>
      <c r="D897" s="16"/>
      <c r="E897" s="16"/>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6"/>
      <c r="D898" s="16"/>
      <c r="E898" s="16"/>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6"/>
      <c r="D899" s="16"/>
      <c r="E899" s="16"/>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6"/>
      <c r="D900" s="16"/>
      <c r="E900" s="16"/>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6"/>
      <c r="D901" s="16"/>
      <c r="E901" s="16"/>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6"/>
      <c r="D902" s="16"/>
      <c r="E902" s="16"/>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6"/>
      <c r="D903" s="16"/>
      <c r="E903" s="16"/>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6"/>
      <c r="D904" s="16"/>
      <c r="E904" s="16"/>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6"/>
      <c r="D905" s="16"/>
      <c r="E905" s="16"/>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6"/>
      <c r="D906" s="16"/>
      <c r="E906" s="16"/>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6"/>
      <c r="D907" s="16"/>
      <c r="E907" s="16"/>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6"/>
      <c r="D908" s="16"/>
      <c r="E908" s="16"/>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6"/>
      <c r="D909" s="16"/>
      <c r="E909" s="16"/>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6"/>
      <c r="D910" s="16"/>
      <c r="E910" s="16"/>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6"/>
      <c r="D911" s="16"/>
      <c r="E911" s="16"/>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6"/>
      <c r="D912" s="16"/>
      <c r="E912" s="16"/>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6"/>
      <c r="D913" s="16"/>
      <c r="E913" s="16"/>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6"/>
      <c r="D914" s="16"/>
      <c r="E914" s="16"/>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6"/>
      <c r="D915" s="16"/>
      <c r="E915" s="16"/>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6"/>
      <c r="D916" s="16"/>
      <c r="E916" s="16"/>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6"/>
      <c r="D917" s="16"/>
      <c r="E917" s="16"/>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6"/>
      <c r="D918" s="16"/>
      <c r="E918" s="16"/>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6"/>
      <c r="D919" s="16"/>
      <c r="E919" s="16"/>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6"/>
      <c r="D920" s="16"/>
      <c r="E920" s="16"/>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6"/>
      <c r="D921" s="16"/>
      <c r="E921" s="16"/>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6"/>
      <c r="D922" s="16"/>
      <c r="E922" s="16"/>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6"/>
      <c r="D923" s="16"/>
      <c r="E923" s="16"/>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6"/>
      <c r="D924" s="16"/>
      <c r="E924" s="16"/>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6"/>
      <c r="D925" s="16"/>
      <c r="E925" s="16"/>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6"/>
      <c r="D926" s="16"/>
      <c r="E926" s="16"/>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6"/>
      <c r="D927" s="16"/>
      <c r="E927" s="16"/>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6"/>
      <c r="D928" s="16"/>
      <c r="E928" s="16"/>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6"/>
      <c r="D929" s="16"/>
      <c r="E929" s="16"/>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6"/>
      <c r="D930" s="16"/>
      <c r="E930" s="16"/>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6"/>
      <c r="D931" s="16"/>
      <c r="E931" s="16"/>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6"/>
      <c r="D932" s="16"/>
      <c r="E932" s="16"/>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6"/>
      <c r="D933" s="16"/>
      <c r="E933" s="16"/>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6"/>
      <c r="D934" s="16"/>
      <c r="E934" s="16"/>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6"/>
      <c r="D935" s="16"/>
      <c r="E935" s="16"/>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6"/>
      <c r="D936" s="16"/>
      <c r="E936" s="16"/>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6"/>
      <c r="D937" s="16"/>
      <c r="E937" s="16"/>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6"/>
      <c r="D938" s="16"/>
      <c r="E938" s="16"/>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6"/>
      <c r="D939" s="16"/>
      <c r="E939" s="16"/>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6"/>
      <c r="D940" s="16"/>
      <c r="E940" s="16"/>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6"/>
      <c r="D941" s="16"/>
      <c r="E941" s="16"/>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6"/>
      <c r="D942" s="16"/>
      <c r="E942" s="16"/>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6"/>
      <c r="D943" s="16"/>
      <c r="E943" s="16"/>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6"/>
      <c r="D944" s="16"/>
      <c r="E944" s="16"/>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6"/>
      <c r="D945" s="16"/>
      <c r="E945" s="16"/>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6"/>
      <c r="D946" s="16"/>
      <c r="E946" s="16"/>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6"/>
      <c r="D947" s="16"/>
      <c r="E947" s="16"/>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6"/>
      <c r="D948" s="16"/>
      <c r="E948" s="16"/>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6"/>
      <c r="D949" s="16"/>
      <c r="E949" s="16"/>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6"/>
      <c r="D950" s="16"/>
      <c r="E950" s="16"/>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6"/>
      <c r="D951" s="16"/>
      <c r="E951" s="16"/>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6"/>
      <c r="D952" s="16"/>
      <c r="E952" s="16"/>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6"/>
      <c r="D953" s="16"/>
      <c r="E953" s="16"/>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6"/>
      <c r="D954" s="16"/>
      <c r="E954" s="16"/>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6"/>
      <c r="D955" s="16"/>
      <c r="E955" s="16"/>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6"/>
      <c r="D956" s="16"/>
      <c r="E956" s="16"/>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6"/>
      <c r="D957" s="16"/>
      <c r="E957" s="16"/>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6"/>
      <c r="D958" s="16"/>
      <c r="E958" s="16"/>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6"/>
      <c r="D959" s="16"/>
      <c r="E959" s="16"/>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6"/>
      <c r="D960" s="16"/>
      <c r="E960" s="16"/>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6"/>
      <c r="D961" s="16"/>
      <c r="E961" s="16"/>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6"/>
      <c r="D962" s="16"/>
      <c r="E962" s="16"/>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6"/>
      <c r="D963" s="16"/>
      <c r="E963" s="16"/>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6"/>
      <c r="D964" s="16"/>
      <c r="E964" s="16"/>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6"/>
      <c r="D965" s="16"/>
      <c r="E965" s="16"/>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6"/>
      <c r="D966" s="16"/>
      <c r="E966" s="16"/>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6"/>
      <c r="D967" s="16"/>
      <c r="E967" s="16"/>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6"/>
      <c r="D968" s="16"/>
      <c r="E968" s="16"/>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6"/>
      <c r="D969" s="16"/>
      <c r="E969" s="16"/>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6"/>
      <c r="D970" s="16"/>
      <c r="E970" s="16"/>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6"/>
      <c r="D971" s="16"/>
      <c r="E971" s="16"/>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6"/>
      <c r="D972" s="16"/>
      <c r="E972" s="16"/>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6"/>
      <c r="D973" s="16"/>
      <c r="E973" s="16"/>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6"/>
      <c r="D974" s="16"/>
      <c r="E974" s="16"/>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6"/>
      <c r="D975" s="16"/>
      <c r="E975" s="16"/>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6"/>
      <c r="D976" s="16"/>
      <c r="E976" s="16"/>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6"/>
      <c r="D977" s="16"/>
      <c r="E977" s="16"/>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6"/>
      <c r="D978" s="16"/>
      <c r="E978" s="16"/>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6"/>
      <c r="D979" s="16"/>
      <c r="E979" s="16"/>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6"/>
      <c r="D980" s="16"/>
      <c r="E980" s="16"/>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6"/>
      <c r="D981" s="16"/>
      <c r="E981" s="16"/>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6"/>
      <c r="D982" s="16"/>
      <c r="E982" s="16"/>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6"/>
      <c r="D983" s="16"/>
      <c r="E983" s="16"/>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6"/>
      <c r="D984" s="16"/>
      <c r="E984" s="16"/>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6"/>
      <c r="D985" s="16"/>
      <c r="E985" s="16"/>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6"/>
      <c r="D986" s="16"/>
      <c r="E986" s="16"/>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6"/>
      <c r="D987" s="16"/>
      <c r="E987" s="16"/>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6"/>
      <c r="D988" s="16"/>
      <c r="E988" s="16"/>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6"/>
      <c r="D989" s="16"/>
      <c r="E989" s="16"/>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6"/>
      <c r="D990" s="16"/>
      <c r="E990" s="16"/>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6"/>
      <c r="D991" s="16"/>
      <c r="E991" s="16"/>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6"/>
      <c r="D992" s="16"/>
      <c r="E992" s="16"/>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6"/>
      <c r="D993" s="16"/>
      <c r="E993" s="16"/>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6"/>
      <c r="D994" s="16"/>
      <c r="E994" s="16"/>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6"/>
      <c r="D995" s="16"/>
      <c r="E995" s="16"/>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6"/>
      <c r="D996" s="16"/>
      <c r="E996" s="16"/>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6"/>
      <c r="D997" s="16"/>
      <c r="E997" s="16"/>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6"/>
      <c r="D998" s="16"/>
      <c r="E998" s="16"/>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6"/>
      <c r="D999" s="16"/>
      <c r="E999" s="16"/>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6"/>
      <c r="D1000" s="16"/>
      <c r="E1000" s="16"/>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dataValidations count="1">
    <dataValidation type="decimal" allowBlank="1" showInputMessage="1" showErrorMessage="1" prompt="Maksimali reikšmė - 20. Sveiki skaičiai be tarpų." sqref="C9:C12 C16:C17 C21:C23" xr:uid="{00000000-0002-0000-1200-000000000000}">
      <formula1>0</formula1>
      <formula2>20</formula2>
    </dataValidation>
  </dataValidations>
  <pageMargins left="0.7" right="0.7" top="0.75" bottom="0.75" header="0" footer="0"/>
  <pageSetup paperSize="9" scale="8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Z1000"/>
  <sheetViews>
    <sheetView workbookViewId="0"/>
  </sheetViews>
  <sheetFormatPr defaultColWidth="14.42578125" defaultRowHeight="15" customHeight="1" x14ac:dyDescent="0.25"/>
  <cols>
    <col min="1" max="1" width="95.85546875" customWidth="1"/>
    <col min="2" max="2" width="20.7109375" customWidth="1"/>
    <col min="3" max="3" width="52" customWidth="1"/>
    <col min="4" max="4" width="20.7109375" customWidth="1"/>
    <col min="5" max="26" width="9.140625" customWidth="1"/>
  </cols>
  <sheetData>
    <row r="1" spans="1:26" ht="15.75" x14ac:dyDescent="0.25">
      <c r="A1" s="540" t="s">
        <v>1661</v>
      </c>
      <c r="B1" s="541"/>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1:26" ht="15.75" x14ac:dyDescent="0.25">
      <c r="A2" s="543" t="s">
        <v>1662</v>
      </c>
      <c r="B2" s="541"/>
      <c r="C2" s="542"/>
      <c r="D2" s="542"/>
      <c r="E2" s="542"/>
      <c r="F2" s="542"/>
      <c r="G2" s="542"/>
      <c r="H2" s="542"/>
      <c r="I2" s="542"/>
      <c r="J2" s="542"/>
      <c r="K2" s="542"/>
      <c r="L2" s="542"/>
      <c r="M2" s="542"/>
      <c r="N2" s="542"/>
      <c r="O2" s="542"/>
      <c r="P2" s="542"/>
      <c r="Q2" s="542"/>
      <c r="R2" s="542"/>
      <c r="S2" s="542"/>
      <c r="T2" s="542"/>
      <c r="U2" s="542"/>
      <c r="V2" s="542"/>
      <c r="W2" s="542"/>
      <c r="X2" s="542"/>
      <c r="Y2" s="542"/>
      <c r="Z2" s="542"/>
    </row>
    <row r="3" spans="1:26" ht="15.75" x14ac:dyDescent="0.25">
      <c r="A3" s="543" t="s">
        <v>1663</v>
      </c>
      <c r="B3" s="541"/>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15.75" x14ac:dyDescent="0.25">
      <c r="A4" s="543" t="s">
        <v>1664</v>
      </c>
      <c r="B4" s="541"/>
      <c r="C4" s="542"/>
      <c r="D4" s="542"/>
      <c r="E4" s="542"/>
      <c r="F4" s="542"/>
      <c r="G4" s="542"/>
      <c r="H4" s="542"/>
      <c r="I4" s="542"/>
      <c r="J4" s="542"/>
      <c r="K4" s="542"/>
      <c r="L4" s="542"/>
      <c r="M4" s="542"/>
      <c r="N4" s="542"/>
      <c r="O4" s="542"/>
      <c r="P4" s="542"/>
      <c r="Q4" s="542"/>
      <c r="R4" s="542"/>
      <c r="S4" s="542"/>
      <c r="T4" s="542"/>
      <c r="U4" s="542"/>
      <c r="V4" s="542"/>
      <c r="W4" s="542"/>
      <c r="X4" s="542"/>
      <c r="Y4" s="542"/>
      <c r="Z4" s="542"/>
    </row>
    <row r="5" spans="1:26" ht="15.75" x14ac:dyDescent="0.25">
      <c r="A5" s="541"/>
      <c r="B5" s="541"/>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1:26" ht="15.75" x14ac:dyDescent="0.25">
      <c r="A6" s="544" t="s">
        <v>1665</v>
      </c>
      <c r="B6" s="541"/>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26" ht="15.75" x14ac:dyDescent="0.25">
      <c r="A7" s="545" t="s">
        <v>1304</v>
      </c>
      <c r="B7" s="546" t="s">
        <v>1666</v>
      </c>
      <c r="C7" s="542"/>
      <c r="D7" s="542"/>
      <c r="E7" s="542"/>
      <c r="F7" s="542"/>
      <c r="G7" s="542"/>
      <c r="H7" s="542"/>
      <c r="I7" s="542"/>
      <c r="J7" s="542"/>
      <c r="K7" s="542"/>
      <c r="L7" s="542"/>
      <c r="M7" s="542"/>
      <c r="N7" s="542"/>
      <c r="O7" s="542"/>
      <c r="P7" s="542"/>
      <c r="Q7" s="542"/>
      <c r="R7" s="542"/>
      <c r="S7" s="542"/>
      <c r="T7" s="542"/>
      <c r="U7" s="542"/>
      <c r="V7" s="542"/>
      <c r="W7" s="542"/>
      <c r="X7" s="542"/>
      <c r="Y7" s="542"/>
      <c r="Z7" s="542"/>
    </row>
    <row r="8" spans="1:26" ht="15.75" x14ac:dyDescent="0.25">
      <c r="A8" s="547" t="s">
        <v>1667</v>
      </c>
      <c r="B8" s="548" t="s">
        <v>1668</v>
      </c>
      <c r="C8" s="542" t="s">
        <v>1309</v>
      </c>
      <c r="D8" s="542"/>
      <c r="E8" s="542"/>
      <c r="F8" s="542"/>
      <c r="G8" s="542"/>
      <c r="H8" s="542"/>
      <c r="I8" s="542"/>
      <c r="J8" s="542"/>
      <c r="K8" s="542"/>
      <c r="L8" s="542"/>
      <c r="M8" s="542"/>
      <c r="N8" s="542"/>
      <c r="O8" s="542"/>
      <c r="P8" s="542"/>
      <c r="Q8" s="542"/>
      <c r="R8" s="542"/>
      <c r="S8" s="542"/>
      <c r="T8" s="542"/>
      <c r="U8" s="542"/>
      <c r="V8" s="542"/>
      <c r="W8" s="542"/>
      <c r="X8" s="542"/>
      <c r="Y8" s="542"/>
      <c r="Z8" s="542"/>
    </row>
    <row r="9" spans="1:26" ht="15.75" x14ac:dyDescent="0.25">
      <c r="A9" s="547" t="s">
        <v>1669</v>
      </c>
      <c r="B9" s="549" t="s">
        <v>1670</v>
      </c>
      <c r="C9" s="542" t="s">
        <v>1309</v>
      </c>
      <c r="D9" s="542"/>
      <c r="E9" s="542"/>
      <c r="F9" s="542"/>
      <c r="G9" s="542"/>
      <c r="H9" s="542"/>
      <c r="I9" s="542"/>
      <c r="J9" s="542"/>
      <c r="K9" s="542"/>
      <c r="L9" s="542"/>
      <c r="M9" s="542"/>
      <c r="N9" s="542"/>
      <c r="O9" s="542"/>
      <c r="P9" s="542"/>
      <c r="Q9" s="542"/>
      <c r="R9" s="542"/>
      <c r="S9" s="542"/>
      <c r="T9" s="542"/>
      <c r="U9" s="542"/>
      <c r="V9" s="542"/>
      <c r="W9" s="542"/>
      <c r="X9" s="542"/>
      <c r="Y9" s="542"/>
      <c r="Z9" s="542"/>
    </row>
    <row r="10" spans="1:26" ht="15.75" x14ac:dyDescent="0.25">
      <c r="A10" s="547" t="s">
        <v>548</v>
      </c>
      <c r="B10" s="549" t="s">
        <v>1671</v>
      </c>
      <c r="C10" s="542" t="s">
        <v>1309</v>
      </c>
      <c r="D10" s="542"/>
      <c r="E10" s="542"/>
      <c r="F10" s="542"/>
      <c r="G10" s="542"/>
      <c r="H10" s="542"/>
      <c r="I10" s="542"/>
      <c r="J10" s="542"/>
      <c r="K10" s="542"/>
      <c r="L10" s="542"/>
      <c r="M10" s="542"/>
      <c r="N10" s="542"/>
      <c r="O10" s="542"/>
      <c r="P10" s="542"/>
      <c r="Q10" s="542"/>
      <c r="R10" s="542"/>
      <c r="S10" s="542"/>
      <c r="T10" s="542"/>
      <c r="U10" s="542"/>
      <c r="V10" s="542"/>
      <c r="W10" s="542"/>
      <c r="X10" s="542"/>
      <c r="Y10" s="542"/>
      <c r="Z10" s="542"/>
    </row>
    <row r="11" spans="1:26" ht="15.75" x14ac:dyDescent="0.25">
      <c r="A11" s="547" t="s">
        <v>1672</v>
      </c>
      <c r="B11" s="549" t="s">
        <v>1673</v>
      </c>
      <c r="C11" s="542" t="s">
        <v>1309</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row>
    <row r="12" spans="1:26" ht="15.75" x14ac:dyDescent="0.25">
      <c r="A12" s="547" t="s">
        <v>1674</v>
      </c>
      <c r="B12" s="549" t="s">
        <v>1675</v>
      </c>
      <c r="C12" s="542" t="s">
        <v>1309</v>
      </c>
      <c r="D12" s="542"/>
      <c r="E12" s="542"/>
      <c r="F12" s="542"/>
      <c r="G12" s="542"/>
      <c r="H12" s="542"/>
      <c r="I12" s="542"/>
      <c r="J12" s="542"/>
      <c r="K12" s="542"/>
      <c r="L12" s="542"/>
      <c r="M12" s="542"/>
      <c r="N12" s="542"/>
      <c r="O12" s="542"/>
      <c r="P12" s="542"/>
      <c r="Q12" s="542"/>
      <c r="R12" s="542"/>
      <c r="S12" s="542"/>
      <c r="T12" s="542"/>
      <c r="U12" s="542"/>
      <c r="V12" s="542"/>
      <c r="W12" s="542"/>
      <c r="X12" s="542"/>
      <c r="Y12" s="542"/>
      <c r="Z12" s="542"/>
    </row>
    <row r="13" spans="1:26" ht="15.75" x14ac:dyDescent="0.25">
      <c r="A13" s="547" t="s">
        <v>553</v>
      </c>
      <c r="B13" s="549" t="s">
        <v>1676</v>
      </c>
      <c r="C13" s="542" t="s">
        <v>1309</v>
      </c>
      <c r="D13" s="542"/>
      <c r="E13" s="542"/>
      <c r="F13" s="542"/>
      <c r="G13" s="542"/>
      <c r="H13" s="542"/>
      <c r="I13" s="542"/>
      <c r="J13" s="542"/>
      <c r="K13" s="542"/>
      <c r="L13" s="542"/>
      <c r="M13" s="542"/>
      <c r="N13" s="542"/>
      <c r="O13" s="542"/>
      <c r="P13" s="542"/>
      <c r="Q13" s="542"/>
      <c r="R13" s="542"/>
      <c r="S13" s="542"/>
      <c r="T13" s="542"/>
      <c r="U13" s="542"/>
      <c r="V13" s="542"/>
      <c r="W13" s="542"/>
      <c r="X13" s="542"/>
      <c r="Y13" s="542"/>
      <c r="Z13" s="542"/>
    </row>
    <row r="14" spans="1:26" ht="15.75" x14ac:dyDescent="0.25">
      <c r="A14" s="547" t="s">
        <v>1677</v>
      </c>
      <c r="B14" s="549" t="s">
        <v>1678</v>
      </c>
      <c r="C14" s="542" t="s">
        <v>1309</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row>
    <row r="15" spans="1:26" ht="15.75" x14ac:dyDescent="0.25">
      <c r="A15" s="547" t="s">
        <v>543</v>
      </c>
      <c r="B15" s="549" t="s">
        <v>1679</v>
      </c>
      <c r="C15" s="542" t="s">
        <v>1309</v>
      </c>
      <c r="D15" s="542"/>
      <c r="E15" s="542"/>
      <c r="F15" s="542"/>
      <c r="G15" s="542"/>
      <c r="H15" s="542"/>
      <c r="I15" s="542"/>
      <c r="J15" s="542"/>
      <c r="K15" s="542"/>
      <c r="L15" s="542"/>
      <c r="M15" s="542"/>
      <c r="N15" s="542"/>
      <c r="O15" s="542"/>
      <c r="P15" s="542"/>
      <c r="Q15" s="542"/>
      <c r="R15" s="542"/>
      <c r="S15" s="542"/>
      <c r="T15" s="542"/>
      <c r="U15" s="542"/>
      <c r="V15" s="542"/>
      <c r="W15" s="542"/>
      <c r="X15" s="542"/>
      <c r="Y15" s="542"/>
      <c r="Z15" s="542"/>
    </row>
    <row r="16" spans="1:26" ht="15.75" x14ac:dyDescent="0.25">
      <c r="A16" s="547" t="s">
        <v>1680</v>
      </c>
      <c r="B16" s="549" t="s">
        <v>1681</v>
      </c>
      <c r="C16" s="542" t="s">
        <v>1309</v>
      </c>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26" ht="15.75" x14ac:dyDescent="0.25">
      <c r="A17" s="547" t="s">
        <v>1682</v>
      </c>
      <c r="B17" s="549" t="s">
        <v>1683</v>
      </c>
      <c r="C17" s="542" t="s">
        <v>1309</v>
      </c>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26" ht="15.75" x14ac:dyDescent="0.25">
      <c r="A18" s="547" t="s">
        <v>1684</v>
      </c>
      <c r="B18" s="549" t="s">
        <v>1685</v>
      </c>
      <c r="C18" s="542" t="s">
        <v>1320</v>
      </c>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19" spans="1:26" ht="15.75" x14ac:dyDescent="0.25">
      <c r="A19" s="550" t="s">
        <v>1686</v>
      </c>
      <c r="B19" s="551" t="s">
        <v>1687</v>
      </c>
      <c r="C19" s="542" t="s">
        <v>1320</v>
      </c>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26" ht="15.75" x14ac:dyDescent="0.25">
      <c r="A20" s="541"/>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row>
    <row r="21" spans="1:26" ht="15.75" x14ac:dyDescent="0.25">
      <c r="A21" s="54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row>
    <row r="22" spans="1:26" ht="15.75" x14ac:dyDescent="0.25">
      <c r="A22" s="552" t="s">
        <v>1688</v>
      </c>
      <c r="B22" s="541"/>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row>
    <row r="23" spans="1:26" ht="15.75" x14ac:dyDescent="0.25">
      <c r="A23" s="549" t="s">
        <v>119</v>
      </c>
      <c r="B23" s="541"/>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row>
    <row r="24" spans="1:26" ht="15.75" x14ac:dyDescent="0.25">
      <c r="A24" s="551" t="s">
        <v>182</v>
      </c>
      <c r="B24" s="541"/>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row>
    <row r="25" spans="1:26" ht="15.75" x14ac:dyDescent="0.25">
      <c r="A25" s="541"/>
      <c r="B25" s="541"/>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row>
    <row r="26" spans="1:26" ht="15.75" x14ac:dyDescent="0.25">
      <c r="A26" s="541"/>
      <c r="B26" s="541"/>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row>
    <row r="27" spans="1:26" ht="15.75" x14ac:dyDescent="0.25">
      <c r="A27" s="552" t="s">
        <v>1689</v>
      </c>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row>
    <row r="28" spans="1:26" ht="15.75" x14ac:dyDescent="0.25">
      <c r="A28" s="549" t="s">
        <v>1690</v>
      </c>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row>
    <row r="29" spans="1:26" ht="15.75" x14ac:dyDescent="0.25">
      <c r="A29" s="553" t="s">
        <v>1455</v>
      </c>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row>
    <row r="30" spans="1:26" ht="15.75" x14ac:dyDescent="0.25">
      <c r="A30" s="551" t="s">
        <v>182</v>
      </c>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row>
    <row r="31" spans="1:26" ht="15.75" x14ac:dyDescent="0.25">
      <c r="A31" s="541"/>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row>
    <row r="32" spans="1:26" ht="15.75" x14ac:dyDescent="0.25">
      <c r="A32" s="541"/>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row>
    <row r="33" spans="1:26" ht="15.75" x14ac:dyDescent="0.25">
      <c r="A33" s="552" t="s">
        <v>1691</v>
      </c>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row>
    <row r="34" spans="1:26" ht="15.75" x14ac:dyDescent="0.25">
      <c r="A34" s="549" t="s">
        <v>350</v>
      </c>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row>
    <row r="35" spans="1:26" ht="15.75" x14ac:dyDescent="0.25">
      <c r="A35" s="549" t="s">
        <v>511</v>
      </c>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row>
    <row r="36" spans="1:26" ht="15.75" x14ac:dyDescent="0.25">
      <c r="A36" s="554" t="s">
        <v>1692</v>
      </c>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row>
    <row r="37" spans="1:26" ht="15.75" x14ac:dyDescent="0.25">
      <c r="A37" s="541"/>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row>
    <row r="38" spans="1:26" ht="15.75" x14ac:dyDescent="0.25">
      <c r="A38" s="541"/>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row>
    <row r="39" spans="1:26" ht="15.75" x14ac:dyDescent="0.25">
      <c r="A39" s="552" t="s">
        <v>1693</v>
      </c>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row>
    <row r="40" spans="1:26" ht="15.75" x14ac:dyDescent="0.25">
      <c r="A40" s="549" t="s">
        <v>350</v>
      </c>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row>
    <row r="41" spans="1:26" ht="15.75" x14ac:dyDescent="0.25">
      <c r="A41" s="553" t="s">
        <v>404</v>
      </c>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row>
    <row r="42" spans="1:26" ht="15.75" x14ac:dyDescent="0.25">
      <c r="A42" s="553" t="s">
        <v>407</v>
      </c>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row>
    <row r="43" spans="1:26" ht="15.75" x14ac:dyDescent="0.25">
      <c r="A43" s="549" t="s">
        <v>410</v>
      </c>
      <c r="B43" s="541"/>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row>
    <row r="44" spans="1:26" ht="15.75" x14ac:dyDescent="0.25">
      <c r="A44" s="549" t="s">
        <v>389</v>
      </c>
      <c r="B44" s="541"/>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row>
    <row r="45" spans="1:26" ht="15.75" x14ac:dyDescent="0.25">
      <c r="A45" s="549" t="s">
        <v>392</v>
      </c>
      <c r="B45" s="541"/>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row>
    <row r="46" spans="1:26" ht="15.75" x14ac:dyDescent="0.25">
      <c r="A46" s="553" t="s">
        <v>395</v>
      </c>
      <c r="B46" s="541"/>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row>
    <row r="47" spans="1:26" ht="15.75" x14ac:dyDescent="0.25">
      <c r="A47" s="549" t="s">
        <v>413</v>
      </c>
      <c r="B47" s="541"/>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row>
    <row r="48" spans="1:26" ht="15.75" x14ac:dyDescent="0.25">
      <c r="A48" s="549" t="s">
        <v>380</v>
      </c>
      <c r="B48" s="541"/>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row>
    <row r="49" spans="1:26" ht="15.75" x14ac:dyDescent="0.25">
      <c r="A49" s="549" t="s">
        <v>398</v>
      </c>
      <c r="B49" s="541"/>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row>
    <row r="50" spans="1:26" ht="15.75" x14ac:dyDescent="0.25">
      <c r="A50" s="551" t="s">
        <v>383</v>
      </c>
      <c r="B50" s="541"/>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row>
    <row r="51" spans="1:26" ht="15.75" x14ac:dyDescent="0.25">
      <c r="A51" s="541"/>
      <c r="B51" s="541"/>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row>
    <row r="52" spans="1:26" ht="15.75" x14ac:dyDescent="0.25">
      <c r="A52" s="541"/>
      <c r="B52" s="541"/>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row>
    <row r="53" spans="1:26" ht="15.75" x14ac:dyDescent="0.25">
      <c r="A53" s="552" t="s">
        <v>1694</v>
      </c>
      <c r="B53" s="541"/>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row>
    <row r="54" spans="1:26" ht="15.75" x14ac:dyDescent="0.25">
      <c r="A54" s="555" t="s">
        <v>616</v>
      </c>
      <c r="B54" s="541"/>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row>
    <row r="55" spans="1:26" ht="15.75" x14ac:dyDescent="0.25">
      <c r="A55" s="556" t="s">
        <v>617</v>
      </c>
      <c r="B55" s="541"/>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row>
    <row r="56" spans="1:26" ht="15.75" x14ac:dyDescent="0.25">
      <c r="A56" s="556" t="s">
        <v>618</v>
      </c>
      <c r="B56" s="541"/>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row>
    <row r="57" spans="1:26" ht="15.75" x14ac:dyDescent="0.25">
      <c r="A57" s="556" t="s">
        <v>612</v>
      </c>
      <c r="B57" s="541"/>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row>
    <row r="58" spans="1:26" ht="15.75" x14ac:dyDescent="0.25">
      <c r="A58" s="556" t="s">
        <v>613</v>
      </c>
      <c r="B58" s="541"/>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row>
    <row r="59" spans="1:26" ht="15.75" x14ac:dyDescent="0.25">
      <c r="A59" s="556" t="s">
        <v>614</v>
      </c>
      <c r="B59" s="541"/>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row>
    <row r="60" spans="1:26" ht="15.75" x14ac:dyDescent="0.25">
      <c r="A60" s="556" t="s">
        <v>619</v>
      </c>
      <c r="B60" s="541"/>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row>
    <row r="61" spans="1:26" ht="15.75" x14ac:dyDescent="0.25">
      <c r="A61" s="556" t="s">
        <v>610</v>
      </c>
      <c r="B61" s="541"/>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row>
    <row r="62" spans="1:26" ht="15.75" x14ac:dyDescent="0.25">
      <c r="A62" s="556" t="s">
        <v>615</v>
      </c>
      <c r="B62" s="541"/>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row>
    <row r="63" spans="1:26" ht="15.75" x14ac:dyDescent="0.25">
      <c r="A63" s="557" t="s">
        <v>611</v>
      </c>
      <c r="B63" s="541"/>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row>
    <row r="64" spans="1:26" ht="15.75" x14ac:dyDescent="0.25">
      <c r="B64" s="541"/>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row>
    <row r="65" spans="1:26" ht="15.75" x14ac:dyDescent="0.25">
      <c r="A65" s="541"/>
      <c r="B65" s="541"/>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row>
    <row r="66" spans="1:26" ht="15.75" x14ac:dyDescent="0.25">
      <c r="A66" s="552" t="s">
        <v>286</v>
      </c>
      <c r="B66" s="541"/>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row>
    <row r="67" spans="1:26" ht="15.75" x14ac:dyDescent="0.25">
      <c r="A67" s="549" t="s">
        <v>350</v>
      </c>
      <c r="B67" s="541"/>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row>
    <row r="68" spans="1:26" ht="15.75" x14ac:dyDescent="0.25">
      <c r="A68" s="549" t="str">
        <f>CONCATENATE('3'!B7,". ",'3'!C7)</f>
        <v>1 poreikis. g3 Skatinti verslų kūrimąsi kaime, žemės ūkio veiklos įvairinimą</v>
      </c>
      <c r="B68" s="541"/>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row>
    <row r="69" spans="1:26" ht="15.75" x14ac:dyDescent="0.25">
      <c r="A69" s="549" t="str">
        <f>CONCATENATE('3'!B8,". ",'3'!C8)</f>
        <v>2 poreikis. h1 Skatinti kaimo gyventojų ir kaimo bendruomenių verslo iniciatyvas</v>
      </c>
      <c r="B69" s="541"/>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row>
    <row r="70" spans="1:26" ht="15.75" x14ac:dyDescent="0.25">
      <c r="A70" s="549" t="str">
        <f>CONCATENATE('3'!B9,". ",'3'!C9)</f>
        <v>3 poreikis. h2 Didinti kaimo gyventojų užimtumą ir socialinę įtrauktį</v>
      </c>
      <c r="B70" s="541"/>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row>
    <row r="71" spans="1:26" ht="15.75" x14ac:dyDescent="0.25">
      <c r="A71" s="549" t="str">
        <f>CONCATENATE('3'!B10,". ",'3'!C10)</f>
        <v>4 poreikis. h4 Modernizuoti kaimo vietoves didinant gyvenimo sąlygų jose patrauklumą</v>
      </c>
      <c r="B71" s="541"/>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row>
    <row r="72" spans="1:26" ht="15.75" x14ac:dyDescent="0.25">
      <c r="A72" s="549" t="str">
        <f>CONCATENATE('3'!B11,". ",'3'!C11)</f>
        <v>5 poreikis. p1 Gerinti sąlygas atokiose teritorijose</v>
      </c>
      <c r="B72" s="541"/>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row>
    <row r="73" spans="1:26" ht="15.75" x14ac:dyDescent="0.25">
      <c r="A73" s="549" t="str">
        <f>CONCATENATE('3'!B12,". ",'3'!C12)</f>
        <v>6 poreikis. p2 Skatinti darbo vietas jauniems žmonėms</v>
      </c>
      <c r="B73" s="541"/>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row>
    <row r="74" spans="1:26" ht="15.75" x14ac:dyDescent="0.25">
      <c r="A74" s="549" t="str">
        <f>CONCATENATE('3'!B13,". ",'3'!C13)</f>
        <v xml:space="preserve">7 poreikis. </v>
      </c>
      <c r="B74" s="541"/>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row>
    <row r="75" spans="1:26" ht="15.75" x14ac:dyDescent="0.25">
      <c r="A75" s="549" t="str">
        <f>CONCATENATE('3'!B14,". ",'3'!C14)</f>
        <v xml:space="preserve">8 poreikis. </v>
      </c>
      <c r="B75" s="541"/>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row>
    <row r="76" spans="1:26" ht="15.75" x14ac:dyDescent="0.25">
      <c r="A76" s="549" t="str">
        <f>CONCATENATE('3'!B15,". ",'3'!C15)</f>
        <v xml:space="preserve">9 poreikis. </v>
      </c>
      <c r="B76" s="541"/>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row>
    <row r="77" spans="1:26" ht="15.75" x14ac:dyDescent="0.25">
      <c r="A77" s="549" t="str">
        <f>CONCATENATE('3'!B16,". ",'3'!C16)</f>
        <v xml:space="preserve">10 poreikis. </v>
      </c>
      <c r="B77" s="541"/>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row>
    <row r="78" spans="1:26" ht="15.75" x14ac:dyDescent="0.25">
      <c r="A78" s="549" t="str">
        <f>CONCATENATE('3'!B17,". ",'3'!C17)</f>
        <v xml:space="preserve">11 poreikis. </v>
      </c>
      <c r="B78" s="541"/>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row>
    <row r="79" spans="1:26" ht="15.75" x14ac:dyDescent="0.25">
      <c r="A79" s="549" t="str">
        <f>CONCATENATE('3'!B18,". ",'3'!C18)</f>
        <v xml:space="preserve">12 poreikis. </v>
      </c>
      <c r="B79" s="541"/>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row>
    <row r="80" spans="1:26" ht="15.75" x14ac:dyDescent="0.25">
      <c r="A80" s="549" t="str">
        <f>CONCATENATE('3'!B19,". ",'3'!C19)</f>
        <v xml:space="preserve">13 poreikis. </v>
      </c>
      <c r="B80" s="541"/>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row>
    <row r="81" spans="1:26" ht="15.75" x14ac:dyDescent="0.25">
      <c r="A81" s="549" t="str">
        <f>CONCATENATE('3'!B20,". ",'3'!C20)</f>
        <v xml:space="preserve">14 poreikis. </v>
      </c>
      <c r="B81" s="541"/>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row>
    <row r="82" spans="1:26" ht="15.75" x14ac:dyDescent="0.25">
      <c r="A82" s="549" t="str">
        <f>CONCATENATE('3'!B21,". ",'3'!C21)</f>
        <v xml:space="preserve">15 poreikis. </v>
      </c>
      <c r="B82" s="541"/>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row>
    <row r="83" spans="1:26" ht="15.75" x14ac:dyDescent="0.25">
      <c r="A83" s="549" t="str">
        <f>CONCATENATE('3'!B22,". ",'3'!C22)</f>
        <v xml:space="preserve">16 poreikis. </v>
      </c>
      <c r="B83" s="541"/>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row>
    <row r="84" spans="1:26" ht="15.75" x14ac:dyDescent="0.25">
      <c r="A84" s="549" t="str">
        <f>CONCATENATE('3'!B23,". ",'3'!C23)</f>
        <v xml:space="preserve">17 poreikis. </v>
      </c>
      <c r="B84" s="541"/>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row>
    <row r="85" spans="1:26" ht="15.75" x14ac:dyDescent="0.25">
      <c r="A85" s="549" t="str">
        <f>CONCATENATE('3'!B24,". ",'3'!C24)</f>
        <v xml:space="preserve">18 poreikis. </v>
      </c>
      <c r="B85" s="541"/>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row>
    <row r="86" spans="1:26" ht="15.75" x14ac:dyDescent="0.25">
      <c r="A86" s="549" t="str">
        <f>CONCATENATE('3'!B25,". ",'3'!C25)</f>
        <v xml:space="preserve">19 poreikis. </v>
      </c>
      <c r="B86" s="541"/>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row>
    <row r="87" spans="1:26" ht="15.75" x14ac:dyDescent="0.25">
      <c r="A87" s="551" t="str">
        <f>CONCATENATE('3'!B26,". ",'3'!C26)</f>
        <v xml:space="preserve">20 poreikis. </v>
      </c>
      <c r="B87" s="541"/>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row>
    <row r="88" spans="1:26" ht="15.75" x14ac:dyDescent="0.25">
      <c r="A88" s="541"/>
      <c r="B88" s="541"/>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row>
    <row r="89" spans="1:26" ht="15.75" x14ac:dyDescent="0.25">
      <c r="A89" s="541"/>
      <c r="B89" s="541"/>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row>
    <row r="90" spans="1:26" ht="15.75" x14ac:dyDescent="0.25">
      <c r="A90" s="558" t="s">
        <v>1695</v>
      </c>
      <c r="B90" s="559" t="s">
        <v>1696</v>
      </c>
      <c r="C90" s="560"/>
      <c r="D90" s="560"/>
      <c r="E90" s="561"/>
      <c r="F90" s="542"/>
      <c r="G90" s="542"/>
      <c r="H90" s="542"/>
      <c r="I90" s="542"/>
      <c r="J90" s="542"/>
      <c r="K90" s="542"/>
      <c r="L90" s="542"/>
      <c r="M90" s="542"/>
      <c r="N90" s="542"/>
      <c r="O90" s="542"/>
      <c r="P90" s="542"/>
      <c r="Q90" s="542"/>
      <c r="R90" s="542"/>
      <c r="S90" s="542"/>
      <c r="T90" s="542"/>
      <c r="U90" s="542"/>
      <c r="V90" s="542"/>
      <c r="W90" s="542"/>
      <c r="X90" s="542"/>
      <c r="Y90" s="542"/>
      <c r="Z90" s="542"/>
    </row>
    <row r="91" spans="1:26" ht="15.75" x14ac:dyDescent="0.25">
      <c r="A91" s="547" t="s">
        <v>350</v>
      </c>
      <c r="B91" s="541"/>
      <c r="C91" s="542"/>
      <c r="D91" s="542"/>
      <c r="E91" s="562"/>
      <c r="F91" s="542"/>
      <c r="G91" s="542"/>
      <c r="H91" s="542"/>
      <c r="I91" s="542"/>
      <c r="J91" s="542"/>
      <c r="K91" s="542"/>
      <c r="L91" s="542"/>
      <c r="M91" s="542"/>
      <c r="N91" s="542"/>
      <c r="O91" s="542"/>
      <c r="P91" s="542"/>
      <c r="Q91" s="542"/>
      <c r="R91" s="542"/>
      <c r="S91" s="542"/>
      <c r="T91" s="542"/>
      <c r="U91" s="542"/>
      <c r="V91" s="542"/>
      <c r="W91" s="542"/>
      <c r="X91" s="542"/>
      <c r="Y91" s="542"/>
      <c r="Z91" s="542"/>
    </row>
    <row r="92" spans="1:26" ht="15.75" x14ac:dyDescent="0.25">
      <c r="A92" s="547" t="s">
        <v>356</v>
      </c>
      <c r="B92" s="541"/>
      <c r="C92" s="542"/>
      <c r="D92" s="542"/>
      <c r="E92" s="562"/>
      <c r="F92" s="542"/>
      <c r="G92" s="542"/>
      <c r="H92" s="542"/>
      <c r="I92" s="542"/>
      <c r="J92" s="542"/>
      <c r="K92" s="542"/>
      <c r="L92" s="542"/>
      <c r="M92" s="542"/>
      <c r="N92" s="542"/>
      <c r="O92" s="542"/>
      <c r="P92" s="542"/>
      <c r="Q92" s="542"/>
      <c r="R92" s="542"/>
      <c r="S92" s="542"/>
      <c r="T92" s="542"/>
      <c r="U92" s="542"/>
      <c r="V92" s="542"/>
      <c r="W92" s="542"/>
      <c r="X92" s="542"/>
      <c r="Y92" s="542"/>
      <c r="Z92" s="542"/>
    </row>
    <row r="93" spans="1:26" ht="15" customHeight="1" x14ac:dyDescent="0.3">
      <c r="A93" s="563" t="s">
        <v>1697</v>
      </c>
      <c r="B93" s="541"/>
      <c r="C93" s="542"/>
      <c r="D93" s="542"/>
      <c r="E93" s="562"/>
      <c r="F93" s="542"/>
      <c r="G93" s="542"/>
      <c r="H93" s="542"/>
      <c r="I93" s="542"/>
      <c r="J93" s="542"/>
      <c r="K93" s="542"/>
      <c r="L93" s="542"/>
      <c r="M93" s="542"/>
      <c r="N93" s="542"/>
      <c r="O93" s="542"/>
      <c r="P93" s="542"/>
      <c r="Q93" s="542"/>
      <c r="R93" s="542"/>
      <c r="S93" s="542"/>
      <c r="T93" s="542"/>
      <c r="U93" s="542"/>
      <c r="V93" s="542"/>
      <c r="W93" s="542"/>
      <c r="X93" s="542"/>
      <c r="Y93" s="542"/>
      <c r="Z93" s="542"/>
    </row>
    <row r="94" spans="1:26" ht="15.75" x14ac:dyDescent="0.25">
      <c r="A94" s="547" t="str">
        <f t="shared" ref="A94:A98" si="0">CONCATENATE(B94,". ",C94)</f>
        <v xml:space="preserve">g.3 . Skatinti verslų kūrimąsi kaime, žemės ūkio veiklos įvairinimą </v>
      </c>
      <c r="B94" s="543" t="s">
        <v>1698</v>
      </c>
      <c r="C94" s="564" t="s">
        <v>1699</v>
      </c>
      <c r="D94" s="564" t="s">
        <v>1700</v>
      </c>
      <c r="E94" s="565" t="s">
        <v>1701</v>
      </c>
      <c r="F94" s="542"/>
      <c r="G94" s="542"/>
      <c r="H94" s="542"/>
      <c r="I94" s="542"/>
      <c r="J94" s="542"/>
      <c r="K94" s="542"/>
      <c r="L94" s="542"/>
      <c r="M94" s="542"/>
      <c r="N94" s="542"/>
      <c r="O94" s="542"/>
      <c r="P94" s="542"/>
      <c r="Q94" s="542"/>
      <c r="R94" s="542"/>
      <c r="S94" s="542"/>
      <c r="T94" s="542"/>
      <c r="U94" s="542"/>
      <c r="V94" s="542"/>
      <c r="W94" s="542"/>
      <c r="X94" s="542"/>
      <c r="Y94" s="542"/>
      <c r="Z94" s="542"/>
    </row>
    <row r="95" spans="1:26" ht="15.75" x14ac:dyDescent="0.25">
      <c r="A95" s="547" t="str">
        <f t="shared" si="0"/>
        <v>h.1. Skatinti kaimo gyventojų ir kaimo bendruomenių verslo iniciatyvas</v>
      </c>
      <c r="B95" s="543" t="s">
        <v>1702</v>
      </c>
      <c r="C95" s="564" t="s">
        <v>1703</v>
      </c>
      <c r="D95" s="564" t="s">
        <v>1704</v>
      </c>
      <c r="E95" s="565" t="s">
        <v>119</v>
      </c>
      <c r="F95" s="542"/>
      <c r="G95" s="542"/>
      <c r="H95" s="542"/>
      <c r="I95" s="542"/>
      <c r="J95" s="542"/>
      <c r="K95" s="542"/>
      <c r="L95" s="542"/>
      <c r="M95" s="542"/>
      <c r="N95" s="542"/>
      <c r="O95" s="542"/>
      <c r="P95" s="542"/>
      <c r="Q95" s="542"/>
      <c r="R95" s="542"/>
      <c r="S95" s="542"/>
      <c r="T95" s="542"/>
      <c r="U95" s="542"/>
      <c r="V95" s="542"/>
      <c r="W95" s="542"/>
      <c r="X95" s="542"/>
      <c r="Y95" s="542"/>
      <c r="Z95" s="542"/>
    </row>
    <row r="96" spans="1:26" ht="15.75" x14ac:dyDescent="0.25">
      <c r="A96" s="547" t="str">
        <f t="shared" si="0"/>
        <v xml:space="preserve">h.2. Didinti kaimo gyventojų užimtumą ir  socialinę įtrauktį </v>
      </c>
      <c r="B96" s="543" t="s">
        <v>1705</v>
      </c>
      <c r="C96" s="564" t="s">
        <v>1706</v>
      </c>
      <c r="D96" s="564" t="s">
        <v>1707</v>
      </c>
      <c r="E96" s="565" t="s">
        <v>119</v>
      </c>
      <c r="F96" s="542"/>
      <c r="G96" s="542"/>
      <c r="H96" s="542"/>
      <c r="I96" s="542"/>
      <c r="J96" s="542"/>
      <c r="K96" s="542"/>
      <c r="L96" s="542"/>
      <c r="M96" s="542"/>
      <c r="N96" s="542"/>
      <c r="O96" s="542"/>
      <c r="P96" s="542"/>
      <c r="Q96" s="542"/>
      <c r="R96" s="542"/>
      <c r="S96" s="542"/>
      <c r="T96" s="542"/>
      <c r="U96" s="542"/>
      <c r="V96" s="542"/>
      <c r="W96" s="542"/>
      <c r="X96" s="542"/>
      <c r="Y96" s="542"/>
      <c r="Z96" s="542"/>
    </row>
    <row r="97" spans="1:26" ht="15.75" x14ac:dyDescent="0.25">
      <c r="A97" s="547" t="str">
        <f t="shared" si="0"/>
        <v xml:space="preserve">h.4 . Modernizuoti kaimo vietoves didinant gyvenimo sąlygų jose patrauklumą </v>
      </c>
      <c r="B97" s="543" t="s">
        <v>1708</v>
      </c>
      <c r="C97" s="564" t="s">
        <v>1709</v>
      </c>
      <c r="D97" s="564" t="s">
        <v>1700</v>
      </c>
      <c r="E97" s="565" t="s">
        <v>1701</v>
      </c>
      <c r="F97" s="542"/>
      <c r="G97" s="542"/>
      <c r="H97" s="542"/>
      <c r="I97" s="542"/>
      <c r="J97" s="542"/>
      <c r="K97" s="542"/>
      <c r="L97" s="542"/>
      <c r="M97" s="542"/>
      <c r="N97" s="542"/>
      <c r="O97" s="542"/>
      <c r="P97" s="542"/>
      <c r="Q97" s="542"/>
      <c r="R97" s="542"/>
      <c r="S97" s="542"/>
      <c r="T97" s="542"/>
      <c r="U97" s="542"/>
      <c r="V97" s="542"/>
      <c r="W97" s="542"/>
      <c r="X97" s="542"/>
      <c r="Y97" s="542"/>
      <c r="Z97" s="542"/>
    </row>
    <row r="98" spans="1:26" ht="15.75" x14ac:dyDescent="0.25">
      <c r="A98" s="547" t="str">
        <f t="shared" si="0"/>
        <v>h.5. Skatinti bioekonomikos verslus</v>
      </c>
      <c r="B98" s="543" t="s">
        <v>1710</v>
      </c>
      <c r="C98" s="564" t="s">
        <v>1711</v>
      </c>
      <c r="D98" s="564" t="s">
        <v>1712</v>
      </c>
      <c r="E98" s="565" t="s">
        <v>119</v>
      </c>
      <c r="F98" s="542"/>
      <c r="G98" s="542"/>
      <c r="H98" s="542"/>
      <c r="I98" s="542"/>
      <c r="J98" s="542"/>
      <c r="K98" s="542"/>
      <c r="L98" s="542"/>
      <c r="M98" s="542"/>
      <c r="N98" s="542"/>
      <c r="O98" s="542"/>
      <c r="P98" s="542"/>
      <c r="Q98" s="542"/>
      <c r="R98" s="542"/>
      <c r="S98" s="542"/>
      <c r="T98" s="542"/>
      <c r="U98" s="542"/>
      <c r="V98" s="542"/>
      <c r="W98" s="542"/>
      <c r="X98" s="542"/>
      <c r="Y98" s="542"/>
      <c r="Z98" s="542"/>
    </row>
    <row r="99" spans="1:26" ht="15" customHeight="1" x14ac:dyDescent="0.3">
      <c r="A99" s="563" t="s">
        <v>1713</v>
      </c>
      <c r="B99" s="543"/>
      <c r="C99" s="564"/>
      <c r="D99" s="564"/>
      <c r="E99" s="565"/>
      <c r="F99" s="542"/>
      <c r="G99" s="542"/>
      <c r="H99" s="542"/>
      <c r="I99" s="542"/>
      <c r="J99" s="542"/>
      <c r="K99" s="542"/>
      <c r="L99" s="542"/>
      <c r="M99" s="542"/>
      <c r="N99" s="542"/>
      <c r="O99" s="542"/>
      <c r="P99" s="542"/>
      <c r="Q99" s="542"/>
      <c r="R99" s="542"/>
      <c r="S99" s="542"/>
      <c r="T99" s="542"/>
      <c r="U99" s="542"/>
      <c r="V99" s="542"/>
      <c r="W99" s="542"/>
      <c r="X99" s="542"/>
      <c r="Y99" s="542"/>
      <c r="Z99" s="542"/>
    </row>
    <row r="100" spans="1:26" ht="15.75" x14ac:dyDescent="0.25">
      <c r="A100" s="547" t="str">
        <f t="shared" ref="A100:A144" si="1">CONCATENATE(B100,". ",C100)</f>
        <v>a.1. Palaikyti žemės ūkio veiklos tęstinumą ir tvarumą</v>
      </c>
      <c r="B100" s="543" t="s">
        <v>1714</v>
      </c>
      <c r="C100" s="564" t="s">
        <v>1715</v>
      </c>
      <c r="D100" s="564" t="s">
        <v>1707</v>
      </c>
      <c r="E100" s="565" t="s">
        <v>119</v>
      </c>
      <c r="F100" s="542"/>
      <c r="G100" s="542"/>
      <c r="H100" s="542"/>
      <c r="I100" s="542"/>
      <c r="J100" s="542"/>
      <c r="K100" s="542"/>
      <c r="L100" s="542"/>
      <c r="M100" s="542"/>
      <c r="N100" s="542"/>
      <c r="O100" s="542"/>
      <c r="P100" s="542"/>
      <c r="Q100" s="542"/>
      <c r="R100" s="542"/>
      <c r="S100" s="542"/>
      <c r="T100" s="542"/>
      <c r="U100" s="542"/>
      <c r="V100" s="542"/>
      <c r="W100" s="542"/>
      <c r="X100" s="542"/>
      <c r="Y100" s="542"/>
      <c r="Z100" s="542"/>
    </row>
    <row r="101" spans="1:26" ht="15.75" x14ac:dyDescent="0.25">
      <c r="A101" s="547" t="str">
        <f t="shared" si="1"/>
        <v xml:space="preserve">a.2. Didinti mažų ir vidutinių ūkių gyvybingumą labiau remiant jų pajamas </v>
      </c>
      <c r="B101" s="543" t="s">
        <v>1716</v>
      </c>
      <c r="C101" s="564" t="s">
        <v>1717</v>
      </c>
      <c r="D101" s="564" t="s">
        <v>1707</v>
      </c>
      <c r="E101" s="565" t="s">
        <v>119</v>
      </c>
      <c r="F101" s="542"/>
      <c r="G101" s="542"/>
      <c r="H101" s="542"/>
      <c r="I101" s="542"/>
      <c r="J101" s="542"/>
      <c r="K101" s="542"/>
      <c r="L101" s="542"/>
      <c r="M101" s="542"/>
      <c r="N101" s="542"/>
      <c r="O101" s="542"/>
      <c r="P101" s="542"/>
      <c r="Q101" s="542"/>
      <c r="R101" s="542"/>
      <c r="S101" s="542"/>
      <c r="T101" s="542"/>
      <c r="U101" s="542"/>
      <c r="V101" s="542"/>
      <c r="W101" s="542"/>
      <c r="X101" s="542"/>
      <c r="Y101" s="542"/>
      <c r="Z101" s="542"/>
    </row>
    <row r="102" spans="1:26" ht="15.75" x14ac:dyDescent="0.25">
      <c r="A102" s="547" t="str">
        <f t="shared" si="1"/>
        <v xml:space="preserve">a.3. Palaikyti ekonominius sunkumus patiriančių žemės ūkio sektorių gamybos lygį </v>
      </c>
      <c r="B102" s="543" t="s">
        <v>1718</v>
      </c>
      <c r="C102" s="564" t="s">
        <v>1719</v>
      </c>
      <c r="D102" s="564" t="s">
        <v>1700</v>
      </c>
      <c r="E102" s="565" t="s">
        <v>119</v>
      </c>
      <c r="F102" s="542"/>
      <c r="G102" s="542"/>
      <c r="H102" s="542"/>
      <c r="I102" s="542"/>
      <c r="J102" s="542"/>
      <c r="K102" s="542"/>
      <c r="L102" s="542"/>
      <c r="M102" s="542"/>
      <c r="N102" s="542"/>
      <c r="O102" s="542"/>
      <c r="P102" s="542"/>
      <c r="Q102" s="542"/>
      <c r="R102" s="542"/>
      <c r="S102" s="542"/>
      <c r="T102" s="542"/>
      <c r="U102" s="542"/>
      <c r="V102" s="542"/>
      <c r="W102" s="542"/>
      <c r="X102" s="542"/>
      <c r="Y102" s="542"/>
      <c r="Z102" s="542"/>
    </row>
    <row r="103" spans="1:26" ht="15.75" x14ac:dyDescent="0.25">
      <c r="A103" s="547" t="str">
        <f t="shared" si="1"/>
        <v>a.4. Padidinti jaunųjų ūkininkų ūkių ekonominį pajėgumą</v>
      </c>
      <c r="B103" s="543" t="s">
        <v>1720</v>
      </c>
      <c r="C103" s="564" t="s">
        <v>1721</v>
      </c>
      <c r="D103" s="564" t="s">
        <v>1707</v>
      </c>
      <c r="E103" s="565" t="s">
        <v>119</v>
      </c>
      <c r="F103" s="542"/>
      <c r="G103" s="542"/>
      <c r="H103" s="542"/>
      <c r="I103" s="542"/>
      <c r="J103" s="542"/>
      <c r="K103" s="542"/>
      <c r="L103" s="542"/>
      <c r="M103" s="542"/>
      <c r="N103" s="542"/>
      <c r="O103" s="542"/>
      <c r="P103" s="542"/>
      <c r="Q103" s="542"/>
      <c r="R103" s="542"/>
      <c r="S103" s="542"/>
      <c r="T103" s="542"/>
      <c r="U103" s="542"/>
      <c r="V103" s="542"/>
      <c r="W103" s="542"/>
      <c r="X103" s="542"/>
      <c r="Y103" s="542"/>
      <c r="Z103" s="542"/>
    </row>
    <row r="104" spans="1:26" ht="15.75" x14ac:dyDescent="0.25">
      <c r="A104" s="547" t="str">
        <f t="shared" si="1"/>
        <v>a.5. Didinti žemės ūkio subjektų galimybes pasinaudoti alternatyviais finansiniais ištekliais</v>
      </c>
      <c r="B104" s="543" t="s">
        <v>1722</v>
      </c>
      <c r="C104" s="564" t="s">
        <v>1723</v>
      </c>
      <c r="D104" s="564" t="s">
        <v>1712</v>
      </c>
      <c r="E104" s="565" t="s">
        <v>119</v>
      </c>
      <c r="F104" s="542"/>
      <c r="G104" s="542"/>
      <c r="H104" s="542"/>
      <c r="I104" s="542"/>
      <c r="J104" s="542"/>
      <c r="K104" s="542"/>
      <c r="L104" s="542"/>
      <c r="M104" s="542"/>
      <c r="N104" s="542"/>
      <c r="O104" s="542"/>
      <c r="P104" s="542"/>
      <c r="Q104" s="542"/>
      <c r="R104" s="542"/>
      <c r="S104" s="542"/>
      <c r="T104" s="542"/>
      <c r="U104" s="542"/>
      <c r="V104" s="542"/>
      <c r="W104" s="542"/>
      <c r="X104" s="542"/>
      <c r="Y104" s="542"/>
      <c r="Z104" s="542"/>
    </row>
    <row r="105" spans="1:26" ht="15.75" x14ac:dyDescent="0.25">
      <c r="A105" s="547" t="str">
        <f t="shared" si="1"/>
        <v xml:space="preserve">a.6. Skatinti rizikų valdymo priemonių taikymą ūkiuose </v>
      </c>
      <c r="B105" s="543" t="s">
        <v>1724</v>
      </c>
      <c r="C105" s="564" t="s">
        <v>1725</v>
      </c>
      <c r="D105" s="564" t="s">
        <v>1712</v>
      </c>
      <c r="E105" s="565" t="s">
        <v>119</v>
      </c>
      <c r="F105" s="542"/>
      <c r="G105" s="542"/>
      <c r="H105" s="542"/>
      <c r="I105" s="542"/>
      <c r="J105" s="542"/>
      <c r="K105" s="542"/>
      <c r="L105" s="542"/>
      <c r="M105" s="542"/>
      <c r="N105" s="542"/>
      <c r="O105" s="542"/>
      <c r="P105" s="542"/>
      <c r="Q105" s="542"/>
      <c r="R105" s="542"/>
      <c r="S105" s="542"/>
      <c r="T105" s="542"/>
      <c r="U105" s="542"/>
      <c r="V105" s="542"/>
      <c r="W105" s="542"/>
      <c r="X105" s="542"/>
      <c r="Y105" s="542"/>
      <c r="Z105" s="542"/>
    </row>
    <row r="106" spans="1:26" ht="15.75" x14ac:dyDescent="0.25">
      <c r="A106" s="547" t="str">
        <f t="shared" si="1"/>
        <v>a.7. Palaikyti ūkių ekonominį ir aplinkosauginį tvarumą vietovėse, turinčiose gamtinių ir kt. kliūčių</v>
      </c>
      <c r="B106" s="543" t="s">
        <v>1726</v>
      </c>
      <c r="C106" s="564" t="s">
        <v>1727</v>
      </c>
      <c r="D106" s="564" t="s">
        <v>1700</v>
      </c>
      <c r="E106" s="565" t="s">
        <v>119</v>
      </c>
      <c r="F106" s="542"/>
      <c r="G106" s="542"/>
      <c r="H106" s="542"/>
      <c r="I106" s="542"/>
      <c r="J106" s="542"/>
      <c r="K106" s="542"/>
      <c r="L106" s="542"/>
      <c r="M106" s="542"/>
      <c r="N106" s="542"/>
      <c r="O106" s="542"/>
      <c r="P106" s="542"/>
      <c r="Q106" s="542"/>
      <c r="R106" s="542"/>
      <c r="S106" s="542"/>
      <c r="T106" s="542"/>
      <c r="U106" s="542"/>
      <c r="V106" s="542"/>
      <c r="W106" s="542"/>
      <c r="X106" s="542"/>
      <c r="Y106" s="542"/>
      <c r="Z106" s="542"/>
    </row>
    <row r="107" spans="1:26" ht="15.75" x14ac:dyDescent="0.25">
      <c r="A107" s="547" t="str">
        <f t="shared" si="1"/>
        <v xml:space="preserve">b.1. Skatinti aukštesnės pridėtinės vertės žemės ūkio produktų gamybą, visų pirma remiant perdirbimą  </v>
      </c>
      <c r="B107" s="543" t="s">
        <v>1728</v>
      </c>
      <c r="C107" s="564" t="s">
        <v>1729</v>
      </c>
      <c r="D107" s="564" t="s">
        <v>1700</v>
      </c>
      <c r="E107" s="565" t="s">
        <v>119</v>
      </c>
      <c r="F107" s="542"/>
      <c r="G107" s="542"/>
      <c r="H107" s="542"/>
      <c r="I107" s="542"/>
      <c r="J107" s="542"/>
      <c r="K107" s="542"/>
      <c r="L107" s="542"/>
      <c r="M107" s="542"/>
      <c r="N107" s="542"/>
      <c r="O107" s="542"/>
      <c r="P107" s="542"/>
      <c r="Q107" s="542"/>
      <c r="R107" s="542"/>
      <c r="S107" s="542"/>
      <c r="T107" s="542"/>
      <c r="U107" s="542"/>
      <c r="V107" s="542"/>
      <c r="W107" s="542"/>
      <c r="X107" s="542"/>
      <c r="Y107" s="542"/>
      <c r="Z107" s="542"/>
    </row>
    <row r="108" spans="1:26" ht="15.75" x14ac:dyDescent="0.25">
      <c r="A108" s="547" t="str">
        <f t="shared" si="1"/>
        <v>b.2. Didinti inovatyvių / pažangių technologijų diegimą ūkiuose</v>
      </c>
      <c r="B108" s="543" t="s">
        <v>1730</v>
      </c>
      <c r="C108" s="564" t="s">
        <v>1731</v>
      </c>
      <c r="D108" s="564" t="s">
        <v>1707</v>
      </c>
      <c r="E108" s="565" t="s">
        <v>119</v>
      </c>
      <c r="F108" s="542"/>
      <c r="G108" s="542"/>
      <c r="H108" s="542"/>
      <c r="I108" s="542"/>
      <c r="J108" s="542"/>
      <c r="K108" s="542"/>
      <c r="L108" s="542"/>
      <c r="M108" s="542"/>
      <c r="N108" s="542"/>
      <c r="O108" s="542"/>
      <c r="P108" s="542"/>
      <c r="Q108" s="542"/>
      <c r="R108" s="542"/>
      <c r="S108" s="542"/>
      <c r="T108" s="542"/>
      <c r="U108" s="542"/>
      <c r="V108" s="542"/>
      <c r="W108" s="542"/>
      <c r="X108" s="542"/>
      <c r="Y108" s="542"/>
      <c r="Z108" s="542"/>
    </row>
    <row r="109" spans="1:26" ht="15.75" x14ac:dyDescent="0.25">
      <c r="A109" s="547" t="str">
        <f t="shared" si="1"/>
        <v>b.3. Atnaujinti esamas melioracijos sistemas, pertvarkant į reguliuojamas</v>
      </c>
      <c r="B109" s="543" t="s">
        <v>1732</v>
      </c>
      <c r="C109" s="564" t="s">
        <v>1733</v>
      </c>
      <c r="D109" s="564" t="s">
        <v>1707</v>
      </c>
      <c r="E109" s="565" t="s">
        <v>119</v>
      </c>
      <c r="F109" s="542"/>
      <c r="G109" s="542"/>
      <c r="H109" s="542"/>
      <c r="I109" s="542"/>
      <c r="J109" s="542"/>
      <c r="K109" s="542"/>
      <c r="L109" s="542"/>
      <c r="M109" s="542"/>
      <c r="N109" s="542"/>
      <c r="O109" s="542"/>
      <c r="P109" s="542"/>
      <c r="Q109" s="542"/>
      <c r="R109" s="542"/>
      <c r="S109" s="542"/>
      <c r="T109" s="542"/>
      <c r="U109" s="542"/>
      <c r="V109" s="542"/>
      <c r="W109" s="542"/>
      <c r="X109" s="542"/>
      <c r="Y109" s="542"/>
      <c r="Z109" s="542"/>
    </row>
    <row r="110" spans="1:26" ht="15.75" x14ac:dyDescent="0.25">
      <c r="A110" s="547" t="str">
        <f t="shared" si="1"/>
        <v>b.4. Skatinti beatliekinę veiklą ūkiuose</v>
      </c>
      <c r="B110" s="543" t="s">
        <v>1734</v>
      </c>
      <c r="C110" s="564" t="s">
        <v>1735</v>
      </c>
      <c r="D110" s="564" t="s">
        <v>1700</v>
      </c>
      <c r="E110" s="565" t="s">
        <v>119</v>
      </c>
      <c r="F110" s="542"/>
      <c r="G110" s="542"/>
      <c r="H110" s="542"/>
      <c r="I110" s="542"/>
      <c r="J110" s="542"/>
      <c r="K110" s="542"/>
      <c r="L110" s="542"/>
      <c r="M110" s="542"/>
      <c r="N110" s="542"/>
      <c r="O110" s="542"/>
      <c r="P110" s="542"/>
      <c r="Q110" s="542"/>
      <c r="R110" s="542"/>
      <c r="S110" s="542"/>
      <c r="T110" s="542"/>
      <c r="U110" s="542"/>
      <c r="V110" s="542"/>
      <c r="W110" s="542"/>
      <c r="X110" s="542"/>
      <c r="Y110" s="542"/>
      <c r="Z110" s="542"/>
    </row>
    <row r="111" spans="1:26" ht="15.75" x14ac:dyDescent="0.25">
      <c r="A111" s="547" t="str">
        <f t="shared" si="1"/>
        <v>b.5. Skatinti novatoriškų (naujoviškų) produktų iš biomasės gamybą</v>
      </c>
      <c r="B111" s="543" t="s">
        <v>1736</v>
      </c>
      <c r="C111" s="564" t="s">
        <v>1737</v>
      </c>
      <c r="D111" s="564" t="s">
        <v>1700</v>
      </c>
      <c r="E111" s="565" t="s">
        <v>119</v>
      </c>
      <c r="F111" s="542"/>
      <c r="G111" s="542"/>
      <c r="H111" s="542"/>
      <c r="I111" s="542"/>
      <c r="J111" s="542"/>
      <c r="K111" s="542"/>
      <c r="L111" s="542"/>
      <c r="M111" s="542"/>
      <c r="N111" s="542"/>
      <c r="O111" s="542"/>
      <c r="P111" s="542"/>
      <c r="Q111" s="542"/>
      <c r="R111" s="542"/>
      <c r="S111" s="542"/>
      <c r="T111" s="542"/>
      <c r="U111" s="542"/>
      <c r="V111" s="542"/>
      <c r="W111" s="542"/>
      <c r="X111" s="542"/>
      <c r="Y111" s="542"/>
      <c r="Z111" s="542"/>
    </row>
    <row r="112" spans="1:26" ht="15.75" x14ac:dyDescent="0.25">
      <c r="A112" s="547" t="str">
        <f t="shared" si="1"/>
        <v>c.1. Skatinti ūkių bendradarbiavimą, įskaitant gamintojų organizacijų kūrimąsi</v>
      </c>
      <c r="B112" s="543" t="s">
        <v>1738</v>
      </c>
      <c r="C112" s="564" t="s">
        <v>1739</v>
      </c>
      <c r="D112" s="564" t="s">
        <v>1700</v>
      </c>
      <c r="E112" s="565" t="s">
        <v>119</v>
      </c>
      <c r="F112" s="542"/>
      <c r="G112" s="542"/>
      <c r="H112" s="542"/>
      <c r="I112" s="542"/>
      <c r="J112" s="542"/>
      <c r="K112" s="542"/>
      <c r="L112" s="542"/>
      <c r="M112" s="542"/>
      <c r="N112" s="542"/>
      <c r="O112" s="542"/>
      <c r="P112" s="542"/>
      <c r="Q112" s="542"/>
      <c r="R112" s="542"/>
      <c r="S112" s="542"/>
      <c r="T112" s="542"/>
      <c r="U112" s="542"/>
      <c r="V112" s="542"/>
      <c r="W112" s="542"/>
      <c r="X112" s="542"/>
      <c r="Y112" s="542"/>
      <c r="Z112" s="542"/>
    </row>
    <row r="113" spans="1:26" ht="15.75" x14ac:dyDescent="0.25">
      <c r="A113" s="547" t="str">
        <f t="shared" si="1"/>
        <v>c.2. Didinti ūkininkų derybinę galią, ypač dalyvaujant trumpose tiekimo grandinėse</v>
      </c>
      <c r="B113" s="543" t="s">
        <v>1740</v>
      </c>
      <c r="C113" s="564" t="s">
        <v>1741</v>
      </c>
      <c r="D113" s="564" t="s">
        <v>1707</v>
      </c>
      <c r="E113" s="565" t="s">
        <v>119</v>
      </c>
      <c r="F113" s="542"/>
      <c r="G113" s="542"/>
      <c r="H113" s="542"/>
      <c r="I113" s="542"/>
      <c r="J113" s="542"/>
      <c r="K113" s="542"/>
      <c r="L113" s="542"/>
      <c r="M113" s="542"/>
      <c r="N113" s="542"/>
      <c r="O113" s="542"/>
      <c r="P113" s="542"/>
      <c r="Q113" s="542"/>
      <c r="R113" s="542"/>
      <c r="S113" s="542"/>
      <c r="T113" s="542"/>
      <c r="U113" s="542"/>
      <c r="V113" s="542"/>
      <c r="W113" s="542"/>
      <c r="X113" s="542"/>
      <c r="Y113" s="542"/>
      <c r="Z113" s="542"/>
    </row>
    <row r="114" spans="1:26" ht="15.75" x14ac:dyDescent="0.25">
      <c r="A114" s="547" t="str">
        <f t="shared" si="1"/>
        <v>c.3. Skatinti kooperatyvus teikti paslaugas savo nariams, pritaikant dalijimosi ekonomikos principus</v>
      </c>
      <c r="B114" s="543" t="s">
        <v>1742</v>
      </c>
      <c r="C114" s="564" t="s">
        <v>1743</v>
      </c>
      <c r="D114" s="564" t="s">
        <v>1712</v>
      </c>
      <c r="E114" s="565" t="s">
        <v>119</v>
      </c>
      <c r="F114" s="542"/>
      <c r="G114" s="542"/>
      <c r="H114" s="542"/>
      <c r="I114" s="542"/>
      <c r="J114" s="542"/>
      <c r="K114" s="542"/>
      <c r="L114" s="542"/>
      <c r="M114" s="542"/>
      <c r="N114" s="542"/>
      <c r="O114" s="542"/>
      <c r="P114" s="542"/>
      <c r="Q114" s="542"/>
      <c r="R114" s="542"/>
      <c r="S114" s="542"/>
      <c r="T114" s="542"/>
      <c r="U114" s="542"/>
      <c r="V114" s="542"/>
      <c r="W114" s="542"/>
      <c r="X114" s="542"/>
      <c r="Y114" s="542"/>
      <c r="Z114" s="542"/>
    </row>
    <row r="115" spans="1:26" ht="15.75" x14ac:dyDescent="0.25">
      <c r="A115" s="547" t="str">
        <f t="shared" si="1"/>
        <v>c.4. Skatinti ūkio subjektus gaminti aukštesnės pridėtinės vertės produkciją</v>
      </c>
      <c r="B115" s="543" t="s">
        <v>1744</v>
      </c>
      <c r="C115" s="564" t="s">
        <v>1745</v>
      </c>
      <c r="D115" s="564" t="s">
        <v>1700</v>
      </c>
      <c r="E115" s="565" t="s">
        <v>119</v>
      </c>
      <c r="F115" s="542"/>
      <c r="G115" s="542"/>
      <c r="H115" s="542"/>
      <c r="I115" s="542"/>
      <c r="J115" s="542"/>
      <c r="K115" s="542"/>
      <c r="L115" s="542"/>
      <c r="M115" s="542"/>
      <c r="N115" s="542"/>
      <c r="O115" s="542"/>
      <c r="P115" s="542"/>
      <c r="Q115" s="542"/>
      <c r="R115" s="542"/>
      <c r="S115" s="542"/>
      <c r="T115" s="542"/>
      <c r="U115" s="542"/>
      <c r="V115" s="542"/>
      <c r="W115" s="542"/>
      <c r="X115" s="542"/>
      <c r="Y115" s="542"/>
      <c r="Z115" s="542"/>
    </row>
    <row r="116" spans="1:26" ht="15.75" x14ac:dyDescent="0.25">
      <c r="A116" s="547" t="str">
        <f t="shared" si="1"/>
        <v xml:space="preserve">d.1. Didinti ŠESD absorbavimą skatinant miškų veisimą </v>
      </c>
      <c r="B116" s="543" t="s">
        <v>1746</v>
      </c>
      <c r="C116" s="564" t="s">
        <v>1747</v>
      </c>
      <c r="D116" s="564" t="s">
        <v>1700</v>
      </c>
      <c r="E116" s="565" t="s">
        <v>119</v>
      </c>
      <c r="F116" s="542"/>
      <c r="G116" s="542"/>
      <c r="H116" s="542"/>
      <c r="I116" s="542"/>
      <c r="J116" s="542"/>
      <c r="K116" s="542"/>
      <c r="L116" s="542"/>
      <c r="M116" s="542"/>
      <c r="N116" s="542"/>
      <c r="O116" s="542"/>
      <c r="P116" s="542"/>
      <c r="Q116" s="542"/>
      <c r="R116" s="542"/>
      <c r="S116" s="542"/>
      <c r="T116" s="542"/>
      <c r="U116" s="542"/>
      <c r="V116" s="542"/>
      <c r="W116" s="542"/>
      <c r="X116" s="542"/>
      <c r="Y116" s="542"/>
      <c r="Z116" s="542"/>
    </row>
    <row r="117" spans="1:26" ht="15.75" x14ac:dyDescent="0.25">
      <c r="A117" s="547" t="str">
        <f t="shared" si="1"/>
        <v>d.2. Taikyti technologijas mažinančias ŠESD emisijas ir didinančias organinės anglies kiekį dirvožemyje</v>
      </c>
      <c r="B117" s="543" t="s">
        <v>1748</v>
      </c>
      <c r="C117" s="564" t="s">
        <v>1749</v>
      </c>
      <c r="D117" s="564" t="s">
        <v>1700</v>
      </c>
      <c r="E117" s="565" t="s">
        <v>119</v>
      </c>
      <c r="F117" s="542"/>
      <c r="G117" s="542"/>
      <c r="H117" s="542"/>
      <c r="I117" s="542"/>
      <c r="J117" s="542"/>
      <c r="K117" s="542"/>
      <c r="L117" s="542"/>
      <c r="M117" s="542"/>
      <c r="N117" s="542"/>
      <c r="O117" s="542"/>
      <c r="P117" s="542"/>
      <c r="Q117" s="542"/>
      <c r="R117" s="542"/>
      <c r="S117" s="542"/>
      <c r="T117" s="542"/>
      <c r="U117" s="542"/>
      <c r="V117" s="542"/>
      <c r="W117" s="542"/>
      <c r="X117" s="542"/>
      <c r="Y117" s="542"/>
      <c r="Z117" s="542"/>
    </row>
    <row r="118" spans="1:26" ht="15.75" x14ac:dyDescent="0.25">
      <c r="A118" s="547" t="str">
        <f t="shared" si="1"/>
        <v>d.3. Mažinti ŠESD emisijas nusausintuose šlapynėse ir durpynuose</v>
      </c>
      <c r="B118" s="543" t="s">
        <v>1750</v>
      </c>
      <c r="C118" s="564" t="s">
        <v>1751</v>
      </c>
      <c r="D118" s="564" t="s">
        <v>1712</v>
      </c>
      <c r="E118" s="565" t="s">
        <v>119</v>
      </c>
      <c r="F118" s="542"/>
      <c r="G118" s="542"/>
      <c r="H118" s="542"/>
      <c r="I118" s="542"/>
      <c r="J118" s="542"/>
      <c r="K118" s="542"/>
      <c r="L118" s="542"/>
      <c r="M118" s="542"/>
      <c r="N118" s="542"/>
      <c r="O118" s="542"/>
      <c r="P118" s="542"/>
      <c r="Q118" s="542"/>
      <c r="R118" s="542"/>
      <c r="S118" s="542"/>
      <c r="T118" s="542"/>
      <c r="U118" s="542"/>
      <c r="V118" s="542"/>
      <c r="W118" s="542"/>
      <c r="X118" s="542"/>
      <c r="Y118" s="542"/>
      <c r="Z118" s="542"/>
    </row>
    <row r="119" spans="1:26" ht="15.75" x14ac:dyDescent="0.25">
      <c r="A119" s="547" t="str">
        <f t="shared" si="1"/>
        <v>d.4. Didinti ūkių atsparumą dėl klimato kaitos kylančiai rizikai taikant modernias vandentvarkos sistemas</v>
      </c>
      <c r="B119" s="543" t="s">
        <v>1752</v>
      </c>
      <c r="C119" s="564" t="s">
        <v>1753</v>
      </c>
      <c r="D119" s="564" t="s">
        <v>1712</v>
      </c>
      <c r="E119" s="565" t="s">
        <v>119</v>
      </c>
      <c r="F119" s="542"/>
      <c r="G119" s="542"/>
      <c r="H119" s="542"/>
      <c r="I119" s="542"/>
      <c r="J119" s="542"/>
      <c r="K119" s="542"/>
      <c r="L119" s="542"/>
      <c r="M119" s="542"/>
      <c r="N119" s="542"/>
      <c r="O119" s="542"/>
      <c r="P119" s="542"/>
      <c r="Q119" s="542"/>
      <c r="R119" s="542"/>
      <c r="S119" s="542"/>
      <c r="T119" s="542"/>
      <c r="U119" s="542"/>
      <c r="V119" s="542"/>
      <c r="W119" s="542"/>
      <c r="X119" s="542"/>
      <c r="Y119" s="542"/>
      <c r="Z119" s="542"/>
    </row>
    <row r="120" spans="1:26" ht="15.75" x14ac:dyDescent="0.25">
      <c r="A120" s="547" t="str">
        <f t="shared" si="1"/>
        <v>d.5. Didinti gyvulių mėšlo ir kitų šalutinių žemės ūkio produktų panaudojimą energijos gamybai</v>
      </c>
      <c r="B120" s="543" t="s">
        <v>1754</v>
      </c>
      <c r="C120" s="564" t="s">
        <v>1755</v>
      </c>
      <c r="D120" s="564" t="s">
        <v>1712</v>
      </c>
      <c r="E120" s="565" t="s">
        <v>1701</v>
      </c>
      <c r="F120" s="542"/>
      <c r="G120" s="542"/>
      <c r="H120" s="542"/>
      <c r="I120" s="542"/>
      <c r="J120" s="542"/>
      <c r="K120" s="542"/>
      <c r="L120" s="542"/>
      <c r="M120" s="542"/>
      <c r="N120" s="542"/>
      <c r="O120" s="542"/>
      <c r="P120" s="542"/>
      <c r="Q120" s="542"/>
      <c r="R120" s="542"/>
      <c r="S120" s="542"/>
      <c r="T120" s="542"/>
      <c r="U120" s="542"/>
      <c r="V120" s="542"/>
      <c r="W120" s="542"/>
      <c r="X120" s="542"/>
      <c r="Y120" s="542"/>
      <c r="Z120" s="542"/>
    </row>
    <row r="121" spans="1:26" ht="15.75" x14ac:dyDescent="0.25">
      <c r="A121" s="547" t="str">
        <f t="shared" si="1"/>
        <v>e.1. Taikyti žemės ūkio praktikas, kurios stabdytų dirvožemio eroziją, ypač dirbamuose šlaituose</v>
      </c>
      <c r="B121" s="543" t="s">
        <v>1756</v>
      </c>
      <c r="C121" s="564" t="s">
        <v>1757</v>
      </c>
      <c r="D121" s="564" t="s">
        <v>1707</v>
      </c>
      <c r="E121" s="565" t="s">
        <v>119</v>
      </c>
      <c r="F121" s="542"/>
      <c r="G121" s="542"/>
      <c r="H121" s="542"/>
      <c r="I121" s="542"/>
      <c r="J121" s="542"/>
      <c r="K121" s="542"/>
      <c r="L121" s="542"/>
      <c r="M121" s="542"/>
      <c r="N121" s="542"/>
      <c r="O121" s="542"/>
      <c r="P121" s="542"/>
      <c r="Q121" s="542"/>
      <c r="R121" s="542"/>
      <c r="S121" s="542"/>
      <c r="T121" s="542"/>
      <c r="U121" s="542"/>
      <c r="V121" s="542"/>
      <c r="W121" s="542"/>
      <c r="X121" s="542"/>
      <c r="Y121" s="542"/>
      <c r="Z121" s="542"/>
    </row>
    <row r="122" spans="1:26" ht="15.75" x14ac:dyDescent="0.25">
      <c r="A122" s="547" t="str">
        <f t="shared" si="1"/>
        <v>e.2. Mažinti tręšimą mineralinėmis trąšomis ir didinti tvarių mėšlo tvarkymo technologijų naudojimą</v>
      </c>
      <c r="B122" s="543" t="s">
        <v>1758</v>
      </c>
      <c r="C122" s="564" t="s">
        <v>1759</v>
      </c>
      <c r="D122" s="564" t="s">
        <v>1707</v>
      </c>
      <c r="E122" s="565" t="s">
        <v>119</v>
      </c>
      <c r="F122" s="542"/>
      <c r="G122" s="542"/>
      <c r="H122" s="542"/>
      <c r="I122" s="542"/>
      <c r="J122" s="542"/>
      <c r="K122" s="542"/>
      <c r="L122" s="542"/>
      <c r="M122" s="542"/>
      <c r="N122" s="542"/>
      <c r="O122" s="542"/>
      <c r="P122" s="542"/>
      <c r="Q122" s="542"/>
      <c r="R122" s="542"/>
      <c r="S122" s="542"/>
      <c r="T122" s="542"/>
      <c r="U122" s="542"/>
      <c r="V122" s="542"/>
      <c r="W122" s="542"/>
      <c r="X122" s="542"/>
      <c r="Y122" s="542"/>
      <c r="Z122" s="542"/>
    </row>
    <row r="123" spans="1:26" ht="15.75" x14ac:dyDescent="0.25">
      <c r="A123" s="547" t="str">
        <f t="shared" si="1"/>
        <v>e.3. Gerinti paviršinio vandens kokybę, ypač rizikos vandenų teritorijose</v>
      </c>
      <c r="B123" s="543" t="s">
        <v>1760</v>
      </c>
      <c r="C123" s="564" t="s">
        <v>1761</v>
      </c>
      <c r="D123" s="564" t="s">
        <v>1707</v>
      </c>
      <c r="E123" s="565" t="s">
        <v>119</v>
      </c>
      <c r="F123" s="542"/>
      <c r="G123" s="542"/>
      <c r="H123" s="542"/>
      <c r="I123" s="542"/>
      <c r="J123" s="542"/>
      <c r="K123" s="542"/>
      <c r="L123" s="542"/>
      <c r="M123" s="542"/>
      <c r="N123" s="542"/>
      <c r="O123" s="542"/>
      <c r="P123" s="542"/>
      <c r="Q123" s="542"/>
      <c r="R123" s="542"/>
      <c r="S123" s="542"/>
      <c r="T123" s="542"/>
      <c r="U123" s="542"/>
      <c r="V123" s="542"/>
      <c r="W123" s="542"/>
      <c r="X123" s="542"/>
      <c r="Y123" s="542"/>
      <c r="Z123" s="542"/>
    </row>
    <row r="124" spans="1:26" ht="15.75" x14ac:dyDescent="0.25">
      <c r="A124" s="547" t="str">
        <f t="shared" si="1"/>
        <v>f.1. Gerinti biologinės įvairovės būklę žemės ūkio naudmenose, taikant tvarias žemės ūkio praktikas</v>
      </c>
      <c r="B124" s="543" t="s">
        <v>1762</v>
      </c>
      <c r="C124" s="564" t="s">
        <v>1763</v>
      </c>
      <c r="D124" s="564" t="s">
        <v>1700</v>
      </c>
      <c r="E124" s="565" t="s">
        <v>119</v>
      </c>
      <c r="F124" s="542"/>
      <c r="G124" s="542"/>
      <c r="H124" s="542"/>
      <c r="I124" s="542"/>
      <c r="J124" s="542"/>
      <c r="K124" s="542"/>
      <c r="L124" s="542"/>
      <c r="M124" s="542"/>
      <c r="N124" s="542"/>
      <c r="O124" s="542"/>
      <c r="P124" s="542"/>
      <c r="Q124" s="542"/>
      <c r="R124" s="542"/>
      <c r="S124" s="542"/>
      <c r="T124" s="542"/>
      <c r="U124" s="542"/>
      <c r="V124" s="542"/>
      <c r="W124" s="542"/>
      <c r="X124" s="542"/>
      <c r="Y124" s="542"/>
      <c r="Z124" s="542"/>
    </row>
    <row r="125" spans="1:26" ht="15.75" x14ac:dyDescent="0.25">
      <c r="A125" s="547" t="str">
        <f t="shared" si="1"/>
        <v>f.2. Gerinti su žemės ūkiu ir miškais susijusių buveinių būklę</v>
      </c>
      <c r="B125" s="543" t="s">
        <v>1764</v>
      </c>
      <c r="C125" s="564" t="s">
        <v>1765</v>
      </c>
      <c r="D125" s="564" t="s">
        <v>1707</v>
      </c>
      <c r="E125" s="565" t="s">
        <v>119</v>
      </c>
      <c r="F125" s="542"/>
      <c r="G125" s="542"/>
      <c r="H125" s="542"/>
      <c r="I125" s="542"/>
      <c r="J125" s="542"/>
      <c r="K125" s="542"/>
      <c r="L125" s="542"/>
      <c r="M125" s="542"/>
      <c r="N125" s="542"/>
      <c r="O125" s="542"/>
      <c r="P125" s="542"/>
      <c r="Q125" s="542"/>
      <c r="R125" s="542"/>
      <c r="S125" s="542"/>
      <c r="T125" s="542"/>
      <c r="U125" s="542"/>
      <c r="V125" s="542"/>
      <c r="W125" s="542"/>
      <c r="X125" s="542"/>
      <c r="Y125" s="542"/>
      <c r="Z125" s="542"/>
    </row>
    <row r="126" spans="1:26" ht="15.75" x14ac:dyDescent="0.25">
      <c r="A126" s="547" t="str">
        <f t="shared" si="1"/>
        <v>f.3. Saugoti biologinės įvairovės apsaugos požiūriu vertingus agrarinio kraštovaizdžio elementus</v>
      </c>
      <c r="B126" s="543" t="s">
        <v>1766</v>
      </c>
      <c r="C126" s="564" t="s">
        <v>1767</v>
      </c>
      <c r="D126" s="564" t="s">
        <v>1700</v>
      </c>
      <c r="E126" s="565" t="s">
        <v>119</v>
      </c>
      <c r="F126" s="542"/>
      <c r="G126" s="542"/>
      <c r="H126" s="542"/>
      <c r="I126" s="542"/>
      <c r="J126" s="542"/>
      <c r="K126" s="542"/>
      <c r="L126" s="542"/>
      <c r="M126" s="542"/>
      <c r="N126" s="542"/>
      <c r="O126" s="542"/>
      <c r="P126" s="542"/>
      <c r="Q126" s="542"/>
      <c r="R126" s="542"/>
      <c r="S126" s="542"/>
      <c r="T126" s="542"/>
      <c r="U126" s="542"/>
      <c r="V126" s="542"/>
      <c r="W126" s="542"/>
      <c r="X126" s="542"/>
      <c r="Y126" s="542"/>
      <c r="Z126" s="542"/>
    </row>
    <row r="127" spans="1:26" ht="15.75" x14ac:dyDescent="0.25">
      <c r="A127" s="547" t="str">
        <f t="shared" si="1"/>
        <v>g.1. Pritraukti ir išlaikyti jaunus žmones, įskaitant jaunuosius ūkininkus, kaimo vietovėse</v>
      </c>
      <c r="B127" s="543" t="s">
        <v>1768</v>
      </c>
      <c r="C127" s="564" t="s">
        <v>1769</v>
      </c>
      <c r="D127" s="564" t="s">
        <v>1707</v>
      </c>
      <c r="E127" s="565" t="s">
        <v>119</v>
      </c>
      <c r="F127" s="542"/>
      <c r="G127" s="542"/>
      <c r="H127" s="542"/>
      <c r="I127" s="542"/>
      <c r="J127" s="542"/>
      <c r="K127" s="542"/>
      <c r="L127" s="542"/>
      <c r="M127" s="542"/>
      <c r="N127" s="542"/>
      <c r="O127" s="542"/>
      <c r="P127" s="542"/>
      <c r="Q127" s="542"/>
      <c r="R127" s="542"/>
      <c r="S127" s="542"/>
      <c r="T127" s="542"/>
      <c r="U127" s="542"/>
      <c r="V127" s="542"/>
      <c r="W127" s="542"/>
      <c r="X127" s="542"/>
      <c r="Y127" s="542"/>
      <c r="Z127" s="542"/>
    </row>
    <row r="128" spans="1:26" ht="15.75" x14ac:dyDescent="0.25">
      <c r="A128" s="547" t="str">
        <f t="shared" si="1"/>
        <v>g.2 . Gerinti jaunųjų ūkininkų žinių ir įgūdžių lygį, sudarant galimybę jiems mokytis, gauti konsultacijas</v>
      </c>
      <c r="B128" s="543" t="s">
        <v>1770</v>
      </c>
      <c r="C128" s="564" t="s">
        <v>1771</v>
      </c>
      <c r="D128" s="564" t="s">
        <v>1707</v>
      </c>
      <c r="E128" s="565" t="s">
        <v>119</v>
      </c>
      <c r="F128" s="542"/>
      <c r="G128" s="542"/>
      <c r="H128" s="542"/>
      <c r="I128" s="542"/>
      <c r="J128" s="542"/>
      <c r="K128" s="542"/>
      <c r="L128" s="542"/>
      <c r="M128" s="542"/>
      <c r="N128" s="542"/>
      <c r="O128" s="542"/>
      <c r="P128" s="542"/>
      <c r="Q128" s="542"/>
      <c r="R128" s="542"/>
      <c r="S128" s="542"/>
      <c r="T128" s="542"/>
      <c r="U128" s="542"/>
      <c r="V128" s="542"/>
      <c r="W128" s="542"/>
      <c r="X128" s="542"/>
      <c r="Y128" s="542"/>
      <c r="Z128" s="542"/>
    </row>
    <row r="129" spans="1:26" ht="15.75" x14ac:dyDescent="0.25">
      <c r="A129" s="547" t="str">
        <f t="shared" si="1"/>
        <v>g.4 . Didinti jaunųjų ūkininkų prieinamumą prie žemės ir finansinių išteklių</v>
      </c>
      <c r="B129" s="543" t="s">
        <v>1772</v>
      </c>
      <c r="C129" s="564" t="s">
        <v>1773</v>
      </c>
      <c r="D129" s="564" t="s">
        <v>1707</v>
      </c>
      <c r="E129" s="565" t="s">
        <v>1701</v>
      </c>
      <c r="F129" s="542"/>
      <c r="G129" s="542"/>
      <c r="H129" s="542"/>
      <c r="I129" s="542"/>
      <c r="J129" s="542"/>
      <c r="K129" s="542"/>
      <c r="L129" s="542"/>
      <c r="M129" s="542"/>
      <c r="N129" s="542"/>
      <c r="O129" s="542"/>
      <c r="P129" s="542"/>
      <c r="Q129" s="542"/>
      <c r="R129" s="542"/>
      <c r="S129" s="542"/>
      <c r="T129" s="542"/>
      <c r="U129" s="542"/>
      <c r="V129" s="542"/>
      <c r="W129" s="542"/>
      <c r="X129" s="542"/>
      <c r="Y129" s="542"/>
      <c r="Z129" s="542"/>
    </row>
    <row r="130" spans="1:26" ht="15.75" x14ac:dyDescent="0.25">
      <c r="A130" s="547" t="str">
        <f t="shared" si="1"/>
        <v>h.7. Skatinti miškuose tvarią ūkinę veiklą</v>
      </c>
      <c r="B130" s="543" t="s">
        <v>1774</v>
      </c>
      <c r="C130" s="564" t="s">
        <v>1775</v>
      </c>
      <c r="D130" s="564" t="s">
        <v>1712</v>
      </c>
      <c r="E130" s="565" t="s">
        <v>182</v>
      </c>
      <c r="F130" s="542"/>
      <c r="G130" s="542"/>
      <c r="H130" s="542"/>
      <c r="I130" s="542"/>
      <c r="J130" s="542"/>
      <c r="K130" s="542"/>
      <c r="L130" s="542"/>
      <c r="M130" s="542"/>
      <c r="N130" s="542"/>
      <c r="O130" s="542"/>
      <c r="P130" s="542"/>
      <c r="Q130" s="542"/>
      <c r="R130" s="542"/>
      <c r="S130" s="542"/>
      <c r="T130" s="542"/>
      <c r="U130" s="542"/>
      <c r="V130" s="542"/>
      <c r="W130" s="542"/>
      <c r="X130" s="542"/>
      <c r="Y130" s="542"/>
      <c r="Z130" s="542"/>
    </row>
    <row r="131" spans="1:26" ht="15.75" x14ac:dyDescent="0.25">
      <c r="A131" s="547" t="str">
        <f t="shared" si="1"/>
        <v>i.1. Skatinti saugių, ekologiškų, aukštos ir išskirtinės kokybės žemės ūkio ir maisto produktų vartojimą</v>
      </c>
      <c r="B131" s="543" t="s">
        <v>1776</v>
      </c>
      <c r="C131" s="564" t="s">
        <v>1777</v>
      </c>
      <c r="D131" s="564" t="s">
        <v>1700</v>
      </c>
      <c r="E131" s="565" t="s">
        <v>119</v>
      </c>
      <c r="F131" s="542"/>
      <c r="G131" s="542"/>
      <c r="H131" s="542"/>
      <c r="I131" s="542"/>
      <c r="J131" s="542"/>
      <c r="K131" s="542"/>
      <c r="L131" s="542"/>
      <c r="M131" s="542"/>
      <c r="N131" s="542"/>
      <c r="O131" s="542"/>
      <c r="P131" s="542"/>
      <c r="Q131" s="542"/>
      <c r="R131" s="542"/>
      <c r="S131" s="542"/>
      <c r="T131" s="542"/>
      <c r="U131" s="542"/>
      <c r="V131" s="542"/>
      <c r="W131" s="542"/>
      <c r="X131" s="542"/>
      <c r="Y131" s="542"/>
      <c r="Z131" s="542"/>
    </row>
    <row r="132" spans="1:26" ht="15.75" x14ac:dyDescent="0.25">
      <c r="A132" s="547" t="str">
        <f t="shared" si="1"/>
        <v>i.2. Skatinti ūkiuose taikyti integruotas kenksmingųjųų organizmų kontrolės praktikas</v>
      </c>
      <c r="B132" s="543" t="s">
        <v>1778</v>
      </c>
      <c r="C132" s="564" t="s">
        <v>1779</v>
      </c>
      <c r="D132" s="564" t="s">
        <v>1712</v>
      </c>
      <c r="E132" s="565" t="s">
        <v>119</v>
      </c>
      <c r="F132" s="542"/>
      <c r="G132" s="542"/>
      <c r="H132" s="542"/>
      <c r="I132" s="542"/>
      <c r="J132" s="542"/>
      <c r="K132" s="542"/>
      <c r="L132" s="542"/>
      <c r="M132" s="542"/>
      <c r="N132" s="542"/>
      <c r="O132" s="542"/>
      <c r="P132" s="542"/>
      <c r="Q132" s="542"/>
      <c r="R132" s="542"/>
      <c r="S132" s="542"/>
      <c r="T132" s="542"/>
      <c r="U132" s="542"/>
      <c r="V132" s="542"/>
      <c r="W132" s="542"/>
      <c r="X132" s="542"/>
      <c r="Y132" s="542"/>
      <c r="Z132" s="542"/>
    </row>
    <row r="133" spans="1:26" ht="15.75" x14ac:dyDescent="0.25">
      <c r="A133" s="547" t="str">
        <f t="shared" si="1"/>
        <v>i.3. Skatinti ūkinių gyvūnų laikytojus prisiimti aukštesnius gyvūnų gerovės standartus</v>
      </c>
      <c r="B133" s="543" t="s">
        <v>1780</v>
      </c>
      <c r="C133" s="564" t="s">
        <v>1781</v>
      </c>
      <c r="D133" s="564" t="s">
        <v>1712</v>
      </c>
      <c r="E133" s="565" t="s">
        <v>119</v>
      </c>
      <c r="F133" s="542"/>
      <c r="G133" s="542"/>
      <c r="H133" s="542"/>
      <c r="I133" s="542"/>
      <c r="J133" s="542"/>
      <c r="K133" s="542"/>
      <c r="L133" s="542"/>
      <c r="M133" s="542"/>
      <c r="N133" s="542"/>
      <c r="O133" s="542"/>
      <c r="P133" s="542"/>
      <c r="Q133" s="542"/>
      <c r="R133" s="542"/>
      <c r="S133" s="542"/>
      <c r="T133" s="542"/>
      <c r="U133" s="542"/>
      <c r="V133" s="542"/>
      <c r="W133" s="542"/>
      <c r="X133" s="542"/>
      <c r="Y133" s="542"/>
      <c r="Z133" s="542"/>
    </row>
    <row r="134" spans="1:26" ht="15.75" x14ac:dyDescent="0.25">
      <c r="A134" s="547" t="str">
        <f t="shared" si="1"/>
        <v>i.4. Gerinti institucijų, atsakingų už augalų ir gyvūnų ligų prevenciją ir kontrolę, aprūpinimą įranga</v>
      </c>
      <c r="B134" s="543" t="s">
        <v>1782</v>
      </c>
      <c r="C134" s="564" t="s">
        <v>1783</v>
      </c>
      <c r="D134" s="564" t="s">
        <v>1712</v>
      </c>
      <c r="E134" s="565" t="s">
        <v>182</v>
      </c>
      <c r="F134" s="542"/>
      <c r="G134" s="542"/>
      <c r="H134" s="542"/>
      <c r="I134" s="542"/>
      <c r="J134" s="542"/>
      <c r="K134" s="542"/>
      <c r="L134" s="542"/>
      <c r="M134" s="542"/>
      <c r="N134" s="542"/>
      <c r="O134" s="542"/>
      <c r="P134" s="542"/>
      <c r="Q134" s="542"/>
      <c r="R134" s="542"/>
      <c r="S134" s="542"/>
      <c r="T134" s="542"/>
      <c r="U134" s="542"/>
      <c r="V134" s="542"/>
      <c r="W134" s="542"/>
      <c r="X134" s="542"/>
      <c r="Y134" s="542"/>
      <c r="Z134" s="542"/>
    </row>
    <row r="135" spans="1:26" ht="15.75" x14ac:dyDescent="0.25">
      <c r="A135" s="547" t="str">
        <f t="shared" si="1"/>
        <v>i.5. Stiprinti prevencinių biosaugos priemonių taikymą, mažinant gyvulių infekcinių susirgimų riziką</v>
      </c>
      <c r="B135" s="543" t="s">
        <v>1784</v>
      </c>
      <c r="C135" s="564" t="s">
        <v>1785</v>
      </c>
      <c r="D135" s="564" t="s">
        <v>1700</v>
      </c>
      <c r="E135" s="565" t="s">
        <v>119</v>
      </c>
      <c r="F135" s="542"/>
      <c r="G135" s="542"/>
      <c r="H135" s="542"/>
      <c r="I135" s="542"/>
      <c r="J135" s="542"/>
      <c r="K135" s="542"/>
      <c r="L135" s="542"/>
      <c r="M135" s="542"/>
      <c r="N135" s="542"/>
      <c r="O135" s="542"/>
      <c r="P135" s="542"/>
      <c r="Q135" s="542"/>
      <c r="R135" s="542"/>
      <c r="S135" s="542"/>
      <c r="T135" s="542"/>
      <c r="U135" s="542"/>
      <c r="V135" s="542"/>
      <c r="W135" s="542"/>
      <c r="X135" s="542"/>
      <c r="Y135" s="542"/>
      <c r="Z135" s="542"/>
    </row>
    <row r="136" spans="1:26" ht="15.75" x14ac:dyDescent="0.25">
      <c r="A136" s="547" t="str">
        <f t="shared" si="1"/>
        <v>k.1. Didinti žinių ir inovacijų sklaidą žemės ūkyje</v>
      </c>
      <c r="B136" s="543" t="s">
        <v>1786</v>
      </c>
      <c r="C136" s="564" t="s">
        <v>1787</v>
      </c>
      <c r="D136" s="564" t="s">
        <v>1788</v>
      </c>
      <c r="E136" s="565" t="s">
        <v>119</v>
      </c>
      <c r="F136" s="542"/>
      <c r="G136" s="542"/>
      <c r="H136" s="542"/>
      <c r="I136" s="542"/>
      <c r="J136" s="542"/>
      <c r="K136" s="542"/>
      <c r="L136" s="542"/>
      <c r="M136" s="542"/>
      <c r="N136" s="542"/>
      <c r="O136" s="542"/>
      <c r="P136" s="542"/>
      <c r="Q136" s="542"/>
      <c r="R136" s="542"/>
      <c r="S136" s="542"/>
      <c r="T136" s="542"/>
      <c r="U136" s="542"/>
      <c r="V136" s="542"/>
      <c r="W136" s="542"/>
      <c r="X136" s="542"/>
      <c r="Y136" s="542"/>
      <c r="Z136" s="542"/>
    </row>
    <row r="137" spans="1:26" ht="15.75" x14ac:dyDescent="0.25">
      <c r="A137" s="547" t="str">
        <f t="shared" si="1"/>
        <v>k.2. Didinti konsultavimo paslaugų formų įvairovę, geriau užtikrinti jų atitikimą ūkininkų poreikiams</v>
      </c>
      <c r="B137" s="543" t="s">
        <v>1789</v>
      </c>
      <c r="C137" s="564" t="s">
        <v>1790</v>
      </c>
      <c r="D137" s="564" t="s">
        <v>1788</v>
      </c>
      <c r="E137" s="565" t="s">
        <v>119</v>
      </c>
      <c r="F137" s="542"/>
      <c r="G137" s="542"/>
      <c r="H137" s="542"/>
      <c r="I137" s="542"/>
      <c r="J137" s="542"/>
      <c r="K137" s="542"/>
      <c r="L137" s="542"/>
      <c r="M137" s="542"/>
      <c r="N137" s="542"/>
      <c r="O137" s="542"/>
      <c r="P137" s="542"/>
      <c r="Q137" s="542"/>
      <c r="R137" s="542"/>
      <c r="S137" s="542"/>
      <c r="T137" s="542"/>
      <c r="U137" s="542"/>
      <c r="V137" s="542"/>
      <c r="W137" s="542"/>
      <c r="X137" s="542"/>
      <c r="Y137" s="542"/>
      <c r="Z137" s="542"/>
    </row>
    <row r="138" spans="1:26" ht="15.75" x14ac:dyDescent="0.25">
      <c r="A138" s="547" t="str">
        <f t="shared" si="1"/>
        <v>k.3. Užtikrinti aukštą konsultantų kompetenciją ir jų teikiamų konsultacijų kokybę</v>
      </c>
      <c r="B138" s="543" t="s">
        <v>1791</v>
      </c>
      <c r="C138" s="564" t="s">
        <v>1792</v>
      </c>
      <c r="D138" s="564" t="s">
        <v>1788</v>
      </c>
      <c r="E138" s="565" t="s">
        <v>119</v>
      </c>
      <c r="F138" s="542"/>
      <c r="G138" s="542"/>
      <c r="H138" s="542"/>
      <c r="I138" s="542"/>
      <c r="J138" s="542"/>
      <c r="K138" s="542"/>
      <c r="L138" s="542"/>
      <c r="M138" s="542"/>
      <c r="N138" s="542"/>
      <c r="O138" s="542"/>
      <c r="P138" s="542"/>
      <c r="Q138" s="542"/>
      <c r="R138" s="542"/>
      <c r="S138" s="542"/>
      <c r="T138" s="542"/>
      <c r="U138" s="542"/>
      <c r="V138" s="542"/>
      <c r="W138" s="542"/>
      <c r="X138" s="542"/>
      <c r="Y138" s="542"/>
      <c r="Z138" s="542"/>
    </row>
    <row r="139" spans="1:26" ht="15.75" x14ac:dyDescent="0.25">
      <c r="A139" s="547" t="str">
        <f t="shared" si="1"/>
        <v xml:space="preserve">k.4. Mažinti skaitmeninę atskirtį žemės ūkyje ir kaimo vietovėse </v>
      </c>
      <c r="B139" s="543" t="s">
        <v>1793</v>
      </c>
      <c r="C139" s="564" t="s">
        <v>1794</v>
      </c>
      <c r="D139" s="564" t="s">
        <v>1788</v>
      </c>
      <c r="E139" s="565" t="s">
        <v>119</v>
      </c>
      <c r="F139" s="542"/>
      <c r="G139" s="542"/>
      <c r="H139" s="542"/>
      <c r="I139" s="542"/>
      <c r="J139" s="542"/>
      <c r="K139" s="542"/>
      <c r="L139" s="542"/>
      <c r="M139" s="542"/>
      <c r="N139" s="542"/>
      <c r="O139" s="542"/>
      <c r="P139" s="542"/>
      <c r="Q139" s="542"/>
      <c r="R139" s="542"/>
      <c r="S139" s="542"/>
      <c r="T139" s="542"/>
      <c r="U139" s="542"/>
      <c r="V139" s="542"/>
      <c r="W139" s="542"/>
      <c r="X139" s="542"/>
      <c r="Y139" s="542"/>
      <c r="Z139" s="542"/>
    </row>
    <row r="140" spans="1:26" ht="15.75" x14ac:dyDescent="0.25">
      <c r="A140" s="547" t="str">
        <f t="shared" si="1"/>
        <v xml:space="preserve">. </v>
      </c>
      <c r="B140" s="543"/>
      <c r="C140" s="564"/>
      <c r="D140" s="564"/>
      <c r="E140" s="565"/>
      <c r="F140" s="542"/>
      <c r="G140" s="542"/>
      <c r="H140" s="542"/>
      <c r="I140" s="542"/>
      <c r="J140" s="542"/>
      <c r="K140" s="542"/>
      <c r="L140" s="542"/>
      <c r="M140" s="542"/>
      <c r="N140" s="542"/>
      <c r="O140" s="542"/>
      <c r="P140" s="542"/>
      <c r="Q140" s="542"/>
      <c r="R140" s="542"/>
      <c r="S140" s="542"/>
      <c r="T140" s="542"/>
      <c r="U140" s="542"/>
      <c r="V140" s="542"/>
      <c r="W140" s="542"/>
      <c r="X140" s="542"/>
      <c r="Y140" s="542"/>
      <c r="Z140" s="542"/>
    </row>
    <row r="141" spans="1:26" ht="15.75" x14ac:dyDescent="0.25">
      <c r="A141" s="547" t="str">
        <f t="shared" si="1"/>
        <v xml:space="preserve">. </v>
      </c>
      <c r="B141" s="543"/>
      <c r="C141" s="564"/>
      <c r="D141" s="564"/>
      <c r="E141" s="565"/>
      <c r="F141" s="542"/>
      <c r="G141" s="542"/>
      <c r="H141" s="542"/>
      <c r="I141" s="542"/>
      <c r="J141" s="542"/>
      <c r="K141" s="542"/>
      <c r="L141" s="542"/>
      <c r="M141" s="542"/>
      <c r="N141" s="542"/>
      <c r="O141" s="542"/>
      <c r="P141" s="542"/>
      <c r="Q141" s="542"/>
      <c r="R141" s="542"/>
      <c r="S141" s="542"/>
      <c r="T141" s="542"/>
      <c r="U141" s="542"/>
      <c r="V141" s="542"/>
      <c r="W141" s="542"/>
      <c r="X141" s="542"/>
      <c r="Y141" s="542"/>
      <c r="Z141" s="542"/>
    </row>
    <row r="142" spans="1:26" ht="15.75" x14ac:dyDescent="0.25">
      <c r="A142" s="547" t="str">
        <f t="shared" si="1"/>
        <v xml:space="preserve">. </v>
      </c>
      <c r="B142" s="543"/>
      <c r="C142" s="564"/>
      <c r="D142" s="564"/>
      <c r="E142" s="565"/>
      <c r="F142" s="542"/>
      <c r="G142" s="542"/>
      <c r="H142" s="542"/>
      <c r="I142" s="542"/>
      <c r="J142" s="542"/>
      <c r="K142" s="542"/>
      <c r="L142" s="542"/>
      <c r="M142" s="542"/>
      <c r="N142" s="542"/>
      <c r="O142" s="542"/>
      <c r="P142" s="542"/>
      <c r="Q142" s="542"/>
      <c r="R142" s="542"/>
      <c r="S142" s="542"/>
      <c r="T142" s="542"/>
      <c r="U142" s="542"/>
      <c r="V142" s="542"/>
      <c r="W142" s="542"/>
      <c r="X142" s="542"/>
      <c r="Y142" s="542"/>
      <c r="Z142" s="542"/>
    </row>
    <row r="143" spans="1:26" ht="15.75" x14ac:dyDescent="0.25">
      <c r="A143" s="547" t="str">
        <f t="shared" si="1"/>
        <v xml:space="preserve">. </v>
      </c>
      <c r="B143" s="543"/>
      <c r="C143" s="564"/>
      <c r="D143" s="564"/>
      <c r="E143" s="565"/>
      <c r="F143" s="542"/>
      <c r="G143" s="542"/>
      <c r="H143" s="542"/>
      <c r="I143" s="542"/>
      <c r="J143" s="542"/>
      <c r="K143" s="542"/>
      <c r="L143" s="542"/>
      <c r="M143" s="542"/>
      <c r="N143" s="542"/>
      <c r="O143" s="542"/>
      <c r="P143" s="542"/>
      <c r="Q143" s="542"/>
      <c r="R143" s="542"/>
      <c r="S143" s="542"/>
      <c r="T143" s="542"/>
      <c r="U143" s="542"/>
      <c r="V143" s="542"/>
      <c r="W143" s="542"/>
      <c r="X143" s="542"/>
      <c r="Y143" s="542"/>
      <c r="Z143" s="542"/>
    </row>
    <row r="144" spans="1:26" ht="15.75" x14ac:dyDescent="0.25">
      <c r="A144" s="550" t="str">
        <f t="shared" si="1"/>
        <v xml:space="preserve">. </v>
      </c>
      <c r="B144" s="566"/>
      <c r="C144" s="567"/>
      <c r="D144" s="567"/>
      <c r="E144" s="568"/>
      <c r="F144" s="542"/>
      <c r="G144" s="542"/>
      <c r="H144" s="542"/>
      <c r="I144" s="542"/>
      <c r="J144" s="542"/>
      <c r="K144" s="542"/>
      <c r="L144" s="542"/>
      <c r="M144" s="542"/>
      <c r="N144" s="542"/>
      <c r="O144" s="542"/>
      <c r="P144" s="542"/>
      <c r="Q144" s="542"/>
      <c r="R144" s="542"/>
      <c r="S144" s="542"/>
      <c r="T144" s="542"/>
      <c r="U144" s="542"/>
      <c r="V144" s="542"/>
      <c r="W144" s="542"/>
      <c r="X144" s="542"/>
      <c r="Y144" s="542"/>
      <c r="Z144" s="542"/>
    </row>
    <row r="145" spans="1:26" ht="15.75" x14ac:dyDescent="0.25">
      <c r="A145" s="541"/>
      <c r="B145" s="541"/>
      <c r="C145" s="542"/>
      <c r="D145" s="542"/>
      <c r="E145" s="542"/>
      <c r="F145" s="542"/>
      <c r="G145" s="542"/>
      <c r="H145" s="542"/>
      <c r="I145" s="542"/>
      <c r="J145" s="542"/>
      <c r="K145" s="542"/>
      <c r="L145" s="542"/>
      <c r="M145" s="542"/>
      <c r="N145" s="542"/>
      <c r="O145" s="542"/>
      <c r="P145" s="542"/>
      <c r="Q145" s="542"/>
      <c r="R145" s="542"/>
      <c r="S145" s="542"/>
      <c r="T145" s="542"/>
      <c r="U145" s="542"/>
      <c r="V145" s="542"/>
      <c r="W145" s="542"/>
      <c r="X145" s="542"/>
      <c r="Y145" s="542"/>
      <c r="Z145" s="542"/>
    </row>
    <row r="146" spans="1:26" ht="15.75" x14ac:dyDescent="0.25">
      <c r="A146" s="541"/>
      <c r="B146" s="541"/>
      <c r="C146" s="542"/>
      <c r="D146" s="542"/>
      <c r="E146" s="542"/>
      <c r="F146" s="542"/>
      <c r="G146" s="542"/>
      <c r="H146" s="542"/>
      <c r="I146" s="542"/>
      <c r="J146" s="542"/>
      <c r="K146" s="542"/>
      <c r="L146" s="542"/>
      <c r="M146" s="542"/>
      <c r="N146" s="542"/>
      <c r="O146" s="542"/>
      <c r="P146" s="542"/>
      <c r="Q146" s="542"/>
      <c r="R146" s="542"/>
      <c r="S146" s="542"/>
      <c r="T146" s="542"/>
      <c r="U146" s="542"/>
      <c r="V146" s="542"/>
      <c r="W146" s="542"/>
      <c r="X146" s="542"/>
      <c r="Y146" s="542"/>
      <c r="Z146" s="542"/>
    </row>
    <row r="147" spans="1:26" ht="15.75" x14ac:dyDescent="0.25">
      <c r="A147" s="541"/>
      <c r="B147" s="541"/>
      <c r="C147" s="542"/>
      <c r="D147" s="542"/>
      <c r="E147" s="542"/>
      <c r="F147" s="542"/>
      <c r="G147" s="542"/>
      <c r="H147" s="542"/>
      <c r="I147" s="542"/>
      <c r="J147" s="542"/>
      <c r="K147" s="542"/>
      <c r="L147" s="542"/>
      <c r="M147" s="542"/>
      <c r="N147" s="542"/>
      <c r="O147" s="542"/>
      <c r="P147" s="542"/>
      <c r="Q147" s="542"/>
      <c r="R147" s="542"/>
      <c r="S147" s="542"/>
      <c r="T147" s="542"/>
      <c r="U147" s="542"/>
      <c r="V147" s="542"/>
      <c r="W147" s="542"/>
      <c r="X147" s="542"/>
      <c r="Y147" s="542"/>
      <c r="Z147" s="542"/>
    </row>
    <row r="148" spans="1:26" ht="15.75" x14ac:dyDescent="0.25">
      <c r="A148" s="541"/>
      <c r="B148" s="541"/>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row>
    <row r="149" spans="1:26" ht="15.75" x14ac:dyDescent="0.25">
      <c r="A149" s="541"/>
      <c r="B149" s="541"/>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row>
    <row r="150" spans="1:26" ht="15.75" x14ac:dyDescent="0.25">
      <c r="A150" s="541"/>
      <c r="B150" s="541"/>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row>
    <row r="151" spans="1:26" ht="15.75" x14ac:dyDescent="0.25">
      <c r="A151" s="541"/>
      <c r="B151" s="541"/>
      <c r="C151" s="542"/>
      <c r="D151" s="542"/>
      <c r="E151" s="542"/>
      <c r="F151" s="542"/>
      <c r="G151" s="542"/>
      <c r="H151" s="542"/>
      <c r="I151" s="542"/>
      <c r="J151" s="542"/>
      <c r="K151" s="542"/>
      <c r="L151" s="542"/>
      <c r="M151" s="542"/>
      <c r="N151" s="542"/>
      <c r="O151" s="542"/>
      <c r="P151" s="542"/>
      <c r="Q151" s="542"/>
      <c r="R151" s="542"/>
      <c r="S151" s="542"/>
      <c r="T151" s="542"/>
      <c r="U151" s="542"/>
      <c r="V151" s="542"/>
      <c r="W151" s="542"/>
      <c r="X151" s="542"/>
      <c r="Y151" s="542"/>
      <c r="Z151" s="542"/>
    </row>
    <row r="152" spans="1:26" ht="15.75" x14ac:dyDescent="0.25">
      <c r="A152" s="541"/>
      <c r="B152" s="541"/>
      <c r="C152" s="542"/>
      <c r="D152" s="542"/>
      <c r="E152" s="542"/>
      <c r="F152" s="542"/>
      <c r="G152" s="542"/>
      <c r="H152" s="542"/>
      <c r="I152" s="542"/>
      <c r="J152" s="542"/>
      <c r="K152" s="542"/>
      <c r="L152" s="542"/>
      <c r="M152" s="542"/>
      <c r="N152" s="542"/>
      <c r="O152" s="542"/>
      <c r="P152" s="542"/>
      <c r="Q152" s="542"/>
      <c r="R152" s="542"/>
      <c r="S152" s="542"/>
      <c r="T152" s="542"/>
      <c r="U152" s="542"/>
      <c r="V152" s="542"/>
      <c r="W152" s="542"/>
      <c r="X152" s="542"/>
      <c r="Y152" s="542"/>
      <c r="Z152" s="542"/>
    </row>
    <row r="153" spans="1:26" ht="15.75" x14ac:dyDescent="0.25">
      <c r="A153" s="541"/>
      <c r="B153" s="541"/>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2"/>
      <c r="Y153" s="542"/>
      <c r="Z153" s="542"/>
    </row>
    <row r="154" spans="1:26" ht="15.75" x14ac:dyDescent="0.25">
      <c r="A154" s="541"/>
      <c r="B154" s="541"/>
      <c r="C154" s="542"/>
      <c r="D154" s="542"/>
      <c r="E154" s="542"/>
      <c r="F154" s="542"/>
      <c r="G154" s="542"/>
      <c r="H154" s="542"/>
      <c r="I154" s="542"/>
      <c r="J154" s="542"/>
      <c r="K154" s="542"/>
      <c r="L154" s="542"/>
      <c r="M154" s="542"/>
      <c r="N154" s="542"/>
      <c r="O154" s="542"/>
      <c r="P154" s="542"/>
      <c r="Q154" s="542"/>
      <c r="R154" s="542"/>
      <c r="S154" s="542"/>
      <c r="T154" s="542"/>
      <c r="U154" s="542"/>
      <c r="V154" s="542"/>
      <c r="W154" s="542"/>
      <c r="X154" s="542"/>
      <c r="Y154" s="542"/>
      <c r="Z154" s="542"/>
    </row>
    <row r="155" spans="1:26" ht="15.75" x14ac:dyDescent="0.25">
      <c r="A155" s="541"/>
      <c r="B155" s="541"/>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2"/>
      <c r="Y155" s="542"/>
      <c r="Z155" s="542"/>
    </row>
    <row r="156" spans="1:26" ht="15.75" x14ac:dyDescent="0.25">
      <c r="A156" s="541"/>
      <c r="B156" s="541"/>
      <c r="C156" s="542"/>
      <c r="D156" s="542"/>
      <c r="E156" s="542"/>
      <c r="F156" s="542"/>
      <c r="G156" s="542"/>
      <c r="H156" s="542"/>
      <c r="I156" s="542"/>
      <c r="J156" s="542"/>
      <c r="K156" s="542"/>
      <c r="L156" s="542"/>
      <c r="M156" s="542"/>
      <c r="N156" s="542"/>
      <c r="O156" s="542"/>
      <c r="P156" s="542"/>
      <c r="Q156" s="542"/>
      <c r="R156" s="542"/>
      <c r="S156" s="542"/>
      <c r="T156" s="542"/>
      <c r="U156" s="542"/>
      <c r="V156" s="542"/>
      <c r="W156" s="542"/>
      <c r="X156" s="542"/>
      <c r="Y156" s="542"/>
      <c r="Z156" s="542"/>
    </row>
    <row r="157" spans="1:26" ht="15.75" x14ac:dyDescent="0.25">
      <c r="A157" s="541"/>
      <c r="B157" s="541"/>
      <c r="C157" s="542"/>
      <c r="D157" s="542"/>
      <c r="E157" s="542"/>
      <c r="F157" s="542"/>
      <c r="G157" s="542"/>
      <c r="H157" s="542"/>
      <c r="I157" s="542"/>
      <c r="J157" s="542"/>
      <c r="K157" s="542"/>
      <c r="L157" s="542"/>
      <c r="M157" s="542"/>
      <c r="N157" s="542"/>
      <c r="O157" s="542"/>
      <c r="P157" s="542"/>
      <c r="Q157" s="542"/>
      <c r="R157" s="542"/>
      <c r="S157" s="542"/>
      <c r="T157" s="542"/>
      <c r="U157" s="542"/>
      <c r="V157" s="542"/>
      <c r="W157" s="542"/>
      <c r="X157" s="542"/>
      <c r="Y157" s="542"/>
      <c r="Z157" s="542"/>
    </row>
    <row r="158" spans="1:26" ht="15.75" x14ac:dyDescent="0.25">
      <c r="A158" s="541"/>
      <c r="B158" s="541"/>
      <c r="C158" s="542"/>
      <c r="D158" s="542"/>
      <c r="E158" s="542"/>
      <c r="F158" s="542"/>
      <c r="G158" s="542"/>
      <c r="H158" s="542"/>
      <c r="I158" s="542"/>
      <c r="J158" s="542"/>
      <c r="K158" s="542"/>
      <c r="L158" s="542"/>
      <c r="M158" s="542"/>
      <c r="N158" s="542"/>
      <c r="O158" s="542"/>
      <c r="P158" s="542"/>
      <c r="Q158" s="542"/>
      <c r="R158" s="542"/>
      <c r="S158" s="542"/>
      <c r="T158" s="542"/>
      <c r="U158" s="542"/>
      <c r="V158" s="542"/>
      <c r="W158" s="542"/>
      <c r="X158" s="542"/>
      <c r="Y158" s="542"/>
      <c r="Z158" s="542"/>
    </row>
    <row r="159" spans="1:26" ht="15.75" x14ac:dyDescent="0.25">
      <c r="A159" s="541"/>
      <c r="B159" s="541"/>
      <c r="C159" s="542"/>
      <c r="D159" s="542"/>
      <c r="E159" s="542"/>
      <c r="F159" s="542"/>
      <c r="G159" s="542"/>
      <c r="H159" s="542"/>
      <c r="I159" s="542"/>
      <c r="J159" s="542"/>
      <c r="K159" s="542"/>
      <c r="L159" s="542"/>
      <c r="M159" s="542"/>
      <c r="N159" s="542"/>
      <c r="O159" s="542"/>
      <c r="P159" s="542"/>
      <c r="Q159" s="542"/>
      <c r="R159" s="542"/>
      <c r="S159" s="542"/>
      <c r="T159" s="542"/>
      <c r="U159" s="542"/>
      <c r="V159" s="542"/>
      <c r="W159" s="542"/>
      <c r="X159" s="542"/>
      <c r="Y159" s="542"/>
      <c r="Z159" s="542"/>
    </row>
    <row r="160" spans="1:26" ht="15.75" x14ac:dyDescent="0.25">
      <c r="A160" s="541"/>
      <c r="B160" s="541"/>
      <c r="C160" s="542"/>
      <c r="D160" s="542"/>
      <c r="E160" s="542"/>
      <c r="F160" s="542"/>
      <c r="G160" s="542"/>
      <c r="H160" s="542"/>
      <c r="I160" s="542"/>
      <c r="J160" s="542"/>
      <c r="K160" s="542"/>
      <c r="L160" s="542"/>
      <c r="M160" s="542"/>
      <c r="N160" s="542"/>
      <c r="O160" s="542"/>
      <c r="P160" s="542"/>
      <c r="Q160" s="542"/>
      <c r="R160" s="542"/>
      <c r="S160" s="542"/>
      <c r="T160" s="542"/>
      <c r="U160" s="542"/>
      <c r="V160" s="542"/>
      <c r="W160" s="542"/>
      <c r="X160" s="542"/>
      <c r="Y160" s="542"/>
      <c r="Z160" s="542"/>
    </row>
    <row r="161" spans="1:26" ht="15.75" x14ac:dyDescent="0.25">
      <c r="A161" s="541"/>
      <c r="B161" s="541"/>
      <c r="C161" s="542"/>
      <c r="D161" s="542"/>
      <c r="E161" s="542"/>
      <c r="F161" s="542"/>
      <c r="G161" s="542"/>
      <c r="H161" s="542"/>
      <c r="I161" s="542"/>
      <c r="J161" s="542"/>
      <c r="K161" s="542"/>
      <c r="L161" s="542"/>
      <c r="M161" s="542"/>
      <c r="N161" s="542"/>
      <c r="O161" s="542"/>
      <c r="P161" s="542"/>
      <c r="Q161" s="542"/>
      <c r="R161" s="542"/>
      <c r="S161" s="542"/>
      <c r="T161" s="542"/>
      <c r="U161" s="542"/>
      <c r="V161" s="542"/>
      <c r="W161" s="542"/>
      <c r="X161" s="542"/>
      <c r="Y161" s="542"/>
      <c r="Z161" s="542"/>
    </row>
    <row r="162" spans="1:26" ht="15.75" x14ac:dyDescent="0.25">
      <c r="A162" s="541"/>
      <c r="B162" s="541"/>
      <c r="C162" s="542"/>
      <c r="D162" s="542"/>
      <c r="E162" s="542"/>
      <c r="F162" s="542"/>
      <c r="G162" s="542"/>
      <c r="H162" s="542"/>
      <c r="I162" s="542"/>
      <c r="J162" s="542"/>
      <c r="K162" s="542"/>
      <c r="L162" s="542"/>
      <c r="M162" s="542"/>
      <c r="N162" s="542"/>
      <c r="O162" s="542"/>
      <c r="P162" s="542"/>
      <c r="Q162" s="542"/>
      <c r="R162" s="542"/>
      <c r="S162" s="542"/>
      <c r="T162" s="542"/>
      <c r="U162" s="542"/>
      <c r="V162" s="542"/>
      <c r="W162" s="542"/>
      <c r="X162" s="542"/>
      <c r="Y162" s="542"/>
      <c r="Z162" s="542"/>
    </row>
    <row r="163" spans="1:26" ht="15.75" x14ac:dyDescent="0.25">
      <c r="A163" s="541"/>
      <c r="B163" s="541"/>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row>
    <row r="164" spans="1:26" ht="15.75" x14ac:dyDescent="0.25">
      <c r="A164" s="541"/>
      <c r="B164" s="541"/>
      <c r="C164" s="542"/>
      <c r="D164" s="542"/>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row>
    <row r="165" spans="1:26" ht="15.75" x14ac:dyDescent="0.25">
      <c r="A165" s="541"/>
      <c r="B165" s="541"/>
      <c r="C165" s="542"/>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row>
    <row r="166" spans="1:26" ht="15.75" x14ac:dyDescent="0.25">
      <c r="A166" s="541"/>
      <c r="B166" s="541"/>
      <c r="C166" s="542"/>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c r="Z166" s="542"/>
    </row>
    <row r="167" spans="1:26" ht="15.75" x14ac:dyDescent="0.25">
      <c r="A167" s="541"/>
      <c r="B167" s="541"/>
      <c r="C167" s="542"/>
      <c r="D167" s="542"/>
      <c r="E167" s="542"/>
      <c r="F167" s="542"/>
      <c r="G167" s="542"/>
      <c r="H167" s="542"/>
      <c r="I167" s="542"/>
      <c r="J167" s="542"/>
      <c r="K167" s="542"/>
      <c r="L167" s="542"/>
      <c r="M167" s="542"/>
      <c r="N167" s="542"/>
      <c r="O167" s="542"/>
      <c r="P167" s="542"/>
      <c r="Q167" s="542"/>
      <c r="R167" s="542"/>
      <c r="S167" s="542"/>
      <c r="T167" s="542"/>
      <c r="U167" s="542"/>
      <c r="V167" s="542"/>
      <c r="W167" s="542"/>
      <c r="X167" s="542"/>
      <c r="Y167" s="542"/>
      <c r="Z167" s="542"/>
    </row>
    <row r="168" spans="1:26" ht="15.75" x14ac:dyDescent="0.25">
      <c r="A168" s="541"/>
      <c r="B168" s="541"/>
      <c r="C168" s="542"/>
      <c r="D168" s="542"/>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row>
    <row r="169" spans="1:26" ht="15.75" x14ac:dyDescent="0.25">
      <c r="A169" s="541"/>
      <c r="B169" s="541"/>
      <c r="C169" s="542"/>
      <c r="D169" s="542"/>
      <c r="E169" s="542"/>
      <c r="F169" s="542"/>
      <c r="G169" s="542"/>
      <c r="H169" s="542"/>
      <c r="I169" s="542"/>
      <c r="J169" s="542"/>
      <c r="K169" s="542"/>
      <c r="L169" s="542"/>
      <c r="M169" s="542"/>
      <c r="N169" s="542"/>
      <c r="O169" s="542"/>
      <c r="P169" s="542"/>
      <c r="Q169" s="542"/>
      <c r="R169" s="542"/>
      <c r="S169" s="542"/>
      <c r="T169" s="542"/>
      <c r="U169" s="542"/>
      <c r="V169" s="542"/>
      <c r="W169" s="542"/>
      <c r="X169" s="542"/>
      <c r="Y169" s="542"/>
      <c r="Z169" s="542"/>
    </row>
    <row r="170" spans="1:26" ht="15.75" x14ac:dyDescent="0.25">
      <c r="A170" s="541"/>
      <c r="B170" s="541"/>
      <c r="C170" s="542"/>
      <c r="D170" s="542"/>
      <c r="E170" s="542"/>
      <c r="F170" s="542"/>
      <c r="G170" s="542"/>
      <c r="H170" s="542"/>
      <c r="I170" s="542"/>
      <c r="J170" s="542"/>
      <c r="K170" s="542"/>
      <c r="L170" s="542"/>
      <c r="M170" s="542"/>
      <c r="N170" s="542"/>
      <c r="O170" s="542"/>
      <c r="P170" s="542"/>
      <c r="Q170" s="542"/>
      <c r="R170" s="542"/>
      <c r="S170" s="542"/>
      <c r="T170" s="542"/>
      <c r="U170" s="542"/>
      <c r="V170" s="542"/>
      <c r="W170" s="542"/>
      <c r="X170" s="542"/>
      <c r="Y170" s="542"/>
      <c r="Z170" s="542"/>
    </row>
    <row r="171" spans="1:26" ht="15.75" x14ac:dyDescent="0.25">
      <c r="A171" s="541"/>
      <c r="B171" s="541"/>
      <c r="C171" s="542"/>
      <c r="D171" s="542"/>
      <c r="E171" s="542"/>
      <c r="F171" s="542"/>
      <c r="G171" s="542"/>
      <c r="H171" s="542"/>
      <c r="I171" s="542"/>
      <c r="J171" s="542"/>
      <c r="K171" s="542"/>
      <c r="L171" s="542"/>
      <c r="M171" s="542"/>
      <c r="N171" s="542"/>
      <c r="O171" s="542"/>
      <c r="P171" s="542"/>
      <c r="Q171" s="542"/>
      <c r="R171" s="542"/>
      <c r="S171" s="542"/>
      <c r="T171" s="542"/>
      <c r="U171" s="542"/>
      <c r="V171" s="542"/>
      <c r="W171" s="542"/>
      <c r="X171" s="542"/>
      <c r="Y171" s="542"/>
      <c r="Z171" s="542"/>
    </row>
    <row r="172" spans="1:26" ht="15.75" x14ac:dyDescent="0.25">
      <c r="A172" s="541"/>
      <c r="B172" s="541"/>
      <c r="C172" s="542"/>
      <c r="D172" s="542"/>
      <c r="E172" s="542"/>
      <c r="F172" s="542"/>
      <c r="G172" s="542"/>
      <c r="H172" s="542"/>
      <c r="I172" s="542"/>
      <c r="J172" s="542"/>
      <c r="K172" s="542"/>
      <c r="L172" s="542"/>
      <c r="M172" s="542"/>
      <c r="N172" s="542"/>
      <c r="O172" s="542"/>
      <c r="P172" s="542"/>
      <c r="Q172" s="542"/>
      <c r="R172" s="542"/>
      <c r="S172" s="542"/>
      <c r="T172" s="542"/>
      <c r="U172" s="542"/>
      <c r="V172" s="542"/>
      <c r="W172" s="542"/>
      <c r="X172" s="542"/>
      <c r="Y172" s="542"/>
      <c r="Z172" s="542"/>
    </row>
    <row r="173" spans="1:26" ht="15.75" x14ac:dyDescent="0.25">
      <c r="A173" s="541"/>
      <c r="B173" s="541"/>
      <c r="C173" s="542"/>
      <c r="D173" s="542"/>
      <c r="E173" s="542"/>
      <c r="F173" s="542"/>
      <c r="G173" s="542"/>
      <c r="H173" s="542"/>
      <c r="I173" s="542"/>
      <c r="J173" s="542"/>
      <c r="K173" s="542"/>
      <c r="L173" s="542"/>
      <c r="M173" s="542"/>
      <c r="N173" s="542"/>
      <c r="O173" s="542"/>
      <c r="P173" s="542"/>
      <c r="Q173" s="542"/>
      <c r="R173" s="542"/>
      <c r="S173" s="542"/>
      <c r="T173" s="542"/>
      <c r="U173" s="542"/>
      <c r="V173" s="542"/>
      <c r="W173" s="542"/>
      <c r="X173" s="542"/>
      <c r="Y173" s="542"/>
      <c r="Z173" s="542"/>
    </row>
    <row r="174" spans="1:26" ht="15.75" x14ac:dyDescent="0.25">
      <c r="A174" s="541"/>
      <c r="B174" s="541"/>
      <c r="C174" s="542"/>
      <c r="D174" s="542"/>
      <c r="E174" s="542"/>
      <c r="F174" s="542"/>
      <c r="G174" s="542"/>
      <c r="H174" s="542"/>
      <c r="I174" s="542"/>
      <c r="J174" s="542"/>
      <c r="K174" s="542"/>
      <c r="L174" s="542"/>
      <c r="M174" s="542"/>
      <c r="N174" s="542"/>
      <c r="O174" s="542"/>
      <c r="P174" s="542"/>
      <c r="Q174" s="542"/>
      <c r="R174" s="542"/>
      <c r="S174" s="542"/>
      <c r="T174" s="542"/>
      <c r="U174" s="542"/>
      <c r="V174" s="542"/>
      <c r="W174" s="542"/>
      <c r="X174" s="542"/>
      <c r="Y174" s="542"/>
      <c r="Z174" s="542"/>
    </row>
    <row r="175" spans="1:26" ht="15.75" x14ac:dyDescent="0.25">
      <c r="A175" s="541"/>
      <c r="B175" s="541"/>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42"/>
      <c r="Y175" s="542"/>
      <c r="Z175" s="542"/>
    </row>
    <row r="176" spans="1:26" ht="15.75" x14ac:dyDescent="0.25">
      <c r="A176" s="541"/>
      <c r="B176" s="541"/>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row>
    <row r="177" spans="1:26" ht="15.75" x14ac:dyDescent="0.25">
      <c r="A177" s="541"/>
      <c r="B177" s="541"/>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row>
    <row r="178" spans="1:26" ht="15.75" x14ac:dyDescent="0.25">
      <c r="A178" s="541"/>
      <c r="B178" s="541"/>
      <c r="C178" s="542"/>
      <c r="D178" s="542"/>
      <c r="E178" s="542"/>
      <c r="F178" s="542"/>
      <c r="G178" s="542"/>
      <c r="H178" s="542"/>
      <c r="I178" s="542"/>
      <c r="J178" s="542"/>
      <c r="K178" s="542"/>
      <c r="L178" s="542"/>
      <c r="M178" s="542"/>
      <c r="N178" s="542"/>
      <c r="O178" s="542"/>
      <c r="P178" s="542"/>
      <c r="Q178" s="542"/>
      <c r="R178" s="542"/>
      <c r="S178" s="542"/>
      <c r="T178" s="542"/>
      <c r="U178" s="542"/>
      <c r="V178" s="542"/>
      <c r="W178" s="542"/>
      <c r="X178" s="542"/>
      <c r="Y178" s="542"/>
      <c r="Z178" s="542"/>
    </row>
    <row r="179" spans="1:26" ht="15.75" x14ac:dyDescent="0.25">
      <c r="A179" s="541"/>
      <c r="B179" s="541"/>
      <c r="C179" s="542"/>
      <c r="D179" s="542"/>
      <c r="E179" s="542"/>
      <c r="F179" s="542"/>
      <c r="G179" s="542"/>
      <c r="H179" s="542"/>
      <c r="I179" s="542"/>
      <c r="J179" s="542"/>
      <c r="K179" s="542"/>
      <c r="L179" s="542"/>
      <c r="M179" s="542"/>
      <c r="N179" s="542"/>
      <c r="O179" s="542"/>
      <c r="P179" s="542"/>
      <c r="Q179" s="542"/>
      <c r="R179" s="542"/>
      <c r="S179" s="542"/>
      <c r="T179" s="542"/>
      <c r="U179" s="542"/>
      <c r="V179" s="542"/>
      <c r="W179" s="542"/>
      <c r="X179" s="542"/>
      <c r="Y179" s="542"/>
      <c r="Z179" s="542"/>
    </row>
    <row r="180" spans="1:26" ht="15.75" x14ac:dyDescent="0.25">
      <c r="A180" s="541"/>
      <c r="B180" s="541"/>
      <c r="C180" s="542"/>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c r="Z180" s="542"/>
    </row>
    <row r="181" spans="1:26" ht="15.75" x14ac:dyDescent="0.25">
      <c r="A181" s="541"/>
      <c r="B181" s="541"/>
      <c r="C181" s="542"/>
      <c r="D181" s="542"/>
      <c r="E181" s="542"/>
      <c r="F181" s="542"/>
      <c r="G181" s="542"/>
      <c r="H181" s="542"/>
      <c r="I181" s="542"/>
      <c r="J181" s="542"/>
      <c r="K181" s="542"/>
      <c r="L181" s="542"/>
      <c r="M181" s="542"/>
      <c r="N181" s="542"/>
      <c r="O181" s="542"/>
      <c r="P181" s="542"/>
      <c r="Q181" s="542"/>
      <c r="R181" s="542"/>
      <c r="S181" s="542"/>
      <c r="T181" s="542"/>
      <c r="U181" s="542"/>
      <c r="V181" s="542"/>
      <c r="W181" s="542"/>
      <c r="X181" s="542"/>
      <c r="Y181" s="542"/>
      <c r="Z181" s="542"/>
    </row>
    <row r="182" spans="1:26" ht="15.75" x14ac:dyDescent="0.25">
      <c r="A182" s="541"/>
      <c r="B182" s="541"/>
      <c r="C182" s="542"/>
      <c r="D182" s="542"/>
      <c r="E182" s="542"/>
      <c r="F182" s="542"/>
      <c r="G182" s="542"/>
      <c r="H182" s="542"/>
      <c r="I182" s="542"/>
      <c r="J182" s="542"/>
      <c r="K182" s="542"/>
      <c r="L182" s="542"/>
      <c r="M182" s="542"/>
      <c r="N182" s="542"/>
      <c r="O182" s="542"/>
      <c r="P182" s="542"/>
      <c r="Q182" s="542"/>
      <c r="R182" s="542"/>
      <c r="S182" s="542"/>
      <c r="T182" s="542"/>
      <c r="U182" s="542"/>
      <c r="V182" s="542"/>
      <c r="W182" s="542"/>
      <c r="X182" s="542"/>
      <c r="Y182" s="542"/>
      <c r="Z182" s="542"/>
    </row>
    <row r="183" spans="1:26" ht="15.75" x14ac:dyDescent="0.25">
      <c r="A183" s="541"/>
      <c r="B183" s="541"/>
      <c r="C183" s="542"/>
      <c r="D183" s="542"/>
      <c r="E183" s="542"/>
      <c r="F183" s="542"/>
      <c r="G183" s="542"/>
      <c r="H183" s="542"/>
      <c r="I183" s="542"/>
      <c r="J183" s="542"/>
      <c r="K183" s="542"/>
      <c r="L183" s="542"/>
      <c r="M183" s="542"/>
      <c r="N183" s="542"/>
      <c r="O183" s="542"/>
      <c r="P183" s="542"/>
      <c r="Q183" s="542"/>
      <c r="R183" s="542"/>
      <c r="S183" s="542"/>
      <c r="T183" s="542"/>
      <c r="U183" s="542"/>
      <c r="V183" s="542"/>
      <c r="W183" s="542"/>
      <c r="X183" s="542"/>
      <c r="Y183" s="542"/>
      <c r="Z183" s="542"/>
    </row>
    <row r="184" spans="1:26" ht="15.75" x14ac:dyDescent="0.25">
      <c r="A184" s="541"/>
      <c r="B184" s="541"/>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c r="Z184" s="542"/>
    </row>
    <row r="185" spans="1:26" ht="15.75" x14ac:dyDescent="0.25">
      <c r="A185" s="541"/>
      <c r="B185" s="541"/>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2"/>
      <c r="Z185" s="542"/>
    </row>
    <row r="186" spans="1:26" ht="15.75" x14ac:dyDescent="0.25">
      <c r="A186" s="541"/>
      <c r="B186" s="541"/>
      <c r="C186" s="542"/>
      <c r="D186" s="542"/>
      <c r="E186" s="542"/>
      <c r="F186" s="542"/>
      <c r="G186" s="542"/>
      <c r="H186" s="542"/>
      <c r="I186" s="542"/>
      <c r="J186" s="542"/>
      <c r="K186" s="542"/>
      <c r="L186" s="542"/>
      <c r="M186" s="542"/>
      <c r="N186" s="542"/>
      <c r="O186" s="542"/>
      <c r="P186" s="542"/>
      <c r="Q186" s="542"/>
      <c r="R186" s="542"/>
      <c r="S186" s="542"/>
      <c r="T186" s="542"/>
      <c r="U186" s="542"/>
      <c r="V186" s="542"/>
      <c r="W186" s="542"/>
      <c r="X186" s="542"/>
      <c r="Y186" s="542"/>
      <c r="Z186" s="542"/>
    </row>
    <row r="187" spans="1:26" ht="15.75" x14ac:dyDescent="0.25">
      <c r="A187" s="541"/>
      <c r="B187" s="541"/>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row>
    <row r="188" spans="1:26" ht="15.75" x14ac:dyDescent="0.25">
      <c r="A188" s="541"/>
      <c r="B188" s="541"/>
      <c r="C188" s="542"/>
      <c r="D188" s="542"/>
      <c r="E188" s="542"/>
      <c r="F188" s="542"/>
      <c r="G188" s="542"/>
      <c r="H188" s="542"/>
      <c r="I188" s="542"/>
      <c r="J188" s="542"/>
      <c r="K188" s="542"/>
      <c r="L188" s="542"/>
      <c r="M188" s="542"/>
      <c r="N188" s="542"/>
      <c r="O188" s="542"/>
      <c r="P188" s="542"/>
      <c r="Q188" s="542"/>
      <c r="R188" s="542"/>
      <c r="S188" s="542"/>
      <c r="T188" s="542"/>
      <c r="U188" s="542"/>
      <c r="V188" s="542"/>
      <c r="W188" s="542"/>
      <c r="X188" s="542"/>
      <c r="Y188" s="542"/>
      <c r="Z188" s="542"/>
    </row>
    <row r="189" spans="1:26" ht="15.75" x14ac:dyDescent="0.25">
      <c r="A189" s="541"/>
      <c r="B189" s="541"/>
      <c r="C189" s="542"/>
      <c r="D189" s="542"/>
      <c r="E189" s="542"/>
      <c r="F189" s="542"/>
      <c r="G189" s="542"/>
      <c r="H189" s="542"/>
      <c r="I189" s="542"/>
      <c r="J189" s="542"/>
      <c r="K189" s="542"/>
      <c r="L189" s="542"/>
      <c r="M189" s="542"/>
      <c r="N189" s="542"/>
      <c r="O189" s="542"/>
      <c r="P189" s="542"/>
      <c r="Q189" s="542"/>
      <c r="R189" s="542"/>
      <c r="S189" s="542"/>
      <c r="T189" s="542"/>
      <c r="U189" s="542"/>
      <c r="V189" s="542"/>
      <c r="W189" s="542"/>
      <c r="X189" s="542"/>
      <c r="Y189" s="542"/>
      <c r="Z189" s="542"/>
    </row>
    <row r="190" spans="1:26" ht="15.75" x14ac:dyDescent="0.25">
      <c r="A190" s="541"/>
      <c r="B190" s="541"/>
      <c r="C190" s="542"/>
      <c r="D190" s="542"/>
      <c r="E190" s="542"/>
      <c r="F190" s="542"/>
      <c r="G190" s="542"/>
      <c r="H190" s="542"/>
      <c r="I190" s="542"/>
      <c r="J190" s="542"/>
      <c r="K190" s="542"/>
      <c r="L190" s="542"/>
      <c r="M190" s="542"/>
      <c r="N190" s="542"/>
      <c r="O190" s="542"/>
      <c r="P190" s="542"/>
      <c r="Q190" s="542"/>
      <c r="R190" s="542"/>
      <c r="S190" s="542"/>
      <c r="T190" s="542"/>
      <c r="U190" s="542"/>
      <c r="V190" s="542"/>
      <c r="W190" s="542"/>
      <c r="X190" s="542"/>
      <c r="Y190" s="542"/>
      <c r="Z190" s="542"/>
    </row>
    <row r="191" spans="1:26" ht="15.75" x14ac:dyDescent="0.25">
      <c r="A191" s="541"/>
      <c r="B191" s="541"/>
      <c r="C191" s="542"/>
      <c r="D191" s="542"/>
      <c r="E191" s="542"/>
      <c r="F191" s="542"/>
      <c r="G191" s="542"/>
      <c r="H191" s="542"/>
      <c r="I191" s="542"/>
      <c r="J191" s="542"/>
      <c r="K191" s="542"/>
      <c r="L191" s="542"/>
      <c r="M191" s="542"/>
      <c r="N191" s="542"/>
      <c r="O191" s="542"/>
      <c r="P191" s="542"/>
      <c r="Q191" s="542"/>
      <c r="R191" s="542"/>
      <c r="S191" s="542"/>
      <c r="T191" s="542"/>
      <c r="U191" s="542"/>
      <c r="V191" s="542"/>
      <c r="W191" s="542"/>
      <c r="X191" s="542"/>
      <c r="Y191" s="542"/>
      <c r="Z191" s="542"/>
    </row>
    <row r="192" spans="1:26" ht="15.75" x14ac:dyDescent="0.25">
      <c r="A192" s="541"/>
      <c r="B192" s="541"/>
      <c r="C192" s="542"/>
      <c r="D192" s="542"/>
      <c r="E192" s="542"/>
      <c r="F192" s="542"/>
      <c r="G192" s="542"/>
      <c r="H192" s="542"/>
      <c r="I192" s="542"/>
      <c r="J192" s="542"/>
      <c r="K192" s="542"/>
      <c r="L192" s="542"/>
      <c r="M192" s="542"/>
      <c r="N192" s="542"/>
      <c r="O192" s="542"/>
      <c r="P192" s="542"/>
      <c r="Q192" s="542"/>
      <c r="R192" s="542"/>
      <c r="S192" s="542"/>
      <c r="T192" s="542"/>
      <c r="U192" s="542"/>
      <c r="V192" s="542"/>
      <c r="W192" s="542"/>
      <c r="X192" s="542"/>
      <c r="Y192" s="542"/>
      <c r="Z192" s="542"/>
    </row>
    <row r="193" spans="1:26" ht="15.75" x14ac:dyDescent="0.25">
      <c r="A193" s="541"/>
      <c r="B193" s="541"/>
      <c r="C193" s="542"/>
      <c r="D193" s="542"/>
      <c r="E193" s="542"/>
      <c r="F193" s="542"/>
      <c r="G193" s="542"/>
      <c r="H193" s="542"/>
      <c r="I193" s="542"/>
      <c r="J193" s="542"/>
      <c r="K193" s="542"/>
      <c r="L193" s="542"/>
      <c r="M193" s="542"/>
      <c r="N193" s="542"/>
      <c r="O193" s="542"/>
      <c r="P193" s="542"/>
      <c r="Q193" s="542"/>
      <c r="R193" s="542"/>
      <c r="S193" s="542"/>
      <c r="T193" s="542"/>
      <c r="U193" s="542"/>
      <c r="V193" s="542"/>
      <c r="W193" s="542"/>
      <c r="X193" s="542"/>
      <c r="Y193" s="542"/>
      <c r="Z193" s="542"/>
    </row>
    <row r="194" spans="1:26" ht="15.75" x14ac:dyDescent="0.25">
      <c r="A194" s="541"/>
      <c r="B194" s="541"/>
      <c r="C194" s="542"/>
      <c r="D194" s="542"/>
      <c r="E194" s="542"/>
      <c r="F194" s="542"/>
      <c r="G194" s="542"/>
      <c r="H194" s="542"/>
      <c r="I194" s="542"/>
      <c r="J194" s="542"/>
      <c r="K194" s="542"/>
      <c r="L194" s="542"/>
      <c r="M194" s="542"/>
      <c r="N194" s="542"/>
      <c r="O194" s="542"/>
      <c r="P194" s="542"/>
      <c r="Q194" s="542"/>
      <c r="R194" s="542"/>
      <c r="S194" s="542"/>
      <c r="T194" s="542"/>
      <c r="U194" s="542"/>
      <c r="V194" s="542"/>
      <c r="W194" s="542"/>
      <c r="X194" s="542"/>
      <c r="Y194" s="542"/>
      <c r="Z194" s="542"/>
    </row>
    <row r="195" spans="1:26" ht="15.75" x14ac:dyDescent="0.25">
      <c r="A195" s="541"/>
      <c r="B195" s="541"/>
      <c r="C195" s="542"/>
      <c r="D195" s="542"/>
      <c r="E195" s="542"/>
      <c r="F195" s="542"/>
      <c r="G195" s="542"/>
      <c r="H195" s="542"/>
      <c r="I195" s="542"/>
      <c r="J195" s="542"/>
      <c r="K195" s="542"/>
      <c r="L195" s="542"/>
      <c r="M195" s="542"/>
      <c r="N195" s="542"/>
      <c r="O195" s="542"/>
      <c r="P195" s="542"/>
      <c r="Q195" s="542"/>
      <c r="R195" s="542"/>
      <c r="S195" s="542"/>
      <c r="T195" s="542"/>
      <c r="U195" s="542"/>
      <c r="V195" s="542"/>
      <c r="W195" s="542"/>
      <c r="X195" s="542"/>
      <c r="Y195" s="542"/>
      <c r="Z195" s="542"/>
    </row>
    <row r="196" spans="1:26" ht="15.75" x14ac:dyDescent="0.25">
      <c r="A196" s="541"/>
      <c r="B196" s="541"/>
      <c r="C196" s="542"/>
      <c r="D196" s="542"/>
      <c r="E196" s="542"/>
      <c r="F196" s="542"/>
      <c r="G196" s="542"/>
      <c r="H196" s="542"/>
      <c r="I196" s="542"/>
      <c r="J196" s="542"/>
      <c r="K196" s="542"/>
      <c r="L196" s="542"/>
      <c r="M196" s="542"/>
      <c r="N196" s="542"/>
      <c r="O196" s="542"/>
      <c r="P196" s="542"/>
      <c r="Q196" s="542"/>
      <c r="R196" s="542"/>
      <c r="S196" s="542"/>
      <c r="T196" s="542"/>
      <c r="U196" s="542"/>
      <c r="V196" s="542"/>
      <c r="W196" s="542"/>
      <c r="X196" s="542"/>
      <c r="Y196" s="542"/>
      <c r="Z196" s="542"/>
    </row>
    <row r="197" spans="1:26" ht="15.75" x14ac:dyDescent="0.25">
      <c r="A197" s="541"/>
      <c r="B197" s="541"/>
      <c r="C197" s="542"/>
      <c r="D197" s="542"/>
      <c r="E197" s="542"/>
      <c r="F197" s="542"/>
      <c r="G197" s="542"/>
      <c r="H197" s="542"/>
      <c r="I197" s="542"/>
      <c r="J197" s="542"/>
      <c r="K197" s="542"/>
      <c r="L197" s="542"/>
      <c r="M197" s="542"/>
      <c r="N197" s="542"/>
      <c r="O197" s="542"/>
      <c r="P197" s="542"/>
      <c r="Q197" s="542"/>
      <c r="R197" s="542"/>
      <c r="S197" s="542"/>
      <c r="T197" s="542"/>
      <c r="U197" s="542"/>
      <c r="V197" s="542"/>
      <c r="W197" s="542"/>
      <c r="X197" s="542"/>
      <c r="Y197" s="542"/>
      <c r="Z197" s="542"/>
    </row>
    <row r="198" spans="1:26" ht="15.75" x14ac:dyDescent="0.25">
      <c r="A198" s="541"/>
      <c r="B198" s="541"/>
      <c r="C198" s="542"/>
      <c r="D198" s="542"/>
      <c r="E198" s="542"/>
      <c r="F198" s="542"/>
      <c r="G198" s="542"/>
      <c r="H198" s="542"/>
      <c r="I198" s="542"/>
      <c r="J198" s="542"/>
      <c r="K198" s="542"/>
      <c r="L198" s="542"/>
      <c r="M198" s="542"/>
      <c r="N198" s="542"/>
      <c r="O198" s="542"/>
      <c r="P198" s="542"/>
      <c r="Q198" s="542"/>
      <c r="R198" s="542"/>
      <c r="S198" s="542"/>
      <c r="T198" s="542"/>
      <c r="U198" s="542"/>
      <c r="V198" s="542"/>
      <c r="W198" s="542"/>
      <c r="X198" s="542"/>
      <c r="Y198" s="542"/>
      <c r="Z198" s="542"/>
    </row>
    <row r="199" spans="1:26" ht="15.75" x14ac:dyDescent="0.25">
      <c r="A199" s="541"/>
      <c r="B199" s="541"/>
      <c r="C199" s="542"/>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c r="Z199" s="542"/>
    </row>
    <row r="200" spans="1:26" ht="15.75" x14ac:dyDescent="0.25">
      <c r="A200" s="541"/>
      <c r="B200" s="541"/>
      <c r="C200" s="542"/>
      <c r="D200" s="542"/>
      <c r="E200" s="542"/>
      <c r="F200" s="542"/>
      <c r="G200" s="542"/>
      <c r="H200" s="542"/>
      <c r="I200" s="542"/>
      <c r="J200" s="542"/>
      <c r="K200" s="542"/>
      <c r="L200" s="542"/>
      <c r="M200" s="542"/>
      <c r="N200" s="542"/>
      <c r="O200" s="542"/>
      <c r="P200" s="542"/>
      <c r="Q200" s="542"/>
      <c r="R200" s="542"/>
      <c r="S200" s="542"/>
      <c r="T200" s="542"/>
      <c r="U200" s="542"/>
      <c r="V200" s="542"/>
      <c r="W200" s="542"/>
      <c r="X200" s="542"/>
      <c r="Y200" s="542"/>
      <c r="Z200" s="542"/>
    </row>
    <row r="201" spans="1:26" ht="15.75" x14ac:dyDescent="0.25">
      <c r="A201" s="541"/>
      <c r="B201" s="541"/>
      <c r="C201" s="542"/>
      <c r="D201" s="542"/>
      <c r="E201" s="542"/>
      <c r="F201" s="542"/>
      <c r="G201" s="542"/>
      <c r="H201" s="542"/>
      <c r="I201" s="542"/>
      <c r="J201" s="542"/>
      <c r="K201" s="542"/>
      <c r="L201" s="542"/>
      <c r="M201" s="542"/>
      <c r="N201" s="542"/>
      <c r="O201" s="542"/>
      <c r="P201" s="542"/>
      <c r="Q201" s="542"/>
      <c r="R201" s="542"/>
      <c r="S201" s="542"/>
      <c r="T201" s="542"/>
      <c r="U201" s="542"/>
      <c r="V201" s="542"/>
      <c r="W201" s="542"/>
      <c r="X201" s="542"/>
      <c r="Y201" s="542"/>
      <c r="Z201" s="542"/>
    </row>
    <row r="202" spans="1:26" ht="15.75" x14ac:dyDescent="0.25">
      <c r="A202" s="541"/>
      <c r="B202" s="541"/>
      <c r="C202" s="542"/>
      <c r="D202" s="542"/>
      <c r="E202" s="542"/>
      <c r="F202" s="542"/>
      <c r="G202" s="542"/>
      <c r="H202" s="542"/>
      <c r="I202" s="542"/>
      <c r="J202" s="542"/>
      <c r="K202" s="542"/>
      <c r="L202" s="542"/>
      <c r="M202" s="542"/>
      <c r="N202" s="542"/>
      <c r="O202" s="542"/>
      <c r="P202" s="542"/>
      <c r="Q202" s="542"/>
      <c r="R202" s="542"/>
      <c r="S202" s="542"/>
      <c r="T202" s="542"/>
      <c r="U202" s="542"/>
      <c r="V202" s="542"/>
      <c r="W202" s="542"/>
      <c r="X202" s="542"/>
      <c r="Y202" s="542"/>
      <c r="Z202" s="542"/>
    </row>
    <row r="203" spans="1:26" ht="15.75" x14ac:dyDescent="0.25">
      <c r="A203" s="541"/>
      <c r="B203" s="541"/>
      <c r="C203" s="542"/>
      <c r="D203" s="542"/>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row>
    <row r="204" spans="1:26" ht="15.75" x14ac:dyDescent="0.25">
      <c r="A204" s="541"/>
      <c r="B204" s="541"/>
      <c r="C204" s="542"/>
      <c r="D204" s="542"/>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row>
    <row r="205" spans="1:26" ht="15.75" x14ac:dyDescent="0.25">
      <c r="A205" s="541"/>
      <c r="B205" s="541"/>
      <c r="C205" s="542"/>
      <c r="D205" s="542"/>
      <c r="E205" s="542"/>
      <c r="F205" s="542"/>
      <c r="G205" s="542"/>
      <c r="H205" s="542"/>
      <c r="I205" s="542"/>
      <c r="J205" s="542"/>
      <c r="K205" s="542"/>
      <c r="L205" s="542"/>
      <c r="M205" s="542"/>
      <c r="N205" s="542"/>
      <c r="O205" s="542"/>
      <c r="P205" s="542"/>
      <c r="Q205" s="542"/>
      <c r="R205" s="542"/>
      <c r="S205" s="542"/>
      <c r="T205" s="542"/>
      <c r="U205" s="542"/>
      <c r="V205" s="542"/>
      <c r="W205" s="542"/>
      <c r="X205" s="542"/>
      <c r="Y205" s="542"/>
      <c r="Z205" s="542"/>
    </row>
    <row r="206" spans="1:26" ht="15.75" x14ac:dyDescent="0.25">
      <c r="A206" s="541"/>
      <c r="B206" s="541"/>
      <c r="C206" s="542"/>
      <c r="D206" s="542"/>
      <c r="E206" s="542"/>
      <c r="F206" s="542"/>
      <c r="G206" s="542"/>
      <c r="H206" s="542"/>
      <c r="I206" s="542"/>
      <c r="J206" s="542"/>
      <c r="K206" s="542"/>
      <c r="L206" s="542"/>
      <c r="M206" s="542"/>
      <c r="N206" s="542"/>
      <c r="O206" s="542"/>
      <c r="P206" s="542"/>
      <c r="Q206" s="542"/>
      <c r="R206" s="542"/>
      <c r="S206" s="542"/>
      <c r="T206" s="542"/>
      <c r="U206" s="542"/>
      <c r="V206" s="542"/>
      <c r="W206" s="542"/>
      <c r="X206" s="542"/>
      <c r="Y206" s="542"/>
      <c r="Z206" s="542"/>
    </row>
    <row r="207" spans="1:26" ht="15.75" x14ac:dyDescent="0.25">
      <c r="A207" s="541"/>
      <c r="B207" s="541"/>
      <c r="C207" s="542"/>
      <c r="D207" s="542"/>
      <c r="E207" s="542"/>
      <c r="F207" s="542"/>
      <c r="G207" s="542"/>
      <c r="H207" s="542"/>
      <c r="I207" s="542"/>
      <c r="J207" s="542"/>
      <c r="K207" s="542"/>
      <c r="L207" s="542"/>
      <c r="M207" s="542"/>
      <c r="N207" s="542"/>
      <c r="O207" s="542"/>
      <c r="P207" s="542"/>
      <c r="Q207" s="542"/>
      <c r="R207" s="542"/>
      <c r="S207" s="542"/>
      <c r="T207" s="542"/>
      <c r="U207" s="542"/>
      <c r="V207" s="542"/>
      <c r="W207" s="542"/>
      <c r="X207" s="542"/>
      <c r="Y207" s="542"/>
      <c r="Z207" s="542"/>
    </row>
    <row r="208" spans="1:26" ht="15.75" x14ac:dyDescent="0.25">
      <c r="A208" s="541"/>
      <c r="B208" s="541"/>
      <c r="C208" s="542"/>
      <c r="D208" s="542"/>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row>
    <row r="209" spans="1:26" ht="15.75" x14ac:dyDescent="0.25">
      <c r="A209" s="541"/>
      <c r="B209" s="541"/>
      <c r="C209" s="542"/>
      <c r="D209" s="542"/>
      <c r="E209" s="542"/>
      <c r="F209" s="542"/>
      <c r="G209" s="542"/>
      <c r="H209" s="542"/>
      <c r="I209" s="542"/>
      <c r="J209" s="542"/>
      <c r="K209" s="542"/>
      <c r="L209" s="542"/>
      <c r="M209" s="542"/>
      <c r="N209" s="542"/>
      <c r="O209" s="542"/>
      <c r="P209" s="542"/>
      <c r="Q209" s="542"/>
      <c r="R209" s="542"/>
      <c r="S209" s="542"/>
      <c r="T209" s="542"/>
      <c r="U209" s="542"/>
      <c r="V209" s="542"/>
      <c r="W209" s="542"/>
      <c r="X209" s="542"/>
      <c r="Y209" s="542"/>
      <c r="Z209" s="542"/>
    </row>
    <row r="210" spans="1:26" ht="15.75" x14ac:dyDescent="0.25">
      <c r="A210" s="541"/>
      <c r="B210" s="541"/>
      <c r="C210" s="542"/>
      <c r="D210" s="542"/>
      <c r="E210" s="542"/>
      <c r="F210" s="542"/>
      <c r="G210" s="542"/>
      <c r="H210" s="542"/>
      <c r="I210" s="542"/>
      <c r="J210" s="542"/>
      <c r="K210" s="542"/>
      <c r="L210" s="542"/>
      <c r="M210" s="542"/>
      <c r="N210" s="542"/>
      <c r="O210" s="542"/>
      <c r="P210" s="542"/>
      <c r="Q210" s="542"/>
      <c r="R210" s="542"/>
      <c r="S210" s="542"/>
      <c r="T210" s="542"/>
      <c r="U210" s="542"/>
      <c r="V210" s="542"/>
      <c r="W210" s="542"/>
      <c r="X210" s="542"/>
      <c r="Y210" s="542"/>
      <c r="Z210" s="542"/>
    </row>
    <row r="211" spans="1:26" ht="15.75" x14ac:dyDescent="0.25">
      <c r="A211" s="541"/>
      <c r="B211" s="541"/>
      <c r="C211" s="542"/>
      <c r="D211" s="542"/>
      <c r="E211" s="542"/>
      <c r="F211" s="542"/>
      <c r="G211" s="542"/>
      <c r="H211" s="542"/>
      <c r="I211" s="542"/>
      <c r="J211" s="542"/>
      <c r="K211" s="542"/>
      <c r="L211" s="542"/>
      <c r="M211" s="542"/>
      <c r="N211" s="542"/>
      <c r="O211" s="542"/>
      <c r="P211" s="542"/>
      <c r="Q211" s="542"/>
      <c r="R211" s="542"/>
      <c r="S211" s="542"/>
      <c r="T211" s="542"/>
      <c r="U211" s="542"/>
      <c r="V211" s="542"/>
      <c r="W211" s="542"/>
      <c r="X211" s="542"/>
      <c r="Y211" s="542"/>
      <c r="Z211" s="542"/>
    </row>
    <row r="212" spans="1:26" ht="15.75" x14ac:dyDescent="0.25">
      <c r="A212" s="541"/>
      <c r="B212" s="541"/>
      <c r="C212" s="542"/>
      <c r="D212" s="542"/>
      <c r="E212" s="542"/>
      <c r="F212" s="542"/>
      <c r="G212" s="542"/>
      <c r="H212" s="542"/>
      <c r="I212" s="542"/>
      <c r="J212" s="542"/>
      <c r="K212" s="542"/>
      <c r="L212" s="542"/>
      <c r="M212" s="542"/>
      <c r="N212" s="542"/>
      <c r="O212" s="542"/>
      <c r="P212" s="542"/>
      <c r="Q212" s="542"/>
      <c r="R212" s="542"/>
      <c r="S212" s="542"/>
      <c r="T212" s="542"/>
      <c r="U212" s="542"/>
      <c r="V212" s="542"/>
      <c r="W212" s="542"/>
      <c r="X212" s="542"/>
      <c r="Y212" s="542"/>
      <c r="Z212" s="542"/>
    </row>
    <row r="213" spans="1:26" ht="15.75" x14ac:dyDescent="0.25">
      <c r="A213" s="541"/>
      <c r="B213" s="541"/>
      <c r="C213" s="542"/>
      <c r="D213" s="542"/>
      <c r="E213" s="542"/>
      <c r="F213" s="542"/>
      <c r="G213" s="542"/>
      <c r="H213" s="542"/>
      <c r="I213" s="542"/>
      <c r="J213" s="542"/>
      <c r="K213" s="542"/>
      <c r="L213" s="542"/>
      <c r="M213" s="542"/>
      <c r="N213" s="542"/>
      <c r="O213" s="542"/>
      <c r="P213" s="542"/>
      <c r="Q213" s="542"/>
      <c r="R213" s="542"/>
      <c r="S213" s="542"/>
      <c r="T213" s="542"/>
      <c r="U213" s="542"/>
      <c r="V213" s="542"/>
      <c r="W213" s="542"/>
      <c r="X213" s="542"/>
      <c r="Y213" s="542"/>
      <c r="Z213" s="542"/>
    </row>
    <row r="214" spans="1:26" ht="15.75" x14ac:dyDescent="0.25">
      <c r="A214" s="541"/>
      <c r="B214" s="541"/>
      <c r="C214" s="542"/>
      <c r="D214" s="542"/>
      <c r="E214" s="542"/>
      <c r="F214" s="542"/>
      <c r="G214" s="542"/>
      <c r="H214" s="542"/>
      <c r="I214" s="542"/>
      <c r="J214" s="542"/>
      <c r="K214" s="542"/>
      <c r="L214" s="542"/>
      <c r="M214" s="542"/>
      <c r="N214" s="542"/>
      <c r="O214" s="542"/>
      <c r="P214" s="542"/>
      <c r="Q214" s="542"/>
      <c r="R214" s="542"/>
      <c r="S214" s="542"/>
      <c r="T214" s="542"/>
      <c r="U214" s="542"/>
      <c r="V214" s="542"/>
      <c r="W214" s="542"/>
      <c r="X214" s="542"/>
      <c r="Y214" s="542"/>
      <c r="Z214" s="542"/>
    </row>
    <row r="215" spans="1:26" ht="15.75" x14ac:dyDescent="0.25">
      <c r="A215" s="541"/>
      <c r="B215" s="541"/>
      <c r="C215" s="542"/>
      <c r="D215" s="542"/>
      <c r="E215" s="542"/>
      <c r="F215" s="542"/>
      <c r="G215" s="542"/>
      <c r="H215" s="542"/>
      <c r="I215" s="542"/>
      <c r="J215" s="542"/>
      <c r="K215" s="542"/>
      <c r="L215" s="542"/>
      <c r="M215" s="542"/>
      <c r="N215" s="542"/>
      <c r="O215" s="542"/>
      <c r="P215" s="542"/>
      <c r="Q215" s="542"/>
      <c r="R215" s="542"/>
      <c r="S215" s="542"/>
      <c r="T215" s="542"/>
      <c r="U215" s="542"/>
      <c r="V215" s="542"/>
      <c r="W215" s="542"/>
      <c r="X215" s="542"/>
      <c r="Y215" s="542"/>
      <c r="Z215" s="542"/>
    </row>
    <row r="216" spans="1:26" ht="15.75" x14ac:dyDescent="0.25">
      <c r="A216" s="541"/>
      <c r="B216" s="541"/>
      <c r="C216" s="542"/>
      <c r="D216" s="542"/>
      <c r="E216" s="542"/>
      <c r="F216" s="542"/>
      <c r="G216" s="542"/>
      <c r="H216" s="542"/>
      <c r="I216" s="542"/>
      <c r="J216" s="542"/>
      <c r="K216" s="542"/>
      <c r="L216" s="542"/>
      <c r="M216" s="542"/>
      <c r="N216" s="542"/>
      <c r="O216" s="542"/>
      <c r="P216" s="542"/>
      <c r="Q216" s="542"/>
      <c r="R216" s="542"/>
      <c r="S216" s="542"/>
      <c r="T216" s="542"/>
      <c r="U216" s="542"/>
      <c r="V216" s="542"/>
      <c r="W216" s="542"/>
      <c r="X216" s="542"/>
      <c r="Y216" s="542"/>
      <c r="Z216" s="542"/>
    </row>
    <row r="217" spans="1:26" ht="15.75" x14ac:dyDescent="0.25">
      <c r="A217" s="541"/>
      <c r="B217" s="541"/>
      <c r="C217" s="542"/>
      <c r="D217" s="542"/>
      <c r="E217" s="542"/>
      <c r="F217" s="542"/>
      <c r="G217" s="542"/>
      <c r="H217" s="542"/>
      <c r="I217" s="542"/>
      <c r="J217" s="542"/>
      <c r="K217" s="542"/>
      <c r="L217" s="542"/>
      <c r="M217" s="542"/>
      <c r="N217" s="542"/>
      <c r="O217" s="542"/>
      <c r="P217" s="542"/>
      <c r="Q217" s="542"/>
      <c r="R217" s="542"/>
      <c r="S217" s="542"/>
      <c r="T217" s="542"/>
      <c r="U217" s="542"/>
      <c r="V217" s="542"/>
      <c r="W217" s="542"/>
      <c r="X217" s="542"/>
      <c r="Y217" s="542"/>
      <c r="Z217" s="542"/>
    </row>
    <row r="218" spans="1:26" ht="15.75" x14ac:dyDescent="0.25">
      <c r="A218" s="541"/>
      <c r="B218" s="541"/>
      <c r="C218" s="542"/>
      <c r="D218" s="542"/>
      <c r="E218" s="542"/>
      <c r="F218" s="542"/>
      <c r="G218" s="542"/>
      <c r="H218" s="542"/>
      <c r="I218" s="542"/>
      <c r="J218" s="542"/>
      <c r="K218" s="542"/>
      <c r="L218" s="542"/>
      <c r="M218" s="542"/>
      <c r="N218" s="542"/>
      <c r="O218" s="542"/>
      <c r="P218" s="542"/>
      <c r="Q218" s="542"/>
      <c r="R218" s="542"/>
      <c r="S218" s="542"/>
      <c r="T218" s="542"/>
      <c r="U218" s="542"/>
      <c r="V218" s="542"/>
      <c r="W218" s="542"/>
      <c r="X218" s="542"/>
      <c r="Y218" s="542"/>
      <c r="Z218" s="542"/>
    </row>
    <row r="219" spans="1:26" ht="15.75" x14ac:dyDescent="0.25">
      <c r="A219" s="541"/>
      <c r="B219" s="541"/>
      <c r="C219" s="542"/>
      <c r="D219" s="542"/>
      <c r="E219" s="542"/>
      <c r="F219" s="542"/>
      <c r="G219" s="542"/>
      <c r="H219" s="542"/>
      <c r="I219" s="542"/>
      <c r="J219" s="542"/>
      <c r="K219" s="542"/>
      <c r="L219" s="542"/>
      <c r="M219" s="542"/>
      <c r="N219" s="542"/>
      <c r="O219" s="542"/>
      <c r="P219" s="542"/>
      <c r="Q219" s="542"/>
      <c r="R219" s="542"/>
      <c r="S219" s="542"/>
      <c r="T219" s="542"/>
      <c r="U219" s="542"/>
      <c r="V219" s="542"/>
      <c r="W219" s="542"/>
      <c r="X219" s="542"/>
      <c r="Y219" s="542"/>
      <c r="Z219" s="542"/>
    </row>
    <row r="220" spans="1:26" ht="15.75" x14ac:dyDescent="0.25">
      <c r="A220" s="541"/>
      <c r="B220" s="541"/>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row>
    <row r="221" spans="1:26" ht="15.75" x14ac:dyDescent="0.25">
      <c r="A221" s="541"/>
      <c r="B221" s="541"/>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c r="Z221" s="542"/>
    </row>
    <row r="222" spans="1:26" ht="15.75" x14ac:dyDescent="0.25">
      <c r="A222" s="541"/>
      <c r="B222" s="541"/>
      <c r="C222" s="542"/>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c r="Z222" s="542"/>
    </row>
    <row r="223" spans="1:26" ht="15.75" x14ac:dyDescent="0.25">
      <c r="A223" s="541"/>
      <c r="B223" s="541"/>
      <c r="C223" s="542"/>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c r="Z223" s="542"/>
    </row>
    <row r="224" spans="1:26" ht="15.75" x14ac:dyDescent="0.25">
      <c r="A224" s="541"/>
      <c r="B224" s="541"/>
      <c r="C224" s="542"/>
      <c r="D224" s="542"/>
      <c r="E224" s="542"/>
      <c r="F224" s="542"/>
      <c r="G224" s="542"/>
      <c r="H224" s="542"/>
      <c r="I224" s="542"/>
      <c r="J224" s="542"/>
      <c r="K224" s="542"/>
      <c r="L224" s="542"/>
      <c r="M224" s="542"/>
      <c r="N224" s="542"/>
      <c r="O224" s="542"/>
      <c r="P224" s="542"/>
      <c r="Q224" s="542"/>
      <c r="R224" s="542"/>
      <c r="S224" s="542"/>
      <c r="T224" s="542"/>
      <c r="U224" s="542"/>
      <c r="V224" s="542"/>
      <c r="W224" s="542"/>
      <c r="X224" s="542"/>
      <c r="Y224" s="542"/>
      <c r="Z224" s="542"/>
    </row>
    <row r="225" spans="1:26" ht="15.75" x14ac:dyDescent="0.25">
      <c r="A225" s="541"/>
      <c r="B225" s="541"/>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row>
    <row r="226" spans="1:26" ht="15.75" x14ac:dyDescent="0.25">
      <c r="A226" s="541"/>
      <c r="B226" s="541"/>
      <c r="C226" s="542"/>
      <c r="D226" s="542"/>
      <c r="E226" s="542"/>
      <c r="F226" s="542"/>
      <c r="G226" s="542"/>
      <c r="H226" s="542"/>
      <c r="I226" s="542"/>
      <c r="J226" s="542"/>
      <c r="K226" s="542"/>
      <c r="L226" s="542"/>
      <c r="M226" s="542"/>
      <c r="N226" s="542"/>
      <c r="O226" s="542"/>
      <c r="P226" s="542"/>
      <c r="Q226" s="542"/>
      <c r="R226" s="542"/>
      <c r="S226" s="542"/>
      <c r="T226" s="542"/>
      <c r="U226" s="542"/>
      <c r="V226" s="542"/>
      <c r="W226" s="542"/>
      <c r="X226" s="542"/>
      <c r="Y226" s="542"/>
      <c r="Z226" s="542"/>
    </row>
    <row r="227" spans="1:26" ht="15.75" x14ac:dyDescent="0.25">
      <c r="A227" s="541"/>
      <c r="B227" s="541"/>
      <c r="C227" s="542"/>
      <c r="D227" s="542"/>
      <c r="E227" s="542"/>
      <c r="F227" s="542"/>
      <c r="G227" s="542"/>
      <c r="H227" s="542"/>
      <c r="I227" s="542"/>
      <c r="J227" s="542"/>
      <c r="K227" s="542"/>
      <c r="L227" s="542"/>
      <c r="M227" s="542"/>
      <c r="N227" s="542"/>
      <c r="O227" s="542"/>
      <c r="P227" s="542"/>
      <c r="Q227" s="542"/>
      <c r="R227" s="542"/>
      <c r="S227" s="542"/>
      <c r="T227" s="542"/>
      <c r="U227" s="542"/>
      <c r="V227" s="542"/>
      <c r="W227" s="542"/>
      <c r="X227" s="542"/>
      <c r="Y227" s="542"/>
      <c r="Z227" s="542"/>
    </row>
    <row r="228" spans="1:26" ht="15.75" x14ac:dyDescent="0.25">
      <c r="A228" s="541"/>
      <c r="B228" s="541"/>
      <c r="C228" s="542"/>
      <c r="D228" s="542"/>
      <c r="E228" s="542"/>
      <c r="F228" s="542"/>
      <c r="G228" s="542"/>
      <c r="H228" s="542"/>
      <c r="I228" s="542"/>
      <c r="J228" s="542"/>
      <c r="K228" s="542"/>
      <c r="L228" s="542"/>
      <c r="M228" s="542"/>
      <c r="N228" s="542"/>
      <c r="O228" s="542"/>
      <c r="P228" s="542"/>
      <c r="Q228" s="542"/>
      <c r="R228" s="542"/>
      <c r="S228" s="542"/>
      <c r="T228" s="542"/>
      <c r="U228" s="542"/>
      <c r="V228" s="542"/>
      <c r="W228" s="542"/>
      <c r="X228" s="542"/>
      <c r="Y228" s="542"/>
      <c r="Z228" s="542"/>
    </row>
    <row r="229" spans="1:26" ht="15.75" x14ac:dyDescent="0.25">
      <c r="A229" s="541"/>
      <c r="B229" s="541"/>
      <c r="C229" s="542"/>
      <c r="D229" s="542"/>
      <c r="E229" s="542"/>
      <c r="F229" s="542"/>
      <c r="G229" s="542"/>
      <c r="H229" s="542"/>
      <c r="I229" s="542"/>
      <c r="J229" s="542"/>
      <c r="K229" s="542"/>
      <c r="L229" s="542"/>
      <c r="M229" s="542"/>
      <c r="N229" s="542"/>
      <c r="O229" s="542"/>
      <c r="P229" s="542"/>
      <c r="Q229" s="542"/>
      <c r="R229" s="542"/>
      <c r="S229" s="542"/>
      <c r="T229" s="542"/>
      <c r="U229" s="542"/>
      <c r="V229" s="542"/>
      <c r="W229" s="542"/>
      <c r="X229" s="542"/>
      <c r="Y229" s="542"/>
      <c r="Z229" s="542"/>
    </row>
    <row r="230" spans="1:26" ht="15.75" x14ac:dyDescent="0.25">
      <c r="A230" s="541"/>
      <c r="B230" s="541"/>
      <c r="C230" s="542"/>
      <c r="D230" s="542"/>
      <c r="E230" s="542"/>
      <c r="F230" s="542"/>
      <c r="G230" s="542"/>
      <c r="H230" s="542"/>
      <c r="I230" s="542"/>
      <c r="J230" s="542"/>
      <c r="K230" s="542"/>
      <c r="L230" s="542"/>
      <c r="M230" s="542"/>
      <c r="N230" s="542"/>
      <c r="O230" s="542"/>
      <c r="P230" s="542"/>
      <c r="Q230" s="542"/>
      <c r="R230" s="542"/>
      <c r="S230" s="542"/>
      <c r="T230" s="542"/>
      <c r="U230" s="542"/>
      <c r="V230" s="542"/>
      <c r="W230" s="542"/>
      <c r="X230" s="542"/>
      <c r="Y230" s="542"/>
      <c r="Z230" s="542"/>
    </row>
    <row r="231" spans="1:26" ht="15.75" x14ac:dyDescent="0.25">
      <c r="A231" s="541"/>
      <c r="B231" s="541"/>
      <c r="C231" s="542"/>
      <c r="D231" s="542"/>
      <c r="E231" s="542"/>
      <c r="F231" s="542"/>
      <c r="G231" s="542"/>
      <c r="H231" s="542"/>
      <c r="I231" s="542"/>
      <c r="J231" s="542"/>
      <c r="K231" s="542"/>
      <c r="L231" s="542"/>
      <c r="M231" s="542"/>
      <c r="N231" s="542"/>
      <c r="O231" s="542"/>
      <c r="P231" s="542"/>
      <c r="Q231" s="542"/>
      <c r="R231" s="542"/>
      <c r="S231" s="542"/>
      <c r="T231" s="542"/>
      <c r="U231" s="542"/>
      <c r="V231" s="542"/>
      <c r="W231" s="542"/>
      <c r="X231" s="542"/>
      <c r="Y231" s="542"/>
      <c r="Z231" s="542"/>
    </row>
    <row r="232" spans="1:26" ht="15.75" x14ac:dyDescent="0.25">
      <c r="A232" s="541"/>
      <c r="B232" s="541"/>
      <c r="C232" s="542"/>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row>
    <row r="233" spans="1:26" ht="15.75" x14ac:dyDescent="0.25">
      <c r="A233" s="541"/>
      <c r="B233" s="541"/>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row>
    <row r="234" spans="1:26" ht="15.75" x14ac:dyDescent="0.25">
      <c r="A234" s="541"/>
      <c r="B234" s="541"/>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row>
    <row r="235" spans="1:26" ht="15.75" x14ac:dyDescent="0.25">
      <c r="A235" s="541"/>
      <c r="B235" s="541"/>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row>
    <row r="236" spans="1:26" ht="15.75" x14ac:dyDescent="0.25">
      <c r="A236" s="541"/>
      <c r="B236" s="541"/>
      <c r="C236" s="542"/>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row>
    <row r="237" spans="1:26" ht="15.75" x14ac:dyDescent="0.25">
      <c r="A237" s="541"/>
      <c r="B237" s="541"/>
      <c r="C237" s="542"/>
      <c r="D237" s="542"/>
      <c r="E237" s="542"/>
      <c r="F237" s="542"/>
      <c r="G237" s="542"/>
      <c r="H237" s="542"/>
      <c r="I237" s="542"/>
      <c r="J237" s="542"/>
      <c r="K237" s="542"/>
      <c r="L237" s="542"/>
      <c r="M237" s="542"/>
      <c r="N237" s="542"/>
      <c r="O237" s="542"/>
      <c r="P237" s="542"/>
      <c r="Q237" s="542"/>
      <c r="R237" s="542"/>
      <c r="S237" s="542"/>
      <c r="T237" s="542"/>
      <c r="U237" s="542"/>
      <c r="V237" s="542"/>
      <c r="W237" s="542"/>
      <c r="X237" s="542"/>
      <c r="Y237" s="542"/>
      <c r="Z237" s="542"/>
    </row>
    <row r="238" spans="1:26" ht="15.75" x14ac:dyDescent="0.25">
      <c r="A238" s="541"/>
      <c r="B238" s="541"/>
      <c r="C238" s="542"/>
      <c r="D238" s="542"/>
      <c r="E238" s="542"/>
      <c r="F238" s="542"/>
      <c r="G238" s="542"/>
      <c r="H238" s="542"/>
      <c r="I238" s="542"/>
      <c r="J238" s="542"/>
      <c r="K238" s="542"/>
      <c r="L238" s="542"/>
      <c r="M238" s="542"/>
      <c r="N238" s="542"/>
      <c r="O238" s="542"/>
      <c r="P238" s="542"/>
      <c r="Q238" s="542"/>
      <c r="R238" s="542"/>
      <c r="S238" s="542"/>
      <c r="T238" s="542"/>
      <c r="U238" s="542"/>
      <c r="V238" s="542"/>
      <c r="W238" s="542"/>
      <c r="X238" s="542"/>
      <c r="Y238" s="542"/>
      <c r="Z238" s="542"/>
    </row>
    <row r="239" spans="1:26" ht="15.75" x14ac:dyDescent="0.25">
      <c r="A239" s="541"/>
      <c r="B239" s="541"/>
      <c r="C239" s="542"/>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c r="Z239" s="542"/>
    </row>
    <row r="240" spans="1:26" ht="15.75" x14ac:dyDescent="0.25">
      <c r="A240" s="541"/>
      <c r="B240" s="541"/>
      <c r="C240" s="542"/>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c r="Z240" s="542"/>
    </row>
    <row r="241" spans="1:26" ht="15.75" x14ac:dyDescent="0.25">
      <c r="A241" s="541"/>
      <c r="B241" s="541"/>
      <c r="C241" s="542"/>
      <c r="D241" s="542"/>
      <c r="E241" s="542"/>
      <c r="F241" s="542"/>
      <c r="G241" s="542"/>
      <c r="H241" s="542"/>
      <c r="I241" s="542"/>
      <c r="J241" s="542"/>
      <c r="K241" s="542"/>
      <c r="L241" s="542"/>
      <c r="M241" s="542"/>
      <c r="N241" s="542"/>
      <c r="O241" s="542"/>
      <c r="P241" s="542"/>
      <c r="Q241" s="542"/>
      <c r="R241" s="542"/>
      <c r="S241" s="542"/>
      <c r="T241" s="542"/>
      <c r="U241" s="542"/>
      <c r="V241" s="542"/>
      <c r="W241" s="542"/>
      <c r="X241" s="542"/>
      <c r="Y241" s="542"/>
      <c r="Z241" s="542"/>
    </row>
    <row r="242" spans="1:26" ht="15.75" x14ac:dyDescent="0.25">
      <c r="A242" s="541"/>
      <c r="B242" s="541"/>
      <c r="C242" s="542"/>
      <c r="D242" s="542"/>
      <c r="E242" s="542"/>
      <c r="F242" s="542"/>
      <c r="G242" s="542"/>
      <c r="H242" s="542"/>
      <c r="I242" s="542"/>
      <c r="J242" s="542"/>
      <c r="K242" s="542"/>
      <c r="L242" s="542"/>
      <c r="M242" s="542"/>
      <c r="N242" s="542"/>
      <c r="O242" s="542"/>
      <c r="P242" s="542"/>
      <c r="Q242" s="542"/>
      <c r="R242" s="542"/>
      <c r="S242" s="542"/>
      <c r="T242" s="542"/>
      <c r="U242" s="542"/>
      <c r="V242" s="542"/>
      <c r="W242" s="542"/>
      <c r="X242" s="542"/>
      <c r="Y242" s="542"/>
      <c r="Z242" s="542"/>
    </row>
    <row r="243" spans="1:26" ht="15.75" x14ac:dyDescent="0.25">
      <c r="A243" s="541"/>
      <c r="B243" s="541"/>
      <c r="C243" s="542"/>
      <c r="D243" s="542"/>
      <c r="E243" s="542"/>
      <c r="F243" s="542"/>
      <c r="G243" s="542"/>
      <c r="H243" s="542"/>
      <c r="I243" s="542"/>
      <c r="J243" s="542"/>
      <c r="K243" s="542"/>
      <c r="L243" s="542"/>
      <c r="M243" s="542"/>
      <c r="N243" s="542"/>
      <c r="O243" s="542"/>
      <c r="P243" s="542"/>
      <c r="Q243" s="542"/>
      <c r="R243" s="542"/>
      <c r="S243" s="542"/>
      <c r="T243" s="542"/>
      <c r="U243" s="542"/>
      <c r="V243" s="542"/>
      <c r="W243" s="542"/>
      <c r="X243" s="542"/>
      <c r="Y243" s="542"/>
      <c r="Z243" s="542"/>
    </row>
    <row r="244" spans="1:26" ht="15.75" x14ac:dyDescent="0.25">
      <c r="A244" s="541"/>
      <c r="B244" s="541"/>
      <c r="C244" s="542"/>
      <c r="D244" s="542"/>
      <c r="E244" s="542"/>
      <c r="F244" s="542"/>
      <c r="G244" s="542"/>
      <c r="H244" s="542"/>
      <c r="I244" s="542"/>
      <c r="J244" s="542"/>
      <c r="K244" s="542"/>
      <c r="L244" s="542"/>
      <c r="M244" s="542"/>
      <c r="N244" s="542"/>
      <c r="O244" s="542"/>
      <c r="P244" s="542"/>
      <c r="Q244" s="542"/>
      <c r="R244" s="542"/>
      <c r="S244" s="542"/>
      <c r="T244" s="542"/>
      <c r="U244" s="542"/>
      <c r="V244" s="542"/>
      <c r="W244" s="542"/>
      <c r="X244" s="542"/>
      <c r="Y244" s="542"/>
      <c r="Z244" s="542"/>
    </row>
    <row r="245" spans="1:26" ht="15.75" x14ac:dyDescent="0.25">
      <c r="A245" s="541"/>
      <c r="B245" s="541"/>
      <c r="C245" s="542"/>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c r="Z245" s="542"/>
    </row>
    <row r="246" spans="1:26" ht="15.75" x14ac:dyDescent="0.25">
      <c r="A246" s="541"/>
      <c r="B246" s="541"/>
      <c r="C246" s="542"/>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c r="Z246" s="542"/>
    </row>
    <row r="247" spans="1:26" ht="15.75" x14ac:dyDescent="0.25">
      <c r="A247" s="541"/>
      <c r="B247" s="541"/>
      <c r="C247" s="542"/>
      <c r="D247" s="542"/>
      <c r="E247" s="542"/>
      <c r="F247" s="542"/>
      <c r="G247" s="542"/>
      <c r="H247" s="542"/>
      <c r="I247" s="542"/>
      <c r="J247" s="542"/>
      <c r="K247" s="542"/>
      <c r="L247" s="542"/>
      <c r="M247" s="542"/>
      <c r="N247" s="542"/>
      <c r="O247" s="542"/>
      <c r="P247" s="542"/>
      <c r="Q247" s="542"/>
      <c r="R247" s="542"/>
      <c r="S247" s="542"/>
      <c r="T247" s="542"/>
      <c r="U247" s="542"/>
      <c r="V247" s="542"/>
      <c r="W247" s="542"/>
      <c r="X247" s="542"/>
      <c r="Y247" s="542"/>
      <c r="Z247" s="542"/>
    </row>
    <row r="248" spans="1:26" ht="15.75" x14ac:dyDescent="0.25">
      <c r="A248" s="541"/>
      <c r="B248" s="541"/>
      <c r="C248" s="542"/>
      <c r="D248" s="542"/>
      <c r="E248" s="542"/>
      <c r="F248" s="542"/>
      <c r="G248" s="542"/>
      <c r="H248" s="542"/>
      <c r="I248" s="542"/>
      <c r="J248" s="542"/>
      <c r="K248" s="542"/>
      <c r="L248" s="542"/>
      <c r="M248" s="542"/>
      <c r="N248" s="542"/>
      <c r="O248" s="542"/>
      <c r="P248" s="542"/>
      <c r="Q248" s="542"/>
      <c r="R248" s="542"/>
      <c r="S248" s="542"/>
      <c r="T248" s="542"/>
      <c r="U248" s="542"/>
      <c r="V248" s="542"/>
      <c r="W248" s="542"/>
      <c r="X248" s="542"/>
      <c r="Y248" s="542"/>
      <c r="Z248" s="542"/>
    </row>
    <row r="249" spans="1:26" ht="15.75" x14ac:dyDescent="0.25">
      <c r="A249" s="541"/>
      <c r="B249" s="541"/>
      <c r="C249" s="542"/>
      <c r="D249" s="542"/>
      <c r="E249" s="542"/>
      <c r="F249" s="542"/>
      <c r="G249" s="542"/>
      <c r="H249" s="542"/>
      <c r="I249" s="542"/>
      <c r="J249" s="542"/>
      <c r="K249" s="542"/>
      <c r="L249" s="542"/>
      <c r="M249" s="542"/>
      <c r="N249" s="542"/>
      <c r="O249" s="542"/>
      <c r="P249" s="542"/>
      <c r="Q249" s="542"/>
      <c r="R249" s="542"/>
      <c r="S249" s="542"/>
      <c r="T249" s="542"/>
      <c r="U249" s="542"/>
      <c r="V249" s="542"/>
      <c r="W249" s="542"/>
      <c r="X249" s="542"/>
      <c r="Y249" s="542"/>
      <c r="Z249" s="542"/>
    </row>
    <row r="250" spans="1:26" ht="15.75" x14ac:dyDescent="0.25">
      <c r="A250" s="541"/>
      <c r="B250" s="541"/>
      <c r="C250" s="542"/>
      <c r="D250" s="542"/>
      <c r="E250" s="542"/>
      <c r="F250" s="542"/>
      <c r="G250" s="542"/>
      <c r="H250" s="542"/>
      <c r="I250" s="542"/>
      <c r="J250" s="542"/>
      <c r="K250" s="542"/>
      <c r="L250" s="542"/>
      <c r="M250" s="542"/>
      <c r="N250" s="542"/>
      <c r="O250" s="542"/>
      <c r="P250" s="542"/>
      <c r="Q250" s="542"/>
      <c r="R250" s="542"/>
      <c r="S250" s="542"/>
      <c r="T250" s="542"/>
      <c r="U250" s="542"/>
      <c r="V250" s="542"/>
      <c r="W250" s="542"/>
      <c r="X250" s="542"/>
      <c r="Y250" s="542"/>
      <c r="Z250" s="542"/>
    </row>
    <row r="251" spans="1:26" ht="15.75" x14ac:dyDescent="0.25">
      <c r="A251" s="541"/>
      <c r="B251" s="541"/>
      <c r="C251" s="542"/>
      <c r="D251" s="542"/>
      <c r="E251" s="542"/>
      <c r="F251" s="542"/>
      <c r="G251" s="542"/>
      <c r="H251" s="542"/>
      <c r="I251" s="542"/>
      <c r="J251" s="542"/>
      <c r="K251" s="542"/>
      <c r="L251" s="542"/>
      <c r="M251" s="542"/>
      <c r="N251" s="542"/>
      <c r="O251" s="542"/>
      <c r="P251" s="542"/>
      <c r="Q251" s="542"/>
      <c r="R251" s="542"/>
      <c r="S251" s="542"/>
      <c r="T251" s="542"/>
      <c r="U251" s="542"/>
      <c r="V251" s="542"/>
      <c r="W251" s="542"/>
      <c r="X251" s="542"/>
      <c r="Y251" s="542"/>
      <c r="Z251" s="542"/>
    </row>
    <row r="252" spans="1:26" ht="15.75" x14ac:dyDescent="0.25">
      <c r="A252" s="541"/>
      <c r="B252" s="541"/>
      <c r="C252" s="542"/>
      <c r="D252" s="542"/>
      <c r="E252" s="542"/>
      <c r="F252" s="542"/>
      <c r="G252" s="542"/>
      <c r="H252" s="542"/>
      <c r="I252" s="542"/>
      <c r="J252" s="542"/>
      <c r="K252" s="542"/>
      <c r="L252" s="542"/>
      <c r="M252" s="542"/>
      <c r="N252" s="542"/>
      <c r="O252" s="542"/>
      <c r="P252" s="542"/>
      <c r="Q252" s="542"/>
      <c r="R252" s="542"/>
      <c r="S252" s="542"/>
      <c r="T252" s="542"/>
      <c r="U252" s="542"/>
      <c r="V252" s="542"/>
      <c r="W252" s="542"/>
      <c r="X252" s="542"/>
      <c r="Y252" s="542"/>
      <c r="Z252" s="542"/>
    </row>
    <row r="253" spans="1:26" ht="15.75" x14ac:dyDescent="0.25">
      <c r="A253" s="541"/>
      <c r="B253" s="541"/>
      <c r="C253" s="542"/>
      <c r="D253" s="542"/>
      <c r="E253" s="542"/>
      <c r="F253" s="542"/>
      <c r="G253" s="542"/>
      <c r="H253" s="542"/>
      <c r="I253" s="542"/>
      <c r="J253" s="542"/>
      <c r="K253" s="542"/>
      <c r="L253" s="542"/>
      <c r="M253" s="542"/>
      <c r="N253" s="542"/>
      <c r="O253" s="542"/>
      <c r="P253" s="542"/>
      <c r="Q253" s="542"/>
      <c r="R253" s="542"/>
      <c r="S253" s="542"/>
      <c r="T253" s="542"/>
      <c r="U253" s="542"/>
      <c r="V253" s="542"/>
      <c r="W253" s="542"/>
      <c r="X253" s="542"/>
      <c r="Y253" s="542"/>
      <c r="Z253" s="542"/>
    </row>
    <row r="254" spans="1:26" ht="15.75" x14ac:dyDescent="0.25">
      <c r="A254" s="541"/>
      <c r="B254" s="541"/>
      <c r="C254" s="542"/>
      <c r="D254" s="542"/>
      <c r="E254" s="542"/>
      <c r="F254" s="542"/>
      <c r="G254" s="542"/>
      <c r="H254" s="542"/>
      <c r="I254" s="542"/>
      <c r="J254" s="542"/>
      <c r="K254" s="542"/>
      <c r="L254" s="542"/>
      <c r="M254" s="542"/>
      <c r="N254" s="542"/>
      <c r="O254" s="542"/>
      <c r="P254" s="542"/>
      <c r="Q254" s="542"/>
      <c r="R254" s="542"/>
      <c r="S254" s="542"/>
      <c r="T254" s="542"/>
      <c r="U254" s="542"/>
      <c r="V254" s="542"/>
      <c r="W254" s="542"/>
      <c r="X254" s="542"/>
      <c r="Y254" s="542"/>
      <c r="Z254" s="542"/>
    </row>
    <row r="255" spans="1:26" ht="15.75" x14ac:dyDescent="0.25">
      <c r="A255" s="541"/>
      <c r="B255" s="541"/>
      <c r="C255" s="542"/>
      <c r="D255" s="542"/>
      <c r="E255" s="542"/>
      <c r="F255" s="542"/>
      <c r="G255" s="542"/>
      <c r="H255" s="542"/>
      <c r="I255" s="542"/>
      <c r="J255" s="542"/>
      <c r="K255" s="542"/>
      <c r="L255" s="542"/>
      <c r="M255" s="542"/>
      <c r="N255" s="542"/>
      <c r="O255" s="542"/>
      <c r="P255" s="542"/>
      <c r="Q255" s="542"/>
      <c r="R255" s="542"/>
      <c r="S255" s="542"/>
      <c r="T255" s="542"/>
      <c r="U255" s="542"/>
      <c r="V255" s="542"/>
      <c r="W255" s="542"/>
      <c r="X255" s="542"/>
      <c r="Y255" s="542"/>
      <c r="Z255" s="542"/>
    </row>
    <row r="256" spans="1:26" ht="15.75" x14ac:dyDescent="0.25">
      <c r="A256" s="541"/>
      <c r="B256" s="541"/>
      <c r="C256" s="542"/>
      <c r="D256" s="542"/>
      <c r="E256" s="542"/>
      <c r="F256" s="542"/>
      <c r="G256" s="542"/>
      <c r="H256" s="542"/>
      <c r="I256" s="542"/>
      <c r="J256" s="542"/>
      <c r="K256" s="542"/>
      <c r="L256" s="542"/>
      <c r="M256" s="542"/>
      <c r="N256" s="542"/>
      <c r="O256" s="542"/>
      <c r="P256" s="542"/>
      <c r="Q256" s="542"/>
      <c r="R256" s="542"/>
      <c r="S256" s="542"/>
      <c r="T256" s="542"/>
      <c r="U256" s="542"/>
      <c r="V256" s="542"/>
      <c r="W256" s="542"/>
      <c r="X256" s="542"/>
      <c r="Y256" s="542"/>
      <c r="Z256" s="542"/>
    </row>
    <row r="257" spans="1:26" ht="15.75" x14ac:dyDescent="0.25">
      <c r="A257" s="541"/>
      <c r="B257" s="541"/>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row>
    <row r="258" spans="1:26" ht="15.75" x14ac:dyDescent="0.25">
      <c r="A258" s="541"/>
      <c r="B258" s="541"/>
      <c r="C258" s="542"/>
      <c r="D258" s="542"/>
      <c r="E258" s="542"/>
      <c r="F258" s="542"/>
      <c r="G258" s="542"/>
      <c r="H258" s="542"/>
      <c r="I258" s="542"/>
      <c r="J258" s="542"/>
      <c r="K258" s="542"/>
      <c r="L258" s="542"/>
      <c r="M258" s="542"/>
      <c r="N258" s="542"/>
      <c r="O258" s="542"/>
      <c r="P258" s="542"/>
      <c r="Q258" s="542"/>
      <c r="R258" s="542"/>
      <c r="S258" s="542"/>
      <c r="T258" s="542"/>
      <c r="U258" s="542"/>
      <c r="V258" s="542"/>
      <c r="W258" s="542"/>
      <c r="X258" s="542"/>
      <c r="Y258" s="542"/>
      <c r="Z258" s="542"/>
    </row>
    <row r="259" spans="1:26" ht="15.75" x14ac:dyDescent="0.25">
      <c r="A259" s="541"/>
      <c r="B259" s="541"/>
      <c r="C259" s="542"/>
      <c r="D259" s="542"/>
      <c r="E259" s="542"/>
      <c r="F259" s="542"/>
      <c r="G259" s="542"/>
      <c r="H259" s="542"/>
      <c r="I259" s="542"/>
      <c r="J259" s="542"/>
      <c r="K259" s="542"/>
      <c r="L259" s="542"/>
      <c r="M259" s="542"/>
      <c r="N259" s="542"/>
      <c r="O259" s="542"/>
      <c r="P259" s="542"/>
      <c r="Q259" s="542"/>
      <c r="R259" s="542"/>
      <c r="S259" s="542"/>
      <c r="T259" s="542"/>
      <c r="U259" s="542"/>
      <c r="V259" s="542"/>
      <c r="W259" s="542"/>
      <c r="X259" s="542"/>
      <c r="Y259" s="542"/>
      <c r="Z259" s="542"/>
    </row>
    <row r="260" spans="1:26" ht="15.75" x14ac:dyDescent="0.25">
      <c r="A260" s="541"/>
      <c r="B260" s="541"/>
      <c r="C260" s="542"/>
      <c r="D260" s="542"/>
      <c r="E260" s="542"/>
      <c r="F260" s="542"/>
      <c r="G260" s="542"/>
      <c r="H260" s="542"/>
      <c r="I260" s="542"/>
      <c r="J260" s="542"/>
      <c r="K260" s="542"/>
      <c r="L260" s="542"/>
      <c r="M260" s="542"/>
      <c r="N260" s="542"/>
      <c r="O260" s="542"/>
      <c r="P260" s="542"/>
      <c r="Q260" s="542"/>
      <c r="R260" s="542"/>
      <c r="S260" s="542"/>
      <c r="T260" s="542"/>
      <c r="U260" s="542"/>
      <c r="V260" s="542"/>
      <c r="W260" s="542"/>
      <c r="X260" s="542"/>
      <c r="Y260" s="542"/>
      <c r="Z260" s="542"/>
    </row>
    <row r="261" spans="1:26" ht="15.75" x14ac:dyDescent="0.25">
      <c r="A261" s="541"/>
      <c r="B261" s="541"/>
      <c r="C261" s="542"/>
      <c r="D261" s="542"/>
      <c r="E261" s="542"/>
      <c r="F261" s="542"/>
      <c r="G261" s="542"/>
      <c r="H261" s="542"/>
      <c r="I261" s="542"/>
      <c r="J261" s="542"/>
      <c r="K261" s="542"/>
      <c r="L261" s="542"/>
      <c r="M261" s="542"/>
      <c r="N261" s="542"/>
      <c r="O261" s="542"/>
      <c r="P261" s="542"/>
      <c r="Q261" s="542"/>
      <c r="R261" s="542"/>
      <c r="S261" s="542"/>
      <c r="T261" s="542"/>
      <c r="U261" s="542"/>
      <c r="V261" s="542"/>
      <c r="W261" s="542"/>
      <c r="X261" s="542"/>
      <c r="Y261" s="542"/>
      <c r="Z261" s="542"/>
    </row>
    <row r="262" spans="1:26" ht="15.75" x14ac:dyDescent="0.25">
      <c r="A262" s="541"/>
      <c r="B262" s="541"/>
      <c r="C262" s="542"/>
      <c r="D262" s="542"/>
      <c r="E262" s="542"/>
      <c r="F262" s="542"/>
      <c r="G262" s="542"/>
      <c r="H262" s="542"/>
      <c r="I262" s="542"/>
      <c r="J262" s="542"/>
      <c r="K262" s="542"/>
      <c r="L262" s="542"/>
      <c r="M262" s="542"/>
      <c r="N262" s="542"/>
      <c r="O262" s="542"/>
      <c r="P262" s="542"/>
      <c r="Q262" s="542"/>
      <c r="R262" s="542"/>
      <c r="S262" s="542"/>
      <c r="T262" s="542"/>
      <c r="U262" s="542"/>
      <c r="V262" s="542"/>
      <c r="W262" s="542"/>
      <c r="X262" s="542"/>
      <c r="Y262" s="542"/>
      <c r="Z262" s="542"/>
    </row>
    <row r="263" spans="1:26" ht="15.75" x14ac:dyDescent="0.25">
      <c r="A263" s="541"/>
      <c r="B263" s="541"/>
      <c r="C263" s="542"/>
      <c r="D263" s="542"/>
      <c r="E263" s="542"/>
      <c r="F263" s="542"/>
      <c r="G263" s="542"/>
      <c r="H263" s="542"/>
      <c r="I263" s="542"/>
      <c r="J263" s="542"/>
      <c r="K263" s="542"/>
      <c r="L263" s="542"/>
      <c r="M263" s="542"/>
      <c r="N263" s="542"/>
      <c r="O263" s="542"/>
      <c r="P263" s="542"/>
      <c r="Q263" s="542"/>
      <c r="R263" s="542"/>
      <c r="S263" s="542"/>
      <c r="T263" s="542"/>
      <c r="U263" s="542"/>
      <c r="V263" s="542"/>
      <c r="W263" s="542"/>
      <c r="X263" s="542"/>
      <c r="Y263" s="542"/>
      <c r="Z263" s="542"/>
    </row>
    <row r="264" spans="1:26" ht="15.75" x14ac:dyDescent="0.25">
      <c r="A264" s="541"/>
      <c r="B264" s="541"/>
      <c r="C264" s="542"/>
      <c r="D264" s="542"/>
      <c r="E264" s="542"/>
      <c r="F264" s="542"/>
      <c r="G264" s="542"/>
      <c r="H264" s="542"/>
      <c r="I264" s="542"/>
      <c r="J264" s="542"/>
      <c r="K264" s="542"/>
      <c r="L264" s="542"/>
      <c r="M264" s="542"/>
      <c r="N264" s="542"/>
      <c r="O264" s="542"/>
      <c r="P264" s="542"/>
      <c r="Q264" s="542"/>
      <c r="R264" s="542"/>
      <c r="S264" s="542"/>
      <c r="T264" s="542"/>
      <c r="U264" s="542"/>
      <c r="V264" s="542"/>
      <c r="W264" s="542"/>
      <c r="X264" s="542"/>
      <c r="Y264" s="542"/>
      <c r="Z264" s="542"/>
    </row>
    <row r="265" spans="1:26" ht="15.75" x14ac:dyDescent="0.25">
      <c r="A265" s="541"/>
      <c r="B265" s="541"/>
      <c r="C265" s="542"/>
      <c r="D265" s="542"/>
      <c r="E265" s="542"/>
      <c r="F265" s="542"/>
      <c r="G265" s="542"/>
      <c r="H265" s="542"/>
      <c r="I265" s="542"/>
      <c r="J265" s="542"/>
      <c r="K265" s="542"/>
      <c r="L265" s="542"/>
      <c r="M265" s="542"/>
      <c r="N265" s="542"/>
      <c r="O265" s="542"/>
      <c r="P265" s="542"/>
      <c r="Q265" s="542"/>
      <c r="R265" s="542"/>
      <c r="S265" s="542"/>
      <c r="T265" s="542"/>
      <c r="U265" s="542"/>
      <c r="V265" s="542"/>
      <c r="W265" s="542"/>
      <c r="X265" s="542"/>
      <c r="Y265" s="542"/>
      <c r="Z265" s="542"/>
    </row>
    <row r="266" spans="1:26" ht="15.75" x14ac:dyDescent="0.25">
      <c r="A266" s="541"/>
      <c r="B266" s="541"/>
      <c r="C266" s="542"/>
      <c r="D266" s="542"/>
      <c r="E266" s="542"/>
      <c r="F266" s="542"/>
      <c r="G266" s="542"/>
      <c r="H266" s="542"/>
      <c r="I266" s="542"/>
      <c r="J266" s="542"/>
      <c r="K266" s="542"/>
      <c r="L266" s="542"/>
      <c r="M266" s="542"/>
      <c r="N266" s="542"/>
      <c r="O266" s="542"/>
      <c r="P266" s="542"/>
      <c r="Q266" s="542"/>
      <c r="R266" s="542"/>
      <c r="S266" s="542"/>
      <c r="T266" s="542"/>
      <c r="U266" s="542"/>
      <c r="V266" s="542"/>
      <c r="W266" s="542"/>
      <c r="X266" s="542"/>
      <c r="Y266" s="542"/>
      <c r="Z266" s="542"/>
    </row>
    <row r="267" spans="1:26" ht="15.75" x14ac:dyDescent="0.25">
      <c r="A267" s="541"/>
      <c r="B267" s="541"/>
      <c r="C267" s="542"/>
      <c r="D267" s="542"/>
      <c r="E267" s="542"/>
      <c r="F267" s="542"/>
      <c r="G267" s="542"/>
      <c r="H267" s="542"/>
      <c r="I267" s="542"/>
      <c r="J267" s="542"/>
      <c r="K267" s="542"/>
      <c r="L267" s="542"/>
      <c r="M267" s="542"/>
      <c r="N267" s="542"/>
      <c r="O267" s="542"/>
      <c r="P267" s="542"/>
      <c r="Q267" s="542"/>
      <c r="R267" s="542"/>
      <c r="S267" s="542"/>
      <c r="T267" s="542"/>
      <c r="U267" s="542"/>
      <c r="V267" s="542"/>
      <c r="W267" s="542"/>
      <c r="X267" s="542"/>
      <c r="Y267" s="542"/>
      <c r="Z267" s="542"/>
    </row>
    <row r="268" spans="1:26" ht="15.75" x14ac:dyDescent="0.25">
      <c r="A268" s="541"/>
      <c r="B268" s="541"/>
      <c r="C268" s="542"/>
      <c r="D268" s="542"/>
      <c r="E268" s="542"/>
      <c r="F268" s="542"/>
      <c r="G268" s="542"/>
      <c r="H268" s="542"/>
      <c r="I268" s="542"/>
      <c r="J268" s="542"/>
      <c r="K268" s="542"/>
      <c r="L268" s="542"/>
      <c r="M268" s="542"/>
      <c r="N268" s="542"/>
      <c r="O268" s="542"/>
      <c r="P268" s="542"/>
      <c r="Q268" s="542"/>
      <c r="R268" s="542"/>
      <c r="S268" s="542"/>
      <c r="T268" s="542"/>
      <c r="U268" s="542"/>
      <c r="V268" s="542"/>
      <c r="W268" s="542"/>
      <c r="X268" s="542"/>
      <c r="Y268" s="542"/>
      <c r="Z268" s="542"/>
    </row>
    <row r="269" spans="1:26" ht="15.75" x14ac:dyDescent="0.25">
      <c r="A269" s="541"/>
      <c r="B269" s="541"/>
      <c r="C269" s="542"/>
      <c r="D269" s="542"/>
      <c r="E269" s="542"/>
      <c r="F269" s="542"/>
      <c r="G269" s="542"/>
      <c r="H269" s="542"/>
      <c r="I269" s="542"/>
      <c r="J269" s="542"/>
      <c r="K269" s="542"/>
      <c r="L269" s="542"/>
      <c r="M269" s="542"/>
      <c r="N269" s="542"/>
      <c r="O269" s="542"/>
      <c r="P269" s="542"/>
      <c r="Q269" s="542"/>
      <c r="R269" s="542"/>
      <c r="S269" s="542"/>
      <c r="T269" s="542"/>
      <c r="U269" s="542"/>
      <c r="V269" s="542"/>
      <c r="W269" s="542"/>
      <c r="X269" s="542"/>
      <c r="Y269" s="542"/>
      <c r="Z269" s="542"/>
    </row>
    <row r="270" spans="1:26" ht="15.75" x14ac:dyDescent="0.25">
      <c r="A270" s="541"/>
      <c r="B270" s="541"/>
      <c r="C270" s="542"/>
      <c r="D270" s="542"/>
      <c r="E270" s="542"/>
      <c r="F270" s="542"/>
      <c r="G270" s="542"/>
      <c r="H270" s="542"/>
      <c r="I270" s="542"/>
      <c r="J270" s="542"/>
      <c r="K270" s="542"/>
      <c r="L270" s="542"/>
      <c r="M270" s="542"/>
      <c r="N270" s="542"/>
      <c r="O270" s="542"/>
      <c r="P270" s="542"/>
      <c r="Q270" s="542"/>
      <c r="R270" s="542"/>
      <c r="S270" s="542"/>
      <c r="T270" s="542"/>
      <c r="U270" s="542"/>
      <c r="V270" s="542"/>
      <c r="W270" s="542"/>
      <c r="X270" s="542"/>
      <c r="Y270" s="542"/>
      <c r="Z270" s="542"/>
    </row>
    <row r="271" spans="1:26" ht="15.75" x14ac:dyDescent="0.25">
      <c r="A271" s="541"/>
      <c r="B271" s="541"/>
      <c r="C271" s="542"/>
      <c r="D271" s="542"/>
      <c r="E271" s="542"/>
      <c r="F271" s="542"/>
      <c r="G271" s="542"/>
      <c r="H271" s="542"/>
      <c r="I271" s="542"/>
      <c r="J271" s="542"/>
      <c r="K271" s="542"/>
      <c r="L271" s="542"/>
      <c r="M271" s="542"/>
      <c r="N271" s="542"/>
      <c r="O271" s="542"/>
      <c r="P271" s="542"/>
      <c r="Q271" s="542"/>
      <c r="R271" s="542"/>
      <c r="S271" s="542"/>
      <c r="T271" s="542"/>
      <c r="U271" s="542"/>
      <c r="V271" s="542"/>
      <c r="W271" s="542"/>
      <c r="X271" s="542"/>
      <c r="Y271" s="542"/>
      <c r="Z271" s="542"/>
    </row>
    <row r="272" spans="1:26" ht="15.75" x14ac:dyDescent="0.25">
      <c r="A272" s="541"/>
      <c r="B272" s="541"/>
      <c r="C272" s="542"/>
      <c r="D272" s="542"/>
      <c r="E272" s="542"/>
      <c r="F272" s="542"/>
      <c r="G272" s="542"/>
      <c r="H272" s="542"/>
      <c r="I272" s="542"/>
      <c r="J272" s="542"/>
      <c r="K272" s="542"/>
      <c r="L272" s="542"/>
      <c r="M272" s="542"/>
      <c r="N272" s="542"/>
      <c r="O272" s="542"/>
      <c r="P272" s="542"/>
      <c r="Q272" s="542"/>
      <c r="R272" s="542"/>
      <c r="S272" s="542"/>
      <c r="T272" s="542"/>
      <c r="U272" s="542"/>
      <c r="V272" s="542"/>
      <c r="W272" s="542"/>
      <c r="X272" s="542"/>
      <c r="Y272" s="542"/>
      <c r="Z272" s="542"/>
    </row>
    <row r="273" spans="1:26" ht="15.75" x14ac:dyDescent="0.25">
      <c r="A273" s="541"/>
      <c r="B273" s="541"/>
      <c r="C273" s="542"/>
      <c r="D273" s="542"/>
      <c r="E273" s="542"/>
      <c r="F273" s="542"/>
      <c r="G273" s="542"/>
      <c r="H273" s="542"/>
      <c r="I273" s="542"/>
      <c r="J273" s="542"/>
      <c r="K273" s="542"/>
      <c r="L273" s="542"/>
      <c r="M273" s="542"/>
      <c r="N273" s="542"/>
      <c r="O273" s="542"/>
      <c r="P273" s="542"/>
      <c r="Q273" s="542"/>
      <c r="R273" s="542"/>
      <c r="S273" s="542"/>
      <c r="T273" s="542"/>
      <c r="U273" s="542"/>
      <c r="V273" s="542"/>
      <c r="W273" s="542"/>
      <c r="X273" s="542"/>
      <c r="Y273" s="542"/>
      <c r="Z273" s="542"/>
    </row>
    <row r="274" spans="1:26" ht="15.75" x14ac:dyDescent="0.25">
      <c r="A274" s="541"/>
      <c r="B274" s="541"/>
      <c r="C274" s="542"/>
      <c r="D274" s="542"/>
      <c r="E274" s="542"/>
      <c r="F274" s="542"/>
      <c r="G274" s="542"/>
      <c r="H274" s="542"/>
      <c r="I274" s="542"/>
      <c r="J274" s="542"/>
      <c r="K274" s="542"/>
      <c r="L274" s="542"/>
      <c r="M274" s="542"/>
      <c r="N274" s="542"/>
      <c r="O274" s="542"/>
      <c r="P274" s="542"/>
      <c r="Q274" s="542"/>
      <c r="R274" s="542"/>
      <c r="S274" s="542"/>
      <c r="T274" s="542"/>
      <c r="U274" s="542"/>
      <c r="V274" s="542"/>
      <c r="W274" s="542"/>
      <c r="X274" s="542"/>
      <c r="Y274" s="542"/>
      <c r="Z274" s="542"/>
    </row>
    <row r="275" spans="1:26" ht="15.75" x14ac:dyDescent="0.25">
      <c r="A275" s="541"/>
      <c r="B275" s="541"/>
      <c r="C275" s="542"/>
      <c r="D275" s="542"/>
      <c r="E275" s="542"/>
      <c r="F275" s="542"/>
      <c r="G275" s="542"/>
      <c r="H275" s="542"/>
      <c r="I275" s="542"/>
      <c r="J275" s="542"/>
      <c r="K275" s="542"/>
      <c r="L275" s="542"/>
      <c r="M275" s="542"/>
      <c r="N275" s="542"/>
      <c r="O275" s="542"/>
      <c r="P275" s="542"/>
      <c r="Q275" s="542"/>
      <c r="R275" s="542"/>
      <c r="S275" s="542"/>
      <c r="T275" s="542"/>
      <c r="U275" s="542"/>
      <c r="V275" s="542"/>
      <c r="W275" s="542"/>
      <c r="X275" s="542"/>
      <c r="Y275" s="542"/>
      <c r="Z275" s="542"/>
    </row>
    <row r="276" spans="1:26" ht="15.75" x14ac:dyDescent="0.25">
      <c r="A276" s="541"/>
      <c r="B276" s="541"/>
      <c r="C276" s="542"/>
      <c r="D276" s="542"/>
      <c r="E276" s="542"/>
      <c r="F276" s="542"/>
      <c r="G276" s="542"/>
      <c r="H276" s="542"/>
      <c r="I276" s="542"/>
      <c r="J276" s="542"/>
      <c r="K276" s="542"/>
      <c r="L276" s="542"/>
      <c r="M276" s="542"/>
      <c r="N276" s="542"/>
      <c r="O276" s="542"/>
      <c r="P276" s="542"/>
      <c r="Q276" s="542"/>
      <c r="R276" s="542"/>
      <c r="S276" s="542"/>
      <c r="T276" s="542"/>
      <c r="U276" s="542"/>
      <c r="V276" s="542"/>
      <c r="W276" s="542"/>
      <c r="X276" s="542"/>
      <c r="Y276" s="542"/>
      <c r="Z276" s="542"/>
    </row>
    <row r="277" spans="1:26" ht="15.75" x14ac:dyDescent="0.25">
      <c r="A277" s="541"/>
      <c r="B277" s="541"/>
      <c r="C277" s="542"/>
      <c r="D277" s="542"/>
      <c r="E277" s="542"/>
      <c r="F277" s="542"/>
      <c r="G277" s="542"/>
      <c r="H277" s="542"/>
      <c r="I277" s="542"/>
      <c r="J277" s="542"/>
      <c r="K277" s="542"/>
      <c r="L277" s="542"/>
      <c r="M277" s="542"/>
      <c r="N277" s="542"/>
      <c r="O277" s="542"/>
      <c r="P277" s="542"/>
      <c r="Q277" s="542"/>
      <c r="R277" s="542"/>
      <c r="S277" s="542"/>
      <c r="T277" s="542"/>
      <c r="U277" s="542"/>
      <c r="V277" s="542"/>
      <c r="W277" s="542"/>
      <c r="X277" s="542"/>
      <c r="Y277" s="542"/>
      <c r="Z277" s="542"/>
    </row>
    <row r="278" spans="1:26" ht="15.75" x14ac:dyDescent="0.25">
      <c r="A278" s="541"/>
      <c r="B278" s="541"/>
      <c r="C278" s="542"/>
      <c r="D278" s="542"/>
      <c r="E278" s="542"/>
      <c r="F278" s="542"/>
      <c r="G278" s="542"/>
      <c r="H278" s="542"/>
      <c r="I278" s="542"/>
      <c r="J278" s="542"/>
      <c r="K278" s="542"/>
      <c r="L278" s="542"/>
      <c r="M278" s="542"/>
      <c r="N278" s="542"/>
      <c r="O278" s="542"/>
      <c r="P278" s="542"/>
      <c r="Q278" s="542"/>
      <c r="R278" s="542"/>
      <c r="S278" s="542"/>
      <c r="T278" s="542"/>
      <c r="U278" s="542"/>
      <c r="V278" s="542"/>
      <c r="W278" s="542"/>
      <c r="X278" s="542"/>
      <c r="Y278" s="542"/>
      <c r="Z278" s="542"/>
    </row>
    <row r="279" spans="1:26" ht="15.75" x14ac:dyDescent="0.25">
      <c r="A279" s="541"/>
      <c r="B279" s="541"/>
      <c r="C279" s="542"/>
      <c r="D279" s="542"/>
      <c r="E279" s="542"/>
      <c r="F279" s="542"/>
      <c r="G279" s="542"/>
      <c r="H279" s="542"/>
      <c r="I279" s="542"/>
      <c r="J279" s="542"/>
      <c r="K279" s="542"/>
      <c r="L279" s="542"/>
      <c r="M279" s="542"/>
      <c r="N279" s="542"/>
      <c r="O279" s="542"/>
      <c r="P279" s="542"/>
      <c r="Q279" s="542"/>
      <c r="R279" s="542"/>
      <c r="S279" s="542"/>
      <c r="T279" s="542"/>
      <c r="U279" s="542"/>
      <c r="V279" s="542"/>
      <c r="W279" s="542"/>
      <c r="X279" s="542"/>
      <c r="Y279" s="542"/>
      <c r="Z279" s="542"/>
    </row>
    <row r="280" spans="1:26" ht="15.75" x14ac:dyDescent="0.25">
      <c r="A280" s="541"/>
      <c r="B280" s="541"/>
      <c r="C280" s="542"/>
      <c r="D280" s="542"/>
      <c r="E280" s="542"/>
      <c r="F280" s="542"/>
      <c r="G280" s="542"/>
      <c r="H280" s="542"/>
      <c r="I280" s="542"/>
      <c r="J280" s="542"/>
      <c r="K280" s="542"/>
      <c r="L280" s="542"/>
      <c r="M280" s="542"/>
      <c r="N280" s="542"/>
      <c r="O280" s="542"/>
      <c r="P280" s="542"/>
      <c r="Q280" s="542"/>
      <c r="R280" s="542"/>
      <c r="S280" s="542"/>
      <c r="T280" s="542"/>
      <c r="U280" s="542"/>
      <c r="V280" s="542"/>
      <c r="W280" s="542"/>
      <c r="X280" s="542"/>
      <c r="Y280" s="542"/>
      <c r="Z280" s="542"/>
    </row>
    <row r="281" spans="1:26" ht="15.75" x14ac:dyDescent="0.25">
      <c r="A281" s="541"/>
      <c r="B281" s="541"/>
      <c r="C281" s="542"/>
      <c r="D281" s="542"/>
      <c r="E281" s="542"/>
      <c r="F281" s="542"/>
      <c r="G281" s="542"/>
      <c r="H281" s="542"/>
      <c r="I281" s="542"/>
      <c r="J281" s="542"/>
      <c r="K281" s="542"/>
      <c r="L281" s="542"/>
      <c r="M281" s="542"/>
      <c r="N281" s="542"/>
      <c r="O281" s="542"/>
      <c r="P281" s="542"/>
      <c r="Q281" s="542"/>
      <c r="R281" s="542"/>
      <c r="S281" s="542"/>
      <c r="T281" s="542"/>
      <c r="U281" s="542"/>
      <c r="V281" s="542"/>
      <c r="W281" s="542"/>
      <c r="X281" s="542"/>
      <c r="Y281" s="542"/>
      <c r="Z281" s="542"/>
    </row>
    <row r="282" spans="1:26" ht="15.75" x14ac:dyDescent="0.25">
      <c r="A282" s="541"/>
      <c r="B282" s="541"/>
      <c r="C282" s="542"/>
      <c r="D282" s="542"/>
      <c r="E282" s="542"/>
      <c r="F282" s="542"/>
      <c r="G282" s="542"/>
      <c r="H282" s="542"/>
      <c r="I282" s="542"/>
      <c r="J282" s="542"/>
      <c r="K282" s="542"/>
      <c r="L282" s="542"/>
      <c r="M282" s="542"/>
      <c r="N282" s="542"/>
      <c r="O282" s="542"/>
      <c r="P282" s="542"/>
      <c r="Q282" s="542"/>
      <c r="R282" s="542"/>
      <c r="S282" s="542"/>
      <c r="T282" s="542"/>
      <c r="U282" s="542"/>
      <c r="V282" s="542"/>
      <c r="W282" s="542"/>
      <c r="X282" s="542"/>
      <c r="Y282" s="542"/>
      <c r="Z282" s="542"/>
    </row>
    <row r="283" spans="1:26" ht="15.75" x14ac:dyDescent="0.25">
      <c r="A283" s="541"/>
      <c r="B283" s="541"/>
      <c r="C283" s="542"/>
      <c r="D283" s="542"/>
      <c r="E283" s="542"/>
      <c r="F283" s="542"/>
      <c r="G283" s="542"/>
      <c r="H283" s="542"/>
      <c r="I283" s="542"/>
      <c r="J283" s="542"/>
      <c r="K283" s="542"/>
      <c r="L283" s="542"/>
      <c r="M283" s="542"/>
      <c r="N283" s="542"/>
      <c r="O283" s="542"/>
      <c r="P283" s="542"/>
      <c r="Q283" s="542"/>
      <c r="R283" s="542"/>
      <c r="S283" s="542"/>
      <c r="T283" s="542"/>
      <c r="U283" s="542"/>
      <c r="V283" s="542"/>
      <c r="W283" s="542"/>
      <c r="X283" s="542"/>
      <c r="Y283" s="542"/>
      <c r="Z283" s="542"/>
    </row>
    <row r="284" spans="1:26" ht="15.75" x14ac:dyDescent="0.25">
      <c r="A284" s="541"/>
      <c r="B284" s="541"/>
      <c r="C284" s="542"/>
      <c r="D284" s="542"/>
      <c r="E284" s="542"/>
      <c r="F284" s="542"/>
      <c r="G284" s="542"/>
      <c r="H284" s="542"/>
      <c r="I284" s="542"/>
      <c r="J284" s="542"/>
      <c r="K284" s="542"/>
      <c r="L284" s="542"/>
      <c r="M284" s="542"/>
      <c r="N284" s="542"/>
      <c r="O284" s="542"/>
      <c r="P284" s="542"/>
      <c r="Q284" s="542"/>
      <c r="R284" s="542"/>
      <c r="S284" s="542"/>
      <c r="T284" s="542"/>
      <c r="U284" s="542"/>
      <c r="V284" s="542"/>
      <c r="W284" s="542"/>
      <c r="X284" s="542"/>
      <c r="Y284" s="542"/>
      <c r="Z284" s="542"/>
    </row>
    <row r="285" spans="1:26" ht="15.75" x14ac:dyDescent="0.25">
      <c r="A285" s="541"/>
      <c r="B285" s="541"/>
      <c r="C285" s="542"/>
      <c r="D285" s="542"/>
      <c r="E285" s="542"/>
      <c r="F285" s="542"/>
      <c r="G285" s="542"/>
      <c r="H285" s="542"/>
      <c r="I285" s="542"/>
      <c r="J285" s="542"/>
      <c r="K285" s="542"/>
      <c r="L285" s="542"/>
      <c r="M285" s="542"/>
      <c r="N285" s="542"/>
      <c r="O285" s="542"/>
      <c r="P285" s="542"/>
      <c r="Q285" s="542"/>
      <c r="R285" s="542"/>
      <c r="S285" s="542"/>
      <c r="T285" s="542"/>
      <c r="U285" s="542"/>
      <c r="V285" s="542"/>
      <c r="W285" s="542"/>
      <c r="X285" s="542"/>
      <c r="Y285" s="542"/>
      <c r="Z285" s="542"/>
    </row>
    <row r="286" spans="1:26" ht="15.75" x14ac:dyDescent="0.25">
      <c r="A286" s="541"/>
      <c r="B286" s="541"/>
      <c r="C286" s="542"/>
      <c r="D286" s="542"/>
      <c r="E286" s="542"/>
      <c r="F286" s="542"/>
      <c r="G286" s="542"/>
      <c r="H286" s="542"/>
      <c r="I286" s="542"/>
      <c r="J286" s="542"/>
      <c r="K286" s="542"/>
      <c r="L286" s="542"/>
      <c r="M286" s="542"/>
      <c r="N286" s="542"/>
      <c r="O286" s="542"/>
      <c r="P286" s="542"/>
      <c r="Q286" s="542"/>
      <c r="R286" s="542"/>
      <c r="S286" s="542"/>
      <c r="T286" s="542"/>
      <c r="U286" s="542"/>
      <c r="V286" s="542"/>
      <c r="W286" s="542"/>
      <c r="X286" s="542"/>
      <c r="Y286" s="542"/>
      <c r="Z286" s="542"/>
    </row>
    <row r="287" spans="1:26" ht="15.75" x14ac:dyDescent="0.25">
      <c r="A287" s="541"/>
      <c r="B287" s="541"/>
      <c r="C287" s="542"/>
      <c r="D287" s="542"/>
      <c r="E287" s="542"/>
      <c r="F287" s="542"/>
      <c r="G287" s="542"/>
      <c r="H287" s="542"/>
      <c r="I287" s="542"/>
      <c r="J287" s="542"/>
      <c r="K287" s="542"/>
      <c r="L287" s="542"/>
      <c r="M287" s="542"/>
      <c r="N287" s="542"/>
      <c r="O287" s="542"/>
      <c r="P287" s="542"/>
      <c r="Q287" s="542"/>
      <c r="R287" s="542"/>
      <c r="S287" s="542"/>
      <c r="T287" s="542"/>
      <c r="U287" s="542"/>
      <c r="V287" s="542"/>
      <c r="W287" s="542"/>
      <c r="X287" s="542"/>
      <c r="Y287" s="542"/>
      <c r="Z287" s="542"/>
    </row>
    <row r="288" spans="1:26" ht="15.75" x14ac:dyDescent="0.25">
      <c r="A288" s="541"/>
      <c r="B288" s="541"/>
      <c r="C288" s="542"/>
      <c r="D288" s="542"/>
      <c r="E288" s="542"/>
      <c r="F288" s="542"/>
      <c r="G288" s="542"/>
      <c r="H288" s="542"/>
      <c r="I288" s="542"/>
      <c r="J288" s="542"/>
      <c r="K288" s="542"/>
      <c r="L288" s="542"/>
      <c r="M288" s="542"/>
      <c r="N288" s="542"/>
      <c r="O288" s="542"/>
      <c r="P288" s="542"/>
      <c r="Q288" s="542"/>
      <c r="R288" s="542"/>
      <c r="S288" s="542"/>
      <c r="T288" s="542"/>
      <c r="U288" s="542"/>
      <c r="V288" s="542"/>
      <c r="W288" s="542"/>
      <c r="X288" s="542"/>
      <c r="Y288" s="542"/>
      <c r="Z288" s="542"/>
    </row>
    <row r="289" spans="1:26" ht="15.75" x14ac:dyDescent="0.25">
      <c r="A289" s="541"/>
      <c r="B289" s="541"/>
      <c r="C289" s="542"/>
      <c r="D289" s="542"/>
      <c r="E289" s="542"/>
      <c r="F289" s="542"/>
      <c r="G289" s="542"/>
      <c r="H289" s="542"/>
      <c r="I289" s="542"/>
      <c r="J289" s="542"/>
      <c r="K289" s="542"/>
      <c r="L289" s="542"/>
      <c r="M289" s="542"/>
      <c r="N289" s="542"/>
      <c r="O289" s="542"/>
      <c r="P289" s="542"/>
      <c r="Q289" s="542"/>
      <c r="R289" s="542"/>
      <c r="S289" s="542"/>
      <c r="T289" s="542"/>
      <c r="U289" s="542"/>
      <c r="V289" s="542"/>
      <c r="W289" s="542"/>
      <c r="X289" s="542"/>
      <c r="Y289" s="542"/>
      <c r="Z289" s="542"/>
    </row>
    <row r="290" spans="1:26" ht="15.75" x14ac:dyDescent="0.25">
      <c r="A290" s="541"/>
      <c r="B290" s="541"/>
      <c r="C290" s="542"/>
      <c r="D290" s="542"/>
      <c r="E290" s="542"/>
      <c r="F290" s="542"/>
      <c r="G290" s="542"/>
      <c r="H290" s="542"/>
      <c r="I290" s="542"/>
      <c r="J290" s="542"/>
      <c r="K290" s="542"/>
      <c r="L290" s="542"/>
      <c r="M290" s="542"/>
      <c r="N290" s="542"/>
      <c r="O290" s="542"/>
      <c r="P290" s="542"/>
      <c r="Q290" s="542"/>
      <c r="R290" s="542"/>
      <c r="S290" s="542"/>
      <c r="T290" s="542"/>
      <c r="U290" s="542"/>
      <c r="V290" s="542"/>
      <c r="W290" s="542"/>
      <c r="X290" s="542"/>
      <c r="Y290" s="542"/>
      <c r="Z290" s="542"/>
    </row>
    <row r="291" spans="1:26" ht="15.75" x14ac:dyDescent="0.25">
      <c r="A291" s="541"/>
      <c r="B291" s="541"/>
      <c r="C291" s="542"/>
      <c r="D291" s="542"/>
      <c r="E291" s="542"/>
      <c r="F291" s="542"/>
      <c r="G291" s="542"/>
      <c r="H291" s="542"/>
      <c r="I291" s="542"/>
      <c r="J291" s="542"/>
      <c r="K291" s="542"/>
      <c r="L291" s="542"/>
      <c r="M291" s="542"/>
      <c r="N291" s="542"/>
      <c r="O291" s="542"/>
      <c r="P291" s="542"/>
      <c r="Q291" s="542"/>
      <c r="R291" s="542"/>
      <c r="S291" s="542"/>
      <c r="T291" s="542"/>
      <c r="U291" s="542"/>
      <c r="V291" s="542"/>
      <c r="W291" s="542"/>
      <c r="X291" s="542"/>
      <c r="Y291" s="542"/>
      <c r="Z291" s="542"/>
    </row>
    <row r="292" spans="1:26" ht="15.75" x14ac:dyDescent="0.25">
      <c r="A292" s="541"/>
      <c r="B292" s="541"/>
      <c r="C292" s="542"/>
      <c r="D292" s="542"/>
      <c r="E292" s="542"/>
      <c r="F292" s="542"/>
      <c r="G292" s="542"/>
      <c r="H292" s="542"/>
      <c r="I292" s="542"/>
      <c r="J292" s="542"/>
      <c r="K292" s="542"/>
      <c r="L292" s="542"/>
      <c r="M292" s="542"/>
      <c r="N292" s="542"/>
      <c r="O292" s="542"/>
      <c r="P292" s="542"/>
      <c r="Q292" s="542"/>
      <c r="R292" s="542"/>
      <c r="S292" s="542"/>
      <c r="T292" s="542"/>
      <c r="U292" s="542"/>
      <c r="V292" s="542"/>
      <c r="W292" s="542"/>
      <c r="X292" s="542"/>
      <c r="Y292" s="542"/>
      <c r="Z292" s="542"/>
    </row>
    <row r="293" spans="1:26" ht="15.75" x14ac:dyDescent="0.25">
      <c r="A293" s="541"/>
      <c r="B293" s="541"/>
      <c r="C293" s="542"/>
      <c r="D293" s="542"/>
      <c r="E293" s="542"/>
      <c r="F293" s="542"/>
      <c r="G293" s="542"/>
      <c r="H293" s="542"/>
      <c r="I293" s="542"/>
      <c r="J293" s="542"/>
      <c r="K293" s="542"/>
      <c r="L293" s="542"/>
      <c r="M293" s="542"/>
      <c r="N293" s="542"/>
      <c r="O293" s="542"/>
      <c r="P293" s="542"/>
      <c r="Q293" s="542"/>
      <c r="R293" s="542"/>
      <c r="S293" s="542"/>
      <c r="T293" s="542"/>
      <c r="U293" s="542"/>
      <c r="V293" s="542"/>
      <c r="W293" s="542"/>
      <c r="X293" s="542"/>
      <c r="Y293" s="542"/>
      <c r="Z293" s="542"/>
    </row>
    <row r="294" spans="1:26" ht="15.75" x14ac:dyDescent="0.25">
      <c r="A294" s="541"/>
      <c r="B294" s="541"/>
      <c r="C294" s="542"/>
      <c r="D294" s="542"/>
      <c r="E294" s="542"/>
      <c r="F294" s="542"/>
      <c r="G294" s="542"/>
      <c r="H294" s="542"/>
      <c r="I294" s="542"/>
      <c r="J294" s="542"/>
      <c r="K294" s="542"/>
      <c r="L294" s="542"/>
      <c r="M294" s="542"/>
      <c r="N294" s="542"/>
      <c r="O294" s="542"/>
      <c r="P294" s="542"/>
      <c r="Q294" s="542"/>
      <c r="R294" s="542"/>
      <c r="S294" s="542"/>
      <c r="T294" s="542"/>
      <c r="U294" s="542"/>
      <c r="V294" s="542"/>
      <c r="W294" s="542"/>
      <c r="X294" s="542"/>
      <c r="Y294" s="542"/>
      <c r="Z294" s="542"/>
    </row>
    <row r="295" spans="1:26" ht="15.75" x14ac:dyDescent="0.25">
      <c r="A295" s="541"/>
      <c r="B295" s="541"/>
      <c r="C295" s="542"/>
      <c r="D295" s="542"/>
      <c r="E295" s="542"/>
      <c r="F295" s="542"/>
      <c r="G295" s="542"/>
      <c r="H295" s="542"/>
      <c r="I295" s="542"/>
      <c r="J295" s="542"/>
      <c r="K295" s="542"/>
      <c r="L295" s="542"/>
      <c r="M295" s="542"/>
      <c r="N295" s="542"/>
      <c r="O295" s="542"/>
      <c r="P295" s="542"/>
      <c r="Q295" s="542"/>
      <c r="R295" s="542"/>
      <c r="S295" s="542"/>
      <c r="T295" s="542"/>
      <c r="U295" s="542"/>
      <c r="V295" s="542"/>
      <c r="W295" s="542"/>
      <c r="X295" s="542"/>
      <c r="Y295" s="542"/>
      <c r="Z295" s="542"/>
    </row>
    <row r="296" spans="1:26" ht="15.75" x14ac:dyDescent="0.25">
      <c r="A296" s="541"/>
      <c r="B296" s="541"/>
      <c r="C296" s="542"/>
      <c r="D296" s="542"/>
      <c r="E296" s="542"/>
      <c r="F296" s="542"/>
      <c r="G296" s="542"/>
      <c r="H296" s="542"/>
      <c r="I296" s="542"/>
      <c r="J296" s="542"/>
      <c r="K296" s="542"/>
      <c r="L296" s="542"/>
      <c r="M296" s="542"/>
      <c r="N296" s="542"/>
      <c r="O296" s="542"/>
      <c r="P296" s="542"/>
      <c r="Q296" s="542"/>
      <c r="R296" s="542"/>
      <c r="S296" s="542"/>
      <c r="T296" s="542"/>
      <c r="U296" s="542"/>
      <c r="V296" s="542"/>
      <c r="W296" s="542"/>
      <c r="X296" s="542"/>
      <c r="Y296" s="542"/>
      <c r="Z296" s="542"/>
    </row>
    <row r="297" spans="1:26" ht="15.75" x14ac:dyDescent="0.25">
      <c r="A297" s="541"/>
      <c r="B297" s="541"/>
      <c r="C297" s="542"/>
      <c r="D297" s="542"/>
      <c r="E297" s="542"/>
      <c r="F297" s="542"/>
      <c r="G297" s="542"/>
      <c r="H297" s="542"/>
      <c r="I297" s="542"/>
      <c r="J297" s="542"/>
      <c r="K297" s="542"/>
      <c r="L297" s="542"/>
      <c r="M297" s="542"/>
      <c r="N297" s="542"/>
      <c r="O297" s="542"/>
      <c r="P297" s="542"/>
      <c r="Q297" s="542"/>
      <c r="R297" s="542"/>
      <c r="S297" s="542"/>
      <c r="T297" s="542"/>
      <c r="U297" s="542"/>
      <c r="V297" s="542"/>
      <c r="W297" s="542"/>
      <c r="X297" s="542"/>
      <c r="Y297" s="542"/>
      <c r="Z297" s="542"/>
    </row>
    <row r="298" spans="1:26" ht="15.75" x14ac:dyDescent="0.25">
      <c r="A298" s="541"/>
      <c r="B298" s="541"/>
      <c r="C298" s="542"/>
      <c r="D298" s="542"/>
      <c r="E298" s="542"/>
      <c r="F298" s="542"/>
      <c r="G298" s="542"/>
      <c r="H298" s="542"/>
      <c r="I298" s="542"/>
      <c r="J298" s="542"/>
      <c r="K298" s="542"/>
      <c r="L298" s="542"/>
      <c r="M298" s="542"/>
      <c r="N298" s="542"/>
      <c r="O298" s="542"/>
      <c r="P298" s="542"/>
      <c r="Q298" s="542"/>
      <c r="R298" s="542"/>
      <c r="S298" s="542"/>
      <c r="T298" s="542"/>
      <c r="U298" s="542"/>
      <c r="V298" s="542"/>
      <c r="W298" s="542"/>
      <c r="X298" s="542"/>
      <c r="Y298" s="542"/>
      <c r="Z298" s="542"/>
    </row>
    <row r="299" spans="1:26" ht="15.75" x14ac:dyDescent="0.25">
      <c r="A299" s="541"/>
      <c r="B299" s="541"/>
      <c r="C299" s="542"/>
      <c r="D299" s="542"/>
      <c r="E299" s="542"/>
      <c r="F299" s="542"/>
      <c r="G299" s="542"/>
      <c r="H299" s="542"/>
      <c r="I299" s="542"/>
      <c r="J299" s="542"/>
      <c r="K299" s="542"/>
      <c r="L299" s="542"/>
      <c r="M299" s="542"/>
      <c r="N299" s="542"/>
      <c r="O299" s="542"/>
      <c r="P299" s="542"/>
      <c r="Q299" s="542"/>
      <c r="R299" s="542"/>
      <c r="S299" s="542"/>
      <c r="T299" s="542"/>
      <c r="U299" s="542"/>
      <c r="V299" s="542"/>
      <c r="W299" s="542"/>
      <c r="X299" s="542"/>
      <c r="Y299" s="542"/>
      <c r="Z299" s="542"/>
    </row>
    <row r="300" spans="1:26" ht="15.75" x14ac:dyDescent="0.25">
      <c r="A300" s="541"/>
      <c r="B300" s="541"/>
      <c r="C300" s="542"/>
      <c r="D300" s="542"/>
      <c r="E300" s="542"/>
      <c r="F300" s="542"/>
      <c r="G300" s="542"/>
      <c r="H300" s="542"/>
      <c r="I300" s="542"/>
      <c r="J300" s="542"/>
      <c r="K300" s="542"/>
      <c r="L300" s="542"/>
      <c r="M300" s="542"/>
      <c r="N300" s="542"/>
      <c r="O300" s="542"/>
      <c r="P300" s="542"/>
      <c r="Q300" s="542"/>
      <c r="R300" s="542"/>
      <c r="S300" s="542"/>
      <c r="T300" s="542"/>
      <c r="U300" s="542"/>
      <c r="V300" s="542"/>
      <c r="W300" s="542"/>
      <c r="X300" s="542"/>
      <c r="Y300" s="542"/>
      <c r="Z300" s="542"/>
    </row>
    <row r="301" spans="1:26" ht="15.75" x14ac:dyDescent="0.25">
      <c r="A301" s="541"/>
      <c r="B301" s="541"/>
      <c r="C301" s="542"/>
      <c r="D301" s="542"/>
      <c r="E301" s="542"/>
      <c r="F301" s="542"/>
      <c r="G301" s="542"/>
      <c r="H301" s="542"/>
      <c r="I301" s="542"/>
      <c r="J301" s="542"/>
      <c r="K301" s="542"/>
      <c r="L301" s="542"/>
      <c r="M301" s="542"/>
      <c r="N301" s="542"/>
      <c r="O301" s="542"/>
      <c r="P301" s="542"/>
      <c r="Q301" s="542"/>
      <c r="R301" s="542"/>
      <c r="S301" s="542"/>
      <c r="T301" s="542"/>
      <c r="U301" s="542"/>
      <c r="V301" s="542"/>
      <c r="W301" s="542"/>
      <c r="X301" s="542"/>
      <c r="Y301" s="542"/>
      <c r="Z301" s="542"/>
    </row>
    <row r="302" spans="1:26" ht="15.75" x14ac:dyDescent="0.25">
      <c r="A302" s="541"/>
      <c r="B302" s="541"/>
      <c r="C302" s="542"/>
      <c r="D302" s="542"/>
      <c r="E302" s="542"/>
      <c r="F302" s="542"/>
      <c r="G302" s="542"/>
      <c r="H302" s="542"/>
      <c r="I302" s="542"/>
      <c r="J302" s="542"/>
      <c r="K302" s="542"/>
      <c r="L302" s="542"/>
      <c r="M302" s="542"/>
      <c r="N302" s="542"/>
      <c r="O302" s="542"/>
      <c r="P302" s="542"/>
      <c r="Q302" s="542"/>
      <c r="R302" s="542"/>
      <c r="S302" s="542"/>
      <c r="T302" s="542"/>
      <c r="U302" s="542"/>
      <c r="V302" s="542"/>
      <c r="W302" s="542"/>
      <c r="X302" s="542"/>
      <c r="Y302" s="542"/>
      <c r="Z302" s="542"/>
    </row>
    <row r="303" spans="1:26" ht="15.75" x14ac:dyDescent="0.25">
      <c r="A303" s="541"/>
      <c r="B303" s="541"/>
      <c r="C303" s="542"/>
      <c r="D303" s="542"/>
      <c r="E303" s="542"/>
      <c r="F303" s="542"/>
      <c r="G303" s="542"/>
      <c r="H303" s="542"/>
      <c r="I303" s="542"/>
      <c r="J303" s="542"/>
      <c r="K303" s="542"/>
      <c r="L303" s="542"/>
      <c r="M303" s="542"/>
      <c r="N303" s="542"/>
      <c r="O303" s="542"/>
      <c r="P303" s="542"/>
      <c r="Q303" s="542"/>
      <c r="R303" s="542"/>
      <c r="S303" s="542"/>
      <c r="T303" s="542"/>
      <c r="U303" s="542"/>
      <c r="V303" s="542"/>
      <c r="W303" s="542"/>
      <c r="X303" s="542"/>
      <c r="Y303" s="542"/>
      <c r="Z303" s="542"/>
    </row>
    <row r="304" spans="1:26" ht="15.75" x14ac:dyDescent="0.25">
      <c r="A304" s="541"/>
      <c r="B304" s="541"/>
      <c r="C304" s="542"/>
      <c r="D304" s="542"/>
      <c r="E304" s="542"/>
      <c r="F304" s="542"/>
      <c r="G304" s="542"/>
      <c r="H304" s="542"/>
      <c r="I304" s="542"/>
      <c r="J304" s="542"/>
      <c r="K304" s="542"/>
      <c r="L304" s="542"/>
      <c r="M304" s="542"/>
      <c r="N304" s="542"/>
      <c r="O304" s="542"/>
      <c r="P304" s="542"/>
      <c r="Q304" s="542"/>
      <c r="R304" s="542"/>
      <c r="S304" s="542"/>
      <c r="T304" s="542"/>
      <c r="U304" s="542"/>
      <c r="V304" s="542"/>
      <c r="W304" s="542"/>
      <c r="X304" s="542"/>
      <c r="Y304" s="542"/>
      <c r="Z304" s="542"/>
    </row>
    <row r="305" spans="1:26" ht="15.75" x14ac:dyDescent="0.25">
      <c r="A305" s="541"/>
      <c r="B305" s="541"/>
      <c r="C305" s="542"/>
      <c r="D305" s="542"/>
      <c r="E305" s="542"/>
      <c r="F305" s="542"/>
      <c r="G305" s="542"/>
      <c r="H305" s="542"/>
      <c r="I305" s="542"/>
      <c r="J305" s="542"/>
      <c r="K305" s="542"/>
      <c r="L305" s="542"/>
      <c r="M305" s="542"/>
      <c r="N305" s="542"/>
      <c r="O305" s="542"/>
      <c r="P305" s="542"/>
      <c r="Q305" s="542"/>
      <c r="R305" s="542"/>
      <c r="S305" s="542"/>
      <c r="T305" s="542"/>
      <c r="U305" s="542"/>
      <c r="V305" s="542"/>
      <c r="W305" s="542"/>
      <c r="X305" s="542"/>
      <c r="Y305" s="542"/>
      <c r="Z305" s="542"/>
    </row>
    <row r="306" spans="1:26" ht="15.75" x14ac:dyDescent="0.25">
      <c r="A306" s="541"/>
      <c r="B306" s="541"/>
      <c r="C306" s="542"/>
      <c r="D306" s="542"/>
      <c r="E306" s="542"/>
      <c r="F306" s="542"/>
      <c r="G306" s="542"/>
      <c r="H306" s="542"/>
      <c r="I306" s="542"/>
      <c r="J306" s="542"/>
      <c r="K306" s="542"/>
      <c r="L306" s="542"/>
      <c r="M306" s="542"/>
      <c r="N306" s="542"/>
      <c r="O306" s="542"/>
      <c r="P306" s="542"/>
      <c r="Q306" s="542"/>
      <c r="R306" s="542"/>
      <c r="S306" s="542"/>
      <c r="T306" s="542"/>
      <c r="U306" s="542"/>
      <c r="V306" s="542"/>
      <c r="W306" s="542"/>
      <c r="X306" s="542"/>
      <c r="Y306" s="542"/>
      <c r="Z306" s="542"/>
    </row>
    <row r="307" spans="1:26" ht="15.75" x14ac:dyDescent="0.25">
      <c r="A307" s="541"/>
      <c r="B307" s="541"/>
      <c r="C307" s="542"/>
      <c r="D307" s="542"/>
      <c r="E307" s="542"/>
      <c r="F307" s="542"/>
      <c r="G307" s="542"/>
      <c r="H307" s="542"/>
      <c r="I307" s="542"/>
      <c r="J307" s="542"/>
      <c r="K307" s="542"/>
      <c r="L307" s="542"/>
      <c r="M307" s="542"/>
      <c r="N307" s="542"/>
      <c r="O307" s="542"/>
      <c r="P307" s="542"/>
      <c r="Q307" s="542"/>
      <c r="R307" s="542"/>
      <c r="S307" s="542"/>
      <c r="T307" s="542"/>
      <c r="U307" s="542"/>
      <c r="V307" s="542"/>
      <c r="W307" s="542"/>
      <c r="X307" s="542"/>
      <c r="Y307" s="542"/>
      <c r="Z307" s="542"/>
    </row>
    <row r="308" spans="1:26" ht="15.75" x14ac:dyDescent="0.25">
      <c r="A308" s="541"/>
      <c r="B308" s="541"/>
      <c r="C308" s="542"/>
      <c r="D308" s="542"/>
      <c r="E308" s="542"/>
      <c r="F308" s="542"/>
      <c r="G308" s="542"/>
      <c r="H308" s="542"/>
      <c r="I308" s="542"/>
      <c r="J308" s="542"/>
      <c r="K308" s="542"/>
      <c r="L308" s="542"/>
      <c r="M308" s="542"/>
      <c r="N308" s="542"/>
      <c r="O308" s="542"/>
      <c r="P308" s="542"/>
      <c r="Q308" s="542"/>
      <c r="R308" s="542"/>
      <c r="S308" s="542"/>
      <c r="T308" s="542"/>
      <c r="U308" s="542"/>
      <c r="V308" s="542"/>
      <c r="W308" s="542"/>
      <c r="X308" s="542"/>
      <c r="Y308" s="542"/>
      <c r="Z308" s="542"/>
    </row>
    <row r="309" spans="1:26" ht="15.75" x14ac:dyDescent="0.25">
      <c r="A309" s="541"/>
      <c r="B309" s="541"/>
      <c r="C309" s="542"/>
      <c r="D309" s="542"/>
      <c r="E309" s="542"/>
      <c r="F309" s="542"/>
      <c r="G309" s="542"/>
      <c r="H309" s="542"/>
      <c r="I309" s="542"/>
      <c r="J309" s="542"/>
      <c r="K309" s="542"/>
      <c r="L309" s="542"/>
      <c r="M309" s="542"/>
      <c r="N309" s="542"/>
      <c r="O309" s="542"/>
      <c r="P309" s="542"/>
      <c r="Q309" s="542"/>
      <c r="R309" s="542"/>
      <c r="S309" s="542"/>
      <c r="T309" s="542"/>
      <c r="U309" s="542"/>
      <c r="V309" s="542"/>
      <c r="W309" s="542"/>
      <c r="X309" s="542"/>
      <c r="Y309" s="542"/>
      <c r="Z309" s="542"/>
    </row>
    <row r="310" spans="1:26" ht="15.75" x14ac:dyDescent="0.25">
      <c r="A310" s="541"/>
      <c r="B310" s="541"/>
      <c r="C310" s="542"/>
      <c r="D310" s="542"/>
      <c r="E310" s="542"/>
      <c r="F310" s="542"/>
      <c r="G310" s="542"/>
      <c r="H310" s="542"/>
      <c r="I310" s="542"/>
      <c r="J310" s="542"/>
      <c r="K310" s="542"/>
      <c r="L310" s="542"/>
      <c r="M310" s="542"/>
      <c r="N310" s="542"/>
      <c r="O310" s="542"/>
      <c r="P310" s="542"/>
      <c r="Q310" s="542"/>
      <c r="R310" s="542"/>
      <c r="S310" s="542"/>
      <c r="T310" s="542"/>
      <c r="U310" s="542"/>
      <c r="V310" s="542"/>
      <c r="W310" s="542"/>
      <c r="X310" s="542"/>
      <c r="Y310" s="542"/>
      <c r="Z310" s="542"/>
    </row>
    <row r="311" spans="1:26" ht="15.75" x14ac:dyDescent="0.25">
      <c r="A311" s="541"/>
      <c r="B311" s="541"/>
      <c r="C311" s="542"/>
      <c r="D311" s="542"/>
      <c r="E311" s="542"/>
      <c r="F311" s="542"/>
      <c r="G311" s="542"/>
      <c r="H311" s="542"/>
      <c r="I311" s="542"/>
      <c r="J311" s="542"/>
      <c r="K311" s="542"/>
      <c r="L311" s="542"/>
      <c r="M311" s="542"/>
      <c r="N311" s="542"/>
      <c r="O311" s="542"/>
      <c r="P311" s="542"/>
      <c r="Q311" s="542"/>
      <c r="R311" s="542"/>
      <c r="S311" s="542"/>
      <c r="T311" s="542"/>
      <c r="U311" s="542"/>
      <c r="V311" s="542"/>
      <c r="W311" s="542"/>
      <c r="X311" s="542"/>
      <c r="Y311" s="542"/>
      <c r="Z311" s="542"/>
    </row>
    <row r="312" spans="1:26" ht="15.75" x14ac:dyDescent="0.25">
      <c r="A312" s="541"/>
      <c r="B312" s="541"/>
      <c r="C312" s="542"/>
      <c r="D312" s="542"/>
      <c r="E312" s="542"/>
      <c r="F312" s="542"/>
      <c r="G312" s="542"/>
      <c r="H312" s="542"/>
      <c r="I312" s="542"/>
      <c r="J312" s="542"/>
      <c r="K312" s="542"/>
      <c r="L312" s="542"/>
      <c r="M312" s="542"/>
      <c r="N312" s="542"/>
      <c r="O312" s="542"/>
      <c r="P312" s="542"/>
      <c r="Q312" s="542"/>
      <c r="R312" s="542"/>
      <c r="S312" s="542"/>
      <c r="T312" s="542"/>
      <c r="U312" s="542"/>
      <c r="V312" s="542"/>
      <c r="W312" s="542"/>
      <c r="X312" s="542"/>
      <c r="Y312" s="542"/>
      <c r="Z312" s="542"/>
    </row>
    <row r="313" spans="1:26" ht="15.75" x14ac:dyDescent="0.25">
      <c r="A313" s="541"/>
      <c r="B313" s="541"/>
      <c r="C313" s="542"/>
      <c r="D313" s="542"/>
      <c r="E313" s="542"/>
      <c r="F313" s="542"/>
      <c r="G313" s="542"/>
      <c r="H313" s="542"/>
      <c r="I313" s="542"/>
      <c r="J313" s="542"/>
      <c r="K313" s="542"/>
      <c r="L313" s="542"/>
      <c r="M313" s="542"/>
      <c r="N313" s="542"/>
      <c r="O313" s="542"/>
      <c r="P313" s="542"/>
      <c r="Q313" s="542"/>
      <c r="R313" s="542"/>
      <c r="S313" s="542"/>
      <c r="T313" s="542"/>
      <c r="U313" s="542"/>
      <c r="V313" s="542"/>
      <c r="W313" s="542"/>
      <c r="X313" s="542"/>
      <c r="Y313" s="542"/>
      <c r="Z313" s="542"/>
    </row>
    <row r="314" spans="1:26" ht="15.75" x14ac:dyDescent="0.25">
      <c r="A314" s="541"/>
      <c r="B314" s="541"/>
      <c r="C314" s="542"/>
      <c r="D314" s="542"/>
      <c r="E314" s="542"/>
      <c r="F314" s="542"/>
      <c r="G314" s="542"/>
      <c r="H314" s="542"/>
      <c r="I314" s="542"/>
      <c r="J314" s="542"/>
      <c r="K314" s="542"/>
      <c r="L314" s="542"/>
      <c r="M314" s="542"/>
      <c r="N314" s="542"/>
      <c r="O314" s="542"/>
      <c r="P314" s="542"/>
      <c r="Q314" s="542"/>
      <c r="R314" s="542"/>
      <c r="S314" s="542"/>
      <c r="T314" s="542"/>
      <c r="U314" s="542"/>
      <c r="V314" s="542"/>
      <c r="W314" s="542"/>
      <c r="X314" s="542"/>
      <c r="Y314" s="542"/>
      <c r="Z314" s="542"/>
    </row>
    <row r="315" spans="1:26" ht="15.75" x14ac:dyDescent="0.25">
      <c r="A315" s="541"/>
      <c r="B315" s="541"/>
      <c r="C315" s="542"/>
      <c r="D315" s="542"/>
      <c r="E315" s="542"/>
      <c r="F315" s="542"/>
      <c r="G315" s="542"/>
      <c r="H315" s="542"/>
      <c r="I315" s="542"/>
      <c r="J315" s="542"/>
      <c r="K315" s="542"/>
      <c r="L315" s="542"/>
      <c r="M315" s="542"/>
      <c r="N315" s="542"/>
      <c r="O315" s="542"/>
      <c r="P315" s="542"/>
      <c r="Q315" s="542"/>
      <c r="R315" s="542"/>
      <c r="S315" s="542"/>
      <c r="T315" s="542"/>
      <c r="U315" s="542"/>
      <c r="V315" s="542"/>
      <c r="W315" s="542"/>
      <c r="X315" s="542"/>
      <c r="Y315" s="542"/>
      <c r="Z315" s="542"/>
    </row>
    <row r="316" spans="1:26" ht="15.75" x14ac:dyDescent="0.25">
      <c r="A316" s="541"/>
      <c r="B316" s="541"/>
      <c r="C316" s="542"/>
      <c r="D316" s="542"/>
      <c r="E316" s="542"/>
      <c r="F316" s="542"/>
      <c r="G316" s="542"/>
      <c r="H316" s="542"/>
      <c r="I316" s="542"/>
      <c r="J316" s="542"/>
      <c r="K316" s="542"/>
      <c r="L316" s="542"/>
      <c r="M316" s="542"/>
      <c r="N316" s="542"/>
      <c r="O316" s="542"/>
      <c r="P316" s="542"/>
      <c r="Q316" s="542"/>
      <c r="R316" s="542"/>
      <c r="S316" s="542"/>
      <c r="T316" s="542"/>
      <c r="U316" s="542"/>
      <c r="V316" s="542"/>
      <c r="W316" s="542"/>
      <c r="X316" s="542"/>
      <c r="Y316" s="542"/>
      <c r="Z316" s="542"/>
    </row>
    <row r="317" spans="1:26" ht="15.75" x14ac:dyDescent="0.25">
      <c r="A317" s="541"/>
      <c r="B317" s="541"/>
      <c r="C317" s="542"/>
      <c r="D317" s="542"/>
      <c r="E317" s="542"/>
      <c r="F317" s="542"/>
      <c r="G317" s="542"/>
      <c r="H317" s="542"/>
      <c r="I317" s="542"/>
      <c r="J317" s="542"/>
      <c r="K317" s="542"/>
      <c r="L317" s="542"/>
      <c r="M317" s="542"/>
      <c r="N317" s="542"/>
      <c r="O317" s="542"/>
      <c r="P317" s="542"/>
      <c r="Q317" s="542"/>
      <c r="R317" s="542"/>
      <c r="S317" s="542"/>
      <c r="T317" s="542"/>
      <c r="U317" s="542"/>
      <c r="V317" s="542"/>
      <c r="W317" s="542"/>
      <c r="X317" s="542"/>
      <c r="Y317" s="542"/>
      <c r="Z317" s="542"/>
    </row>
    <row r="318" spans="1:26" ht="15.75" x14ac:dyDescent="0.25">
      <c r="A318" s="541"/>
      <c r="B318" s="541"/>
      <c r="C318" s="542"/>
      <c r="D318" s="542"/>
      <c r="E318" s="542"/>
      <c r="F318" s="542"/>
      <c r="G318" s="542"/>
      <c r="H318" s="542"/>
      <c r="I318" s="542"/>
      <c r="J318" s="542"/>
      <c r="K318" s="542"/>
      <c r="L318" s="542"/>
      <c r="M318" s="542"/>
      <c r="N318" s="542"/>
      <c r="O318" s="542"/>
      <c r="P318" s="542"/>
      <c r="Q318" s="542"/>
      <c r="R318" s="542"/>
      <c r="S318" s="542"/>
      <c r="T318" s="542"/>
      <c r="U318" s="542"/>
      <c r="V318" s="542"/>
      <c r="W318" s="542"/>
      <c r="X318" s="542"/>
      <c r="Y318" s="542"/>
      <c r="Z318" s="542"/>
    </row>
    <row r="319" spans="1:26" ht="15.75" x14ac:dyDescent="0.25">
      <c r="A319" s="541"/>
      <c r="B319" s="541"/>
      <c r="C319" s="542"/>
      <c r="D319" s="542"/>
      <c r="E319" s="542"/>
      <c r="F319" s="542"/>
      <c r="G319" s="542"/>
      <c r="H319" s="542"/>
      <c r="I319" s="542"/>
      <c r="J319" s="542"/>
      <c r="K319" s="542"/>
      <c r="L319" s="542"/>
      <c r="M319" s="542"/>
      <c r="N319" s="542"/>
      <c r="O319" s="542"/>
      <c r="P319" s="542"/>
      <c r="Q319" s="542"/>
      <c r="R319" s="542"/>
      <c r="S319" s="542"/>
      <c r="T319" s="542"/>
      <c r="U319" s="542"/>
      <c r="V319" s="542"/>
      <c r="W319" s="542"/>
      <c r="X319" s="542"/>
      <c r="Y319" s="542"/>
      <c r="Z319" s="542"/>
    </row>
    <row r="320" spans="1:26" ht="15.75" x14ac:dyDescent="0.25">
      <c r="A320" s="541"/>
      <c r="B320" s="541"/>
      <c r="C320" s="542"/>
      <c r="D320" s="542"/>
      <c r="E320" s="542"/>
      <c r="F320" s="542"/>
      <c r="G320" s="542"/>
      <c r="H320" s="542"/>
      <c r="I320" s="542"/>
      <c r="J320" s="542"/>
      <c r="K320" s="542"/>
      <c r="L320" s="542"/>
      <c r="M320" s="542"/>
      <c r="N320" s="542"/>
      <c r="O320" s="542"/>
      <c r="P320" s="542"/>
      <c r="Q320" s="542"/>
      <c r="R320" s="542"/>
      <c r="S320" s="542"/>
      <c r="T320" s="542"/>
      <c r="U320" s="542"/>
      <c r="V320" s="542"/>
      <c r="W320" s="542"/>
      <c r="X320" s="542"/>
      <c r="Y320" s="542"/>
      <c r="Z320" s="542"/>
    </row>
    <row r="321" spans="1:26" ht="15.75" x14ac:dyDescent="0.25">
      <c r="A321" s="541"/>
      <c r="B321" s="541"/>
      <c r="C321" s="542"/>
      <c r="D321" s="542"/>
      <c r="E321" s="542"/>
      <c r="F321" s="542"/>
      <c r="G321" s="542"/>
      <c r="H321" s="542"/>
      <c r="I321" s="542"/>
      <c r="J321" s="542"/>
      <c r="K321" s="542"/>
      <c r="L321" s="542"/>
      <c r="M321" s="542"/>
      <c r="N321" s="542"/>
      <c r="O321" s="542"/>
      <c r="P321" s="542"/>
      <c r="Q321" s="542"/>
      <c r="R321" s="542"/>
      <c r="S321" s="542"/>
      <c r="T321" s="542"/>
      <c r="U321" s="542"/>
      <c r="V321" s="542"/>
      <c r="W321" s="542"/>
      <c r="X321" s="542"/>
      <c r="Y321" s="542"/>
      <c r="Z321" s="542"/>
    </row>
    <row r="322" spans="1:26" ht="15.75" x14ac:dyDescent="0.25">
      <c r="A322" s="541"/>
      <c r="B322" s="541"/>
      <c r="C322" s="542"/>
      <c r="D322" s="542"/>
      <c r="E322" s="542"/>
      <c r="F322" s="542"/>
      <c r="G322" s="542"/>
      <c r="H322" s="542"/>
      <c r="I322" s="542"/>
      <c r="J322" s="542"/>
      <c r="K322" s="542"/>
      <c r="L322" s="542"/>
      <c r="M322" s="542"/>
      <c r="N322" s="542"/>
      <c r="O322" s="542"/>
      <c r="P322" s="542"/>
      <c r="Q322" s="542"/>
      <c r="R322" s="542"/>
      <c r="S322" s="542"/>
      <c r="T322" s="542"/>
      <c r="U322" s="542"/>
      <c r="V322" s="542"/>
      <c r="W322" s="542"/>
      <c r="X322" s="542"/>
      <c r="Y322" s="542"/>
      <c r="Z322" s="542"/>
    </row>
    <row r="323" spans="1:26" ht="15.75" x14ac:dyDescent="0.25">
      <c r="A323" s="541"/>
      <c r="B323" s="541"/>
      <c r="C323" s="542"/>
      <c r="D323" s="542"/>
      <c r="E323" s="542"/>
      <c r="F323" s="542"/>
      <c r="G323" s="542"/>
      <c r="H323" s="542"/>
      <c r="I323" s="542"/>
      <c r="J323" s="542"/>
      <c r="K323" s="542"/>
      <c r="L323" s="542"/>
      <c r="M323" s="542"/>
      <c r="N323" s="542"/>
      <c r="O323" s="542"/>
      <c r="P323" s="542"/>
      <c r="Q323" s="542"/>
      <c r="R323" s="542"/>
      <c r="S323" s="542"/>
      <c r="T323" s="542"/>
      <c r="U323" s="542"/>
      <c r="V323" s="542"/>
      <c r="W323" s="542"/>
      <c r="X323" s="542"/>
      <c r="Y323" s="542"/>
      <c r="Z323" s="542"/>
    </row>
    <row r="324" spans="1:26" ht="15.75" x14ac:dyDescent="0.25">
      <c r="A324" s="541"/>
      <c r="B324" s="541"/>
      <c r="C324" s="542"/>
      <c r="D324" s="542"/>
      <c r="E324" s="542"/>
      <c r="F324" s="542"/>
      <c r="G324" s="542"/>
      <c r="H324" s="542"/>
      <c r="I324" s="542"/>
      <c r="J324" s="542"/>
      <c r="K324" s="542"/>
      <c r="L324" s="542"/>
      <c r="M324" s="542"/>
      <c r="N324" s="542"/>
      <c r="O324" s="542"/>
      <c r="P324" s="542"/>
      <c r="Q324" s="542"/>
      <c r="R324" s="542"/>
      <c r="S324" s="542"/>
      <c r="T324" s="542"/>
      <c r="U324" s="542"/>
      <c r="V324" s="542"/>
      <c r="W324" s="542"/>
      <c r="X324" s="542"/>
      <c r="Y324" s="542"/>
      <c r="Z324" s="542"/>
    </row>
    <row r="325" spans="1:26" ht="15.75" x14ac:dyDescent="0.25">
      <c r="A325" s="541"/>
      <c r="B325" s="541"/>
      <c r="C325" s="542"/>
      <c r="D325" s="542"/>
      <c r="E325" s="542"/>
      <c r="F325" s="542"/>
      <c r="G325" s="542"/>
      <c r="H325" s="542"/>
      <c r="I325" s="542"/>
      <c r="J325" s="542"/>
      <c r="K325" s="542"/>
      <c r="L325" s="542"/>
      <c r="M325" s="542"/>
      <c r="N325" s="542"/>
      <c r="O325" s="542"/>
      <c r="P325" s="542"/>
      <c r="Q325" s="542"/>
      <c r="R325" s="542"/>
      <c r="S325" s="542"/>
      <c r="T325" s="542"/>
      <c r="U325" s="542"/>
      <c r="V325" s="542"/>
      <c r="W325" s="542"/>
      <c r="X325" s="542"/>
      <c r="Y325" s="542"/>
      <c r="Z325" s="542"/>
    </row>
    <row r="326" spans="1:26" ht="15.75" x14ac:dyDescent="0.25">
      <c r="A326" s="541"/>
      <c r="B326" s="541"/>
      <c r="C326" s="542"/>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c r="Z326" s="542"/>
    </row>
    <row r="327" spans="1:26" ht="15.75" x14ac:dyDescent="0.25">
      <c r="A327" s="541"/>
      <c r="B327" s="541"/>
      <c r="C327" s="542"/>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c r="Z327" s="542"/>
    </row>
    <row r="328" spans="1:26" ht="15.75" x14ac:dyDescent="0.25">
      <c r="A328" s="541"/>
      <c r="B328" s="541"/>
      <c r="C328" s="542"/>
      <c r="D328" s="542"/>
      <c r="E328" s="542"/>
      <c r="F328" s="542"/>
      <c r="G328" s="542"/>
      <c r="H328" s="542"/>
      <c r="I328" s="542"/>
      <c r="J328" s="542"/>
      <c r="K328" s="542"/>
      <c r="L328" s="542"/>
      <c r="M328" s="542"/>
      <c r="N328" s="542"/>
      <c r="O328" s="542"/>
      <c r="P328" s="542"/>
      <c r="Q328" s="542"/>
      <c r="R328" s="542"/>
      <c r="S328" s="542"/>
      <c r="T328" s="542"/>
      <c r="U328" s="542"/>
      <c r="V328" s="542"/>
      <c r="W328" s="542"/>
      <c r="X328" s="542"/>
      <c r="Y328" s="542"/>
      <c r="Z328" s="542"/>
    </row>
    <row r="329" spans="1:26" ht="15.75" x14ac:dyDescent="0.25">
      <c r="A329" s="541"/>
      <c r="B329" s="541"/>
      <c r="C329" s="542"/>
      <c r="D329" s="542"/>
      <c r="E329" s="542"/>
      <c r="F329" s="542"/>
      <c r="G329" s="542"/>
      <c r="H329" s="542"/>
      <c r="I329" s="542"/>
      <c r="J329" s="542"/>
      <c r="K329" s="542"/>
      <c r="L329" s="542"/>
      <c r="M329" s="542"/>
      <c r="N329" s="542"/>
      <c r="O329" s="542"/>
      <c r="P329" s="542"/>
      <c r="Q329" s="542"/>
      <c r="R329" s="542"/>
      <c r="S329" s="542"/>
      <c r="T329" s="542"/>
      <c r="U329" s="542"/>
      <c r="V329" s="542"/>
      <c r="W329" s="542"/>
      <c r="X329" s="542"/>
      <c r="Y329" s="542"/>
      <c r="Z329" s="542"/>
    </row>
    <row r="330" spans="1:26" ht="15.75" x14ac:dyDescent="0.25">
      <c r="A330" s="541"/>
      <c r="B330" s="541"/>
      <c r="C330" s="542"/>
      <c r="D330" s="542"/>
      <c r="E330" s="542"/>
      <c r="F330" s="542"/>
      <c r="G330" s="542"/>
      <c r="H330" s="542"/>
      <c r="I330" s="542"/>
      <c r="J330" s="542"/>
      <c r="K330" s="542"/>
      <c r="L330" s="542"/>
      <c r="M330" s="542"/>
      <c r="N330" s="542"/>
      <c r="O330" s="542"/>
      <c r="P330" s="542"/>
      <c r="Q330" s="542"/>
      <c r="R330" s="542"/>
      <c r="S330" s="542"/>
      <c r="T330" s="542"/>
      <c r="U330" s="542"/>
      <c r="V330" s="542"/>
      <c r="W330" s="542"/>
      <c r="X330" s="542"/>
      <c r="Y330" s="542"/>
      <c r="Z330" s="542"/>
    </row>
    <row r="331" spans="1:26" ht="15.75" x14ac:dyDescent="0.25">
      <c r="A331" s="541"/>
      <c r="B331" s="541"/>
      <c r="C331" s="542"/>
      <c r="D331" s="542"/>
      <c r="E331" s="542"/>
      <c r="F331" s="542"/>
      <c r="G331" s="542"/>
      <c r="H331" s="542"/>
      <c r="I331" s="542"/>
      <c r="J331" s="542"/>
      <c r="K331" s="542"/>
      <c r="L331" s="542"/>
      <c r="M331" s="542"/>
      <c r="N331" s="542"/>
      <c r="O331" s="542"/>
      <c r="P331" s="542"/>
      <c r="Q331" s="542"/>
      <c r="R331" s="542"/>
      <c r="S331" s="542"/>
      <c r="T331" s="542"/>
      <c r="U331" s="542"/>
      <c r="V331" s="542"/>
      <c r="W331" s="542"/>
      <c r="X331" s="542"/>
      <c r="Y331" s="542"/>
      <c r="Z331" s="542"/>
    </row>
    <row r="332" spans="1:26" ht="15.75" x14ac:dyDescent="0.25">
      <c r="A332" s="541"/>
      <c r="B332" s="541"/>
      <c r="C332" s="54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c r="Z332" s="542"/>
    </row>
    <row r="333" spans="1:26" ht="15.75" x14ac:dyDescent="0.25">
      <c r="A333" s="541"/>
      <c r="B333" s="541"/>
      <c r="C333" s="542"/>
      <c r="D333" s="542"/>
      <c r="E333" s="542"/>
      <c r="F333" s="542"/>
      <c r="G333" s="542"/>
      <c r="H333" s="542"/>
      <c r="I333" s="542"/>
      <c r="J333" s="542"/>
      <c r="K333" s="542"/>
      <c r="L333" s="542"/>
      <c r="M333" s="542"/>
      <c r="N333" s="542"/>
      <c r="O333" s="542"/>
      <c r="P333" s="542"/>
      <c r="Q333" s="542"/>
      <c r="R333" s="542"/>
      <c r="S333" s="542"/>
      <c r="T333" s="542"/>
      <c r="U333" s="542"/>
      <c r="V333" s="542"/>
      <c r="W333" s="542"/>
      <c r="X333" s="542"/>
      <c r="Y333" s="542"/>
      <c r="Z333" s="542"/>
    </row>
    <row r="334" spans="1:26" ht="15.75" x14ac:dyDescent="0.25">
      <c r="A334" s="541"/>
      <c r="B334" s="541"/>
      <c r="C334" s="542"/>
      <c r="D334" s="542"/>
      <c r="E334" s="542"/>
      <c r="F334" s="542"/>
      <c r="G334" s="542"/>
      <c r="H334" s="542"/>
      <c r="I334" s="542"/>
      <c r="J334" s="542"/>
      <c r="K334" s="542"/>
      <c r="L334" s="542"/>
      <c r="M334" s="542"/>
      <c r="N334" s="542"/>
      <c r="O334" s="542"/>
      <c r="P334" s="542"/>
      <c r="Q334" s="542"/>
      <c r="R334" s="542"/>
      <c r="S334" s="542"/>
      <c r="T334" s="542"/>
      <c r="U334" s="542"/>
      <c r="V334" s="542"/>
      <c r="W334" s="542"/>
      <c r="X334" s="542"/>
      <c r="Y334" s="542"/>
      <c r="Z334" s="542"/>
    </row>
    <row r="335" spans="1:26" ht="15.75" x14ac:dyDescent="0.25">
      <c r="A335" s="541"/>
      <c r="B335" s="541"/>
      <c r="C335" s="542"/>
      <c r="D335" s="542"/>
      <c r="E335" s="542"/>
      <c r="F335" s="542"/>
      <c r="G335" s="542"/>
      <c r="H335" s="542"/>
      <c r="I335" s="542"/>
      <c r="J335" s="542"/>
      <c r="K335" s="542"/>
      <c r="L335" s="542"/>
      <c r="M335" s="542"/>
      <c r="N335" s="542"/>
      <c r="O335" s="542"/>
      <c r="P335" s="542"/>
      <c r="Q335" s="542"/>
      <c r="R335" s="542"/>
      <c r="S335" s="542"/>
      <c r="T335" s="542"/>
      <c r="U335" s="542"/>
      <c r="V335" s="542"/>
      <c r="W335" s="542"/>
      <c r="X335" s="542"/>
      <c r="Y335" s="542"/>
      <c r="Z335" s="542"/>
    </row>
    <row r="336" spans="1:26" ht="15.75" x14ac:dyDescent="0.25">
      <c r="A336" s="541"/>
      <c r="B336" s="541"/>
      <c r="C336" s="542"/>
      <c r="D336" s="542"/>
      <c r="E336" s="542"/>
      <c r="F336" s="542"/>
      <c r="G336" s="542"/>
      <c r="H336" s="542"/>
      <c r="I336" s="542"/>
      <c r="J336" s="542"/>
      <c r="K336" s="542"/>
      <c r="L336" s="542"/>
      <c r="M336" s="542"/>
      <c r="N336" s="542"/>
      <c r="O336" s="542"/>
      <c r="P336" s="542"/>
      <c r="Q336" s="542"/>
      <c r="R336" s="542"/>
      <c r="S336" s="542"/>
      <c r="T336" s="542"/>
      <c r="U336" s="542"/>
      <c r="V336" s="542"/>
      <c r="W336" s="542"/>
      <c r="X336" s="542"/>
      <c r="Y336" s="542"/>
      <c r="Z336" s="542"/>
    </row>
    <row r="337" spans="1:26" ht="15.75" x14ac:dyDescent="0.25">
      <c r="A337" s="541"/>
      <c r="B337" s="541"/>
      <c r="C337" s="542"/>
      <c r="D337" s="542"/>
      <c r="E337" s="542"/>
      <c r="F337" s="542"/>
      <c r="G337" s="542"/>
      <c r="H337" s="542"/>
      <c r="I337" s="542"/>
      <c r="J337" s="542"/>
      <c r="K337" s="542"/>
      <c r="L337" s="542"/>
      <c r="M337" s="542"/>
      <c r="N337" s="542"/>
      <c r="O337" s="542"/>
      <c r="P337" s="542"/>
      <c r="Q337" s="542"/>
      <c r="R337" s="542"/>
      <c r="S337" s="542"/>
      <c r="T337" s="542"/>
      <c r="U337" s="542"/>
      <c r="V337" s="542"/>
      <c r="W337" s="542"/>
      <c r="X337" s="542"/>
      <c r="Y337" s="542"/>
      <c r="Z337" s="542"/>
    </row>
    <row r="338" spans="1:26" ht="15.75" x14ac:dyDescent="0.25">
      <c r="A338" s="541"/>
      <c r="B338" s="541"/>
      <c r="C338" s="542"/>
      <c r="D338" s="542"/>
      <c r="E338" s="542"/>
      <c r="F338" s="542"/>
      <c r="G338" s="542"/>
      <c r="H338" s="542"/>
      <c r="I338" s="542"/>
      <c r="J338" s="542"/>
      <c r="K338" s="542"/>
      <c r="L338" s="542"/>
      <c r="M338" s="542"/>
      <c r="N338" s="542"/>
      <c r="O338" s="542"/>
      <c r="P338" s="542"/>
      <c r="Q338" s="542"/>
      <c r="R338" s="542"/>
      <c r="S338" s="542"/>
      <c r="T338" s="542"/>
      <c r="U338" s="542"/>
      <c r="V338" s="542"/>
      <c r="W338" s="542"/>
      <c r="X338" s="542"/>
      <c r="Y338" s="542"/>
      <c r="Z338" s="542"/>
    </row>
    <row r="339" spans="1:26" ht="15.75" x14ac:dyDescent="0.25">
      <c r="A339" s="541"/>
      <c r="B339" s="541"/>
      <c r="C339" s="542"/>
      <c r="D339" s="542"/>
      <c r="E339" s="542"/>
      <c r="F339" s="542"/>
      <c r="G339" s="542"/>
      <c r="H339" s="542"/>
      <c r="I339" s="542"/>
      <c r="J339" s="542"/>
      <c r="K339" s="542"/>
      <c r="L339" s="542"/>
      <c r="M339" s="542"/>
      <c r="N339" s="542"/>
      <c r="O339" s="542"/>
      <c r="P339" s="542"/>
      <c r="Q339" s="542"/>
      <c r="R339" s="542"/>
      <c r="S339" s="542"/>
      <c r="T339" s="542"/>
      <c r="U339" s="542"/>
      <c r="V339" s="542"/>
      <c r="W339" s="542"/>
      <c r="X339" s="542"/>
      <c r="Y339" s="542"/>
      <c r="Z339" s="542"/>
    </row>
    <row r="340" spans="1:26" ht="15.75" x14ac:dyDescent="0.25">
      <c r="A340" s="541"/>
      <c r="B340" s="541"/>
      <c r="C340" s="542"/>
      <c r="D340" s="542"/>
      <c r="E340" s="542"/>
      <c r="F340" s="542"/>
      <c r="G340" s="542"/>
      <c r="H340" s="542"/>
      <c r="I340" s="542"/>
      <c r="J340" s="542"/>
      <c r="K340" s="542"/>
      <c r="L340" s="542"/>
      <c r="M340" s="542"/>
      <c r="N340" s="542"/>
      <c r="O340" s="542"/>
      <c r="P340" s="542"/>
      <c r="Q340" s="542"/>
      <c r="R340" s="542"/>
      <c r="S340" s="542"/>
      <c r="T340" s="542"/>
      <c r="U340" s="542"/>
      <c r="V340" s="542"/>
      <c r="W340" s="542"/>
      <c r="X340" s="542"/>
      <c r="Y340" s="542"/>
      <c r="Z340" s="542"/>
    </row>
    <row r="341" spans="1:26" ht="15.75" x14ac:dyDescent="0.25">
      <c r="A341" s="541"/>
      <c r="B341" s="541"/>
      <c r="C341" s="542"/>
      <c r="D341" s="542"/>
      <c r="E341" s="542"/>
      <c r="F341" s="542"/>
      <c r="G341" s="542"/>
      <c r="H341" s="542"/>
      <c r="I341" s="542"/>
      <c r="J341" s="542"/>
      <c r="K341" s="542"/>
      <c r="L341" s="542"/>
      <c r="M341" s="542"/>
      <c r="N341" s="542"/>
      <c r="O341" s="542"/>
      <c r="P341" s="542"/>
      <c r="Q341" s="542"/>
      <c r="R341" s="542"/>
      <c r="S341" s="542"/>
      <c r="T341" s="542"/>
      <c r="U341" s="542"/>
      <c r="V341" s="542"/>
      <c r="W341" s="542"/>
      <c r="X341" s="542"/>
      <c r="Y341" s="542"/>
      <c r="Z341" s="542"/>
    </row>
    <row r="342" spans="1:26" ht="15.75" x14ac:dyDescent="0.25">
      <c r="A342" s="541"/>
      <c r="B342" s="541"/>
      <c r="C342" s="542"/>
      <c r="D342" s="542"/>
      <c r="E342" s="542"/>
      <c r="F342" s="542"/>
      <c r="G342" s="542"/>
      <c r="H342" s="542"/>
      <c r="I342" s="542"/>
      <c r="J342" s="542"/>
      <c r="K342" s="542"/>
      <c r="L342" s="542"/>
      <c r="M342" s="542"/>
      <c r="N342" s="542"/>
      <c r="O342" s="542"/>
      <c r="P342" s="542"/>
      <c r="Q342" s="542"/>
      <c r="R342" s="542"/>
      <c r="S342" s="542"/>
      <c r="T342" s="542"/>
      <c r="U342" s="542"/>
      <c r="V342" s="542"/>
      <c r="W342" s="542"/>
      <c r="X342" s="542"/>
      <c r="Y342" s="542"/>
      <c r="Z342" s="542"/>
    </row>
    <row r="343" spans="1:26" ht="15.75" x14ac:dyDescent="0.25">
      <c r="A343" s="541"/>
      <c r="B343" s="541"/>
      <c r="C343" s="542"/>
      <c r="D343" s="542"/>
      <c r="E343" s="542"/>
      <c r="F343" s="542"/>
      <c r="G343" s="542"/>
      <c r="H343" s="542"/>
      <c r="I343" s="542"/>
      <c r="J343" s="542"/>
      <c r="K343" s="542"/>
      <c r="L343" s="542"/>
      <c r="M343" s="542"/>
      <c r="N343" s="542"/>
      <c r="O343" s="542"/>
      <c r="P343" s="542"/>
      <c r="Q343" s="542"/>
      <c r="R343" s="542"/>
      <c r="S343" s="542"/>
      <c r="T343" s="542"/>
      <c r="U343" s="542"/>
      <c r="V343" s="542"/>
      <c r="W343" s="542"/>
      <c r="X343" s="542"/>
      <c r="Y343" s="542"/>
      <c r="Z343" s="542"/>
    </row>
    <row r="344" spans="1:26" ht="15.75" x14ac:dyDescent="0.25">
      <c r="A344" s="541"/>
      <c r="B344" s="541"/>
      <c r="C344" s="542"/>
      <c r="D344" s="542"/>
      <c r="E344" s="542"/>
      <c r="F344" s="542"/>
      <c r="G344" s="542"/>
      <c r="H344" s="542"/>
      <c r="I344" s="542"/>
      <c r="J344" s="542"/>
      <c r="K344" s="542"/>
      <c r="L344" s="542"/>
      <c r="M344" s="542"/>
      <c r="N344" s="542"/>
      <c r="O344" s="542"/>
      <c r="P344" s="542"/>
      <c r="Q344" s="542"/>
      <c r="R344" s="542"/>
      <c r="S344" s="542"/>
      <c r="T344" s="542"/>
      <c r="U344" s="542"/>
      <c r="V344" s="542"/>
      <c r="W344" s="542"/>
      <c r="X344" s="542"/>
      <c r="Y344" s="542"/>
      <c r="Z344" s="542"/>
    </row>
    <row r="345" spans="1:26" ht="15.75" x14ac:dyDescent="0.25">
      <c r="A345" s="541"/>
      <c r="B345" s="541"/>
      <c r="C345" s="542"/>
      <c r="D345" s="542"/>
      <c r="E345" s="542"/>
      <c r="F345" s="542"/>
      <c r="G345" s="542"/>
      <c r="H345" s="542"/>
      <c r="I345" s="542"/>
      <c r="J345" s="542"/>
      <c r="K345" s="542"/>
      <c r="L345" s="542"/>
      <c r="M345" s="542"/>
      <c r="N345" s="542"/>
      <c r="O345" s="542"/>
      <c r="P345" s="542"/>
      <c r="Q345" s="542"/>
      <c r="R345" s="542"/>
      <c r="S345" s="542"/>
      <c r="T345" s="542"/>
      <c r="U345" s="542"/>
      <c r="V345" s="542"/>
      <c r="W345" s="542"/>
      <c r="X345" s="542"/>
      <c r="Y345" s="542"/>
      <c r="Z345" s="542"/>
    </row>
    <row r="346" spans="1:26" ht="15.75" x14ac:dyDescent="0.25">
      <c r="A346" s="541"/>
      <c r="B346" s="541"/>
      <c r="C346" s="542"/>
      <c r="D346" s="542"/>
      <c r="E346" s="542"/>
      <c r="F346" s="542"/>
      <c r="G346" s="542"/>
      <c r="H346" s="542"/>
      <c r="I346" s="542"/>
      <c r="J346" s="542"/>
      <c r="K346" s="542"/>
      <c r="L346" s="542"/>
      <c r="M346" s="542"/>
      <c r="N346" s="542"/>
      <c r="O346" s="542"/>
      <c r="P346" s="542"/>
      <c r="Q346" s="542"/>
      <c r="R346" s="542"/>
      <c r="S346" s="542"/>
      <c r="T346" s="542"/>
      <c r="U346" s="542"/>
      <c r="V346" s="542"/>
      <c r="W346" s="542"/>
      <c r="X346" s="542"/>
      <c r="Y346" s="542"/>
      <c r="Z346" s="542"/>
    </row>
    <row r="347" spans="1:26" ht="15.75" x14ac:dyDescent="0.25">
      <c r="A347" s="541"/>
      <c r="B347" s="541"/>
      <c r="C347" s="542"/>
      <c r="D347" s="542"/>
      <c r="E347" s="542"/>
      <c r="F347" s="542"/>
      <c r="G347" s="542"/>
      <c r="H347" s="542"/>
      <c r="I347" s="542"/>
      <c r="J347" s="542"/>
      <c r="K347" s="542"/>
      <c r="L347" s="542"/>
      <c r="M347" s="542"/>
      <c r="N347" s="542"/>
      <c r="O347" s="542"/>
      <c r="P347" s="542"/>
      <c r="Q347" s="542"/>
      <c r="R347" s="542"/>
      <c r="S347" s="542"/>
      <c r="T347" s="542"/>
      <c r="U347" s="542"/>
      <c r="V347" s="542"/>
      <c r="W347" s="542"/>
      <c r="X347" s="542"/>
      <c r="Y347" s="542"/>
      <c r="Z347" s="542"/>
    </row>
    <row r="348" spans="1:26" ht="15.75" x14ac:dyDescent="0.25">
      <c r="A348" s="541"/>
      <c r="B348" s="541"/>
      <c r="C348" s="542"/>
      <c r="D348" s="542"/>
      <c r="E348" s="542"/>
      <c r="F348" s="542"/>
      <c r="G348" s="542"/>
      <c r="H348" s="542"/>
      <c r="I348" s="542"/>
      <c r="J348" s="542"/>
      <c r="K348" s="542"/>
      <c r="L348" s="542"/>
      <c r="M348" s="542"/>
      <c r="N348" s="542"/>
      <c r="O348" s="542"/>
      <c r="P348" s="542"/>
      <c r="Q348" s="542"/>
      <c r="R348" s="542"/>
      <c r="S348" s="542"/>
      <c r="T348" s="542"/>
      <c r="U348" s="542"/>
      <c r="V348" s="542"/>
      <c r="W348" s="542"/>
      <c r="X348" s="542"/>
      <c r="Y348" s="542"/>
      <c r="Z348" s="542"/>
    </row>
    <row r="349" spans="1:26" ht="15.75" x14ac:dyDescent="0.25">
      <c r="A349" s="541"/>
      <c r="B349" s="541"/>
      <c r="C349" s="542"/>
      <c r="D349" s="542"/>
      <c r="E349" s="542"/>
      <c r="F349" s="542"/>
      <c r="G349" s="542"/>
      <c r="H349" s="542"/>
      <c r="I349" s="542"/>
      <c r="J349" s="542"/>
      <c r="K349" s="542"/>
      <c r="L349" s="542"/>
      <c r="M349" s="542"/>
      <c r="N349" s="542"/>
      <c r="O349" s="542"/>
      <c r="P349" s="542"/>
      <c r="Q349" s="542"/>
      <c r="R349" s="542"/>
      <c r="S349" s="542"/>
      <c r="T349" s="542"/>
      <c r="U349" s="542"/>
      <c r="V349" s="542"/>
      <c r="W349" s="542"/>
      <c r="X349" s="542"/>
      <c r="Y349" s="542"/>
      <c r="Z349" s="542"/>
    </row>
    <row r="350" spans="1:26" ht="15.75" x14ac:dyDescent="0.25">
      <c r="A350" s="541"/>
      <c r="B350" s="541"/>
      <c r="C350" s="542"/>
      <c r="D350" s="542"/>
      <c r="E350" s="542"/>
      <c r="F350" s="542"/>
      <c r="G350" s="542"/>
      <c r="H350" s="542"/>
      <c r="I350" s="542"/>
      <c r="J350" s="542"/>
      <c r="K350" s="542"/>
      <c r="L350" s="542"/>
      <c r="M350" s="542"/>
      <c r="N350" s="542"/>
      <c r="O350" s="542"/>
      <c r="P350" s="542"/>
      <c r="Q350" s="542"/>
      <c r="R350" s="542"/>
      <c r="S350" s="542"/>
      <c r="T350" s="542"/>
      <c r="U350" s="542"/>
      <c r="V350" s="542"/>
      <c r="W350" s="542"/>
      <c r="X350" s="542"/>
      <c r="Y350" s="542"/>
      <c r="Z350" s="542"/>
    </row>
    <row r="351" spans="1:26" ht="15.75" x14ac:dyDescent="0.25">
      <c r="A351" s="541"/>
      <c r="B351" s="541"/>
      <c r="C351" s="542"/>
      <c r="D351" s="542"/>
      <c r="E351" s="542"/>
      <c r="F351" s="542"/>
      <c r="G351" s="542"/>
      <c r="H351" s="542"/>
      <c r="I351" s="542"/>
      <c r="J351" s="542"/>
      <c r="K351" s="542"/>
      <c r="L351" s="542"/>
      <c r="M351" s="542"/>
      <c r="N351" s="542"/>
      <c r="O351" s="542"/>
      <c r="P351" s="542"/>
      <c r="Q351" s="542"/>
      <c r="R351" s="542"/>
      <c r="S351" s="542"/>
      <c r="T351" s="542"/>
      <c r="U351" s="542"/>
      <c r="V351" s="542"/>
      <c r="W351" s="542"/>
      <c r="X351" s="542"/>
      <c r="Y351" s="542"/>
      <c r="Z351" s="542"/>
    </row>
    <row r="352" spans="1:26" ht="15.75" x14ac:dyDescent="0.25">
      <c r="A352" s="541"/>
      <c r="B352" s="541"/>
      <c r="C352" s="542"/>
      <c r="D352" s="542"/>
      <c r="E352" s="542"/>
      <c r="F352" s="542"/>
      <c r="G352" s="542"/>
      <c r="H352" s="542"/>
      <c r="I352" s="542"/>
      <c r="J352" s="542"/>
      <c r="K352" s="542"/>
      <c r="L352" s="542"/>
      <c r="M352" s="542"/>
      <c r="N352" s="542"/>
      <c r="O352" s="542"/>
      <c r="P352" s="542"/>
      <c r="Q352" s="542"/>
      <c r="R352" s="542"/>
      <c r="S352" s="542"/>
      <c r="T352" s="542"/>
      <c r="U352" s="542"/>
      <c r="V352" s="542"/>
      <c r="W352" s="542"/>
      <c r="X352" s="542"/>
      <c r="Y352" s="542"/>
      <c r="Z352" s="542"/>
    </row>
    <row r="353" spans="1:26" ht="15.75" x14ac:dyDescent="0.25">
      <c r="A353" s="541"/>
      <c r="B353" s="541"/>
      <c r="C353" s="542"/>
      <c r="D353" s="542"/>
      <c r="E353" s="542"/>
      <c r="F353" s="542"/>
      <c r="G353" s="542"/>
      <c r="H353" s="542"/>
      <c r="I353" s="542"/>
      <c r="J353" s="542"/>
      <c r="K353" s="542"/>
      <c r="L353" s="542"/>
      <c r="M353" s="542"/>
      <c r="N353" s="542"/>
      <c r="O353" s="542"/>
      <c r="P353" s="542"/>
      <c r="Q353" s="542"/>
      <c r="R353" s="542"/>
      <c r="S353" s="542"/>
      <c r="T353" s="542"/>
      <c r="U353" s="542"/>
      <c r="V353" s="542"/>
      <c r="W353" s="542"/>
      <c r="X353" s="542"/>
      <c r="Y353" s="542"/>
      <c r="Z353" s="542"/>
    </row>
    <row r="354" spans="1:26" ht="15.75" x14ac:dyDescent="0.25">
      <c r="A354" s="541"/>
      <c r="B354" s="541"/>
      <c r="C354" s="542"/>
      <c r="D354" s="542"/>
      <c r="E354" s="542"/>
      <c r="F354" s="542"/>
      <c r="G354" s="542"/>
      <c r="H354" s="542"/>
      <c r="I354" s="542"/>
      <c r="J354" s="542"/>
      <c r="K354" s="542"/>
      <c r="L354" s="542"/>
      <c r="M354" s="542"/>
      <c r="N354" s="542"/>
      <c r="O354" s="542"/>
      <c r="P354" s="542"/>
      <c r="Q354" s="542"/>
      <c r="R354" s="542"/>
      <c r="S354" s="542"/>
      <c r="T354" s="542"/>
      <c r="U354" s="542"/>
      <c r="V354" s="542"/>
      <c r="W354" s="542"/>
      <c r="X354" s="542"/>
      <c r="Y354" s="542"/>
      <c r="Z354" s="542"/>
    </row>
    <row r="355" spans="1:26" ht="15.75" x14ac:dyDescent="0.25">
      <c r="A355" s="541"/>
      <c r="B355" s="541"/>
      <c r="C355" s="542"/>
      <c r="D355" s="542"/>
      <c r="E355" s="542"/>
      <c r="F355" s="542"/>
      <c r="G355" s="542"/>
      <c r="H355" s="542"/>
      <c r="I355" s="542"/>
      <c r="J355" s="542"/>
      <c r="K355" s="542"/>
      <c r="L355" s="542"/>
      <c r="M355" s="542"/>
      <c r="N355" s="542"/>
      <c r="O355" s="542"/>
      <c r="P355" s="542"/>
      <c r="Q355" s="542"/>
      <c r="R355" s="542"/>
      <c r="S355" s="542"/>
      <c r="T355" s="542"/>
      <c r="U355" s="542"/>
      <c r="V355" s="542"/>
      <c r="W355" s="542"/>
      <c r="X355" s="542"/>
      <c r="Y355" s="542"/>
      <c r="Z355" s="542"/>
    </row>
    <row r="356" spans="1:26" ht="15.75" x14ac:dyDescent="0.25">
      <c r="A356" s="541"/>
      <c r="B356" s="541"/>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c r="Z356" s="542"/>
    </row>
    <row r="357" spans="1:26" ht="15.75" x14ac:dyDescent="0.25">
      <c r="A357" s="541"/>
      <c r="B357" s="541"/>
      <c r="C357" s="542"/>
      <c r="D357" s="542"/>
      <c r="E357" s="542"/>
      <c r="F357" s="542"/>
      <c r="G357" s="542"/>
      <c r="H357" s="542"/>
      <c r="I357" s="542"/>
      <c r="J357" s="542"/>
      <c r="K357" s="542"/>
      <c r="L357" s="542"/>
      <c r="M357" s="542"/>
      <c r="N357" s="542"/>
      <c r="O357" s="542"/>
      <c r="P357" s="542"/>
      <c r="Q357" s="542"/>
      <c r="R357" s="542"/>
      <c r="S357" s="542"/>
      <c r="T357" s="542"/>
      <c r="U357" s="542"/>
      <c r="V357" s="542"/>
      <c r="W357" s="542"/>
      <c r="X357" s="542"/>
      <c r="Y357" s="542"/>
      <c r="Z357" s="542"/>
    </row>
    <row r="358" spans="1:26" ht="15.75" x14ac:dyDescent="0.25">
      <c r="A358" s="541"/>
      <c r="B358" s="541"/>
      <c r="C358" s="542"/>
      <c r="D358" s="542"/>
      <c r="E358" s="542"/>
      <c r="F358" s="542"/>
      <c r="G358" s="542"/>
      <c r="H358" s="542"/>
      <c r="I358" s="542"/>
      <c r="J358" s="542"/>
      <c r="K358" s="542"/>
      <c r="L358" s="542"/>
      <c r="M358" s="542"/>
      <c r="N358" s="542"/>
      <c r="O358" s="542"/>
      <c r="P358" s="542"/>
      <c r="Q358" s="542"/>
      <c r="R358" s="542"/>
      <c r="S358" s="542"/>
      <c r="T358" s="542"/>
      <c r="U358" s="542"/>
      <c r="V358" s="542"/>
      <c r="W358" s="542"/>
      <c r="X358" s="542"/>
      <c r="Y358" s="542"/>
      <c r="Z358" s="542"/>
    </row>
    <row r="359" spans="1:26" ht="15.75" x14ac:dyDescent="0.25">
      <c r="A359" s="541"/>
      <c r="B359" s="541"/>
      <c r="C359" s="542"/>
      <c r="D359" s="542"/>
      <c r="E359" s="542"/>
      <c r="F359" s="542"/>
      <c r="G359" s="542"/>
      <c r="H359" s="542"/>
      <c r="I359" s="542"/>
      <c r="J359" s="542"/>
      <c r="K359" s="542"/>
      <c r="L359" s="542"/>
      <c r="M359" s="542"/>
      <c r="N359" s="542"/>
      <c r="O359" s="542"/>
      <c r="P359" s="542"/>
      <c r="Q359" s="542"/>
      <c r="R359" s="542"/>
      <c r="S359" s="542"/>
      <c r="T359" s="542"/>
      <c r="U359" s="542"/>
      <c r="V359" s="542"/>
      <c r="W359" s="542"/>
      <c r="X359" s="542"/>
      <c r="Y359" s="542"/>
      <c r="Z359" s="542"/>
    </row>
    <row r="360" spans="1:26" ht="15.75" x14ac:dyDescent="0.25">
      <c r="A360" s="541"/>
      <c r="B360" s="541"/>
      <c r="C360" s="542"/>
      <c r="D360" s="542"/>
      <c r="E360" s="542"/>
      <c r="F360" s="542"/>
      <c r="G360" s="542"/>
      <c r="H360" s="542"/>
      <c r="I360" s="542"/>
      <c r="J360" s="542"/>
      <c r="K360" s="542"/>
      <c r="L360" s="542"/>
      <c r="M360" s="542"/>
      <c r="N360" s="542"/>
      <c r="O360" s="542"/>
      <c r="P360" s="542"/>
      <c r="Q360" s="542"/>
      <c r="R360" s="542"/>
      <c r="S360" s="542"/>
      <c r="T360" s="542"/>
      <c r="U360" s="542"/>
      <c r="V360" s="542"/>
      <c r="W360" s="542"/>
      <c r="X360" s="542"/>
      <c r="Y360" s="542"/>
      <c r="Z360" s="542"/>
    </row>
    <row r="361" spans="1:26" ht="15.75" x14ac:dyDescent="0.25">
      <c r="A361" s="541"/>
      <c r="B361" s="541"/>
      <c r="C361" s="542"/>
      <c r="D361" s="542"/>
      <c r="E361" s="542"/>
      <c r="F361" s="542"/>
      <c r="G361" s="542"/>
      <c r="H361" s="542"/>
      <c r="I361" s="542"/>
      <c r="J361" s="542"/>
      <c r="K361" s="542"/>
      <c r="L361" s="542"/>
      <c r="M361" s="542"/>
      <c r="N361" s="542"/>
      <c r="O361" s="542"/>
      <c r="P361" s="542"/>
      <c r="Q361" s="542"/>
      <c r="R361" s="542"/>
      <c r="S361" s="542"/>
      <c r="T361" s="542"/>
      <c r="U361" s="542"/>
      <c r="V361" s="542"/>
      <c r="W361" s="542"/>
      <c r="X361" s="542"/>
      <c r="Y361" s="542"/>
      <c r="Z361" s="542"/>
    </row>
    <row r="362" spans="1:26" ht="15.75" x14ac:dyDescent="0.25">
      <c r="A362" s="541"/>
      <c r="B362" s="541"/>
      <c r="C362" s="542"/>
      <c r="D362" s="542"/>
      <c r="E362" s="542"/>
      <c r="F362" s="542"/>
      <c r="G362" s="542"/>
      <c r="H362" s="542"/>
      <c r="I362" s="542"/>
      <c r="J362" s="542"/>
      <c r="K362" s="542"/>
      <c r="L362" s="542"/>
      <c r="M362" s="542"/>
      <c r="N362" s="542"/>
      <c r="O362" s="542"/>
      <c r="P362" s="542"/>
      <c r="Q362" s="542"/>
      <c r="R362" s="542"/>
      <c r="S362" s="542"/>
      <c r="T362" s="542"/>
      <c r="U362" s="542"/>
      <c r="V362" s="542"/>
      <c r="W362" s="542"/>
      <c r="X362" s="542"/>
      <c r="Y362" s="542"/>
      <c r="Z362" s="542"/>
    </row>
    <row r="363" spans="1:26" ht="15.75" x14ac:dyDescent="0.25">
      <c r="A363" s="541"/>
      <c r="B363" s="541"/>
      <c r="C363" s="542"/>
      <c r="D363" s="542"/>
      <c r="E363" s="542"/>
      <c r="F363" s="542"/>
      <c r="G363" s="542"/>
      <c r="H363" s="542"/>
      <c r="I363" s="542"/>
      <c r="J363" s="542"/>
      <c r="K363" s="542"/>
      <c r="L363" s="542"/>
      <c r="M363" s="542"/>
      <c r="N363" s="542"/>
      <c r="O363" s="542"/>
      <c r="P363" s="542"/>
      <c r="Q363" s="542"/>
      <c r="R363" s="542"/>
      <c r="S363" s="542"/>
      <c r="T363" s="542"/>
      <c r="U363" s="542"/>
      <c r="V363" s="542"/>
      <c r="W363" s="542"/>
      <c r="X363" s="542"/>
      <c r="Y363" s="542"/>
      <c r="Z363" s="542"/>
    </row>
    <row r="364" spans="1:26" ht="15.75" x14ac:dyDescent="0.25">
      <c r="A364" s="541"/>
      <c r="B364" s="541"/>
      <c r="C364" s="542"/>
      <c r="D364" s="542"/>
      <c r="E364" s="542"/>
      <c r="F364" s="542"/>
      <c r="G364" s="542"/>
      <c r="H364" s="542"/>
      <c r="I364" s="542"/>
      <c r="J364" s="542"/>
      <c r="K364" s="542"/>
      <c r="L364" s="542"/>
      <c r="M364" s="542"/>
      <c r="N364" s="542"/>
      <c r="O364" s="542"/>
      <c r="P364" s="542"/>
      <c r="Q364" s="542"/>
      <c r="R364" s="542"/>
      <c r="S364" s="542"/>
      <c r="T364" s="542"/>
      <c r="U364" s="542"/>
      <c r="V364" s="542"/>
      <c r="W364" s="542"/>
      <c r="X364" s="542"/>
      <c r="Y364" s="542"/>
      <c r="Z364" s="542"/>
    </row>
    <row r="365" spans="1:26" ht="15.75" x14ac:dyDescent="0.25">
      <c r="A365" s="541"/>
      <c r="B365" s="541"/>
      <c r="C365" s="542"/>
      <c r="D365" s="542"/>
      <c r="E365" s="542"/>
      <c r="F365" s="542"/>
      <c r="G365" s="542"/>
      <c r="H365" s="542"/>
      <c r="I365" s="542"/>
      <c r="J365" s="542"/>
      <c r="K365" s="542"/>
      <c r="L365" s="542"/>
      <c r="M365" s="542"/>
      <c r="N365" s="542"/>
      <c r="O365" s="542"/>
      <c r="P365" s="542"/>
      <c r="Q365" s="542"/>
      <c r="R365" s="542"/>
      <c r="S365" s="542"/>
      <c r="T365" s="542"/>
      <c r="U365" s="542"/>
      <c r="V365" s="542"/>
      <c r="W365" s="542"/>
      <c r="X365" s="542"/>
      <c r="Y365" s="542"/>
      <c r="Z365" s="542"/>
    </row>
    <row r="366" spans="1:26" ht="15.75" x14ac:dyDescent="0.25">
      <c r="A366" s="541"/>
      <c r="B366" s="541"/>
      <c r="C366" s="542"/>
      <c r="D366" s="542"/>
      <c r="E366" s="542"/>
      <c r="F366" s="542"/>
      <c r="G366" s="542"/>
      <c r="H366" s="542"/>
      <c r="I366" s="542"/>
      <c r="J366" s="542"/>
      <c r="K366" s="542"/>
      <c r="L366" s="542"/>
      <c r="M366" s="542"/>
      <c r="N366" s="542"/>
      <c r="O366" s="542"/>
      <c r="P366" s="542"/>
      <c r="Q366" s="542"/>
      <c r="R366" s="542"/>
      <c r="S366" s="542"/>
      <c r="T366" s="542"/>
      <c r="U366" s="542"/>
      <c r="V366" s="542"/>
      <c r="W366" s="542"/>
      <c r="X366" s="542"/>
      <c r="Y366" s="542"/>
      <c r="Z366" s="542"/>
    </row>
    <row r="367" spans="1:26" ht="15.75" x14ac:dyDescent="0.25">
      <c r="A367" s="541"/>
      <c r="B367" s="541"/>
      <c r="C367" s="542"/>
      <c r="D367" s="542"/>
      <c r="E367" s="542"/>
      <c r="F367" s="542"/>
      <c r="G367" s="542"/>
      <c r="H367" s="542"/>
      <c r="I367" s="542"/>
      <c r="J367" s="542"/>
      <c r="K367" s="542"/>
      <c r="L367" s="542"/>
      <c r="M367" s="542"/>
      <c r="N367" s="542"/>
      <c r="O367" s="542"/>
      <c r="P367" s="542"/>
      <c r="Q367" s="542"/>
      <c r="R367" s="542"/>
      <c r="S367" s="542"/>
      <c r="T367" s="542"/>
      <c r="U367" s="542"/>
      <c r="V367" s="542"/>
      <c r="W367" s="542"/>
      <c r="X367" s="542"/>
      <c r="Y367" s="542"/>
      <c r="Z367" s="542"/>
    </row>
    <row r="368" spans="1:26" ht="15.75" x14ac:dyDescent="0.25">
      <c r="A368" s="541"/>
      <c r="B368" s="541"/>
      <c r="C368" s="542"/>
      <c r="D368" s="542"/>
      <c r="E368" s="542"/>
      <c r="F368" s="542"/>
      <c r="G368" s="542"/>
      <c r="H368" s="542"/>
      <c r="I368" s="542"/>
      <c r="J368" s="542"/>
      <c r="K368" s="542"/>
      <c r="L368" s="542"/>
      <c r="M368" s="542"/>
      <c r="N368" s="542"/>
      <c r="O368" s="542"/>
      <c r="P368" s="542"/>
      <c r="Q368" s="542"/>
      <c r="R368" s="542"/>
      <c r="S368" s="542"/>
      <c r="T368" s="542"/>
      <c r="U368" s="542"/>
      <c r="V368" s="542"/>
      <c r="W368" s="542"/>
      <c r="X368" s="542"/>
      <c r="Y368" s="542"/>
      <c r="Z368" s="542"/>
    </row>
    <row r="369" spans="1:26" ht="15.75" x14ac:dyDescent="0.25">
      <c r="A369" s="541"/>
      <c r="B369" s="541"/>
      <c r="C369" s="542"/>
      <c r="D369" s="542"/>
      <c r="E369" s="542"/>
      <c r="F369" s="542"/>
      <c r="G369" s="542"/>
      <c r="H369" s="542"/>
      <c r="I369" s="542"/>
      <c r="J369" s="542"/>
      <c r="K369" s="542"/>
      <c r="L369" s="542"/>
      <c r="M369" s="542"/>
      <c r="N369" s="542"/>
      <c r="O369" s="542"/>
      <c r="P369" s="542"/>
      <c r="Q369" s="542"/>
      <c r="R369" s="542"/>
      <c r="S369" s="542"/>
      <c r="T369" s="542"/>
      <c r="U369" s="542"/>
      <c r="V369" s="542"/>
      <c r="W369" s="542"/>
      <c r="X369" s="542"/>
      <c r="Y369" s="542"/>
      <c r="Z369" s="542"/>
    </row>
    <row r="370" spans="1:26" ht="15.75" x14ac:dyDescent="0.25">
      <c r="A370" s="541"/>
      <c r="B370" s="541"/>
      <c r="C370" s="542"/>
      <c r="D370" s="542"/>
      <c r="E370" s="542"/>
      <c r="F370" s="542"/>
      <c r="G370" s="542"/>
      <c r="H370" s="542"/>
      <c r="I370" s="542"/>
      <c r="J370" s="542"/>
      <c r="K370" s="542"/>
      <c r="L370" s="542"/>
      <c r="M370" s="542"/>
      <c r="N370" s="542"/>
      <c r="O370" s="542"/>
      <c r="P370" s="542"/>
      <c r="Q370" s="542"/>
      <c r="R370" s="542"/>
      <c r="S370" s="542"/>
      <c r="T370" s="542"/>
      <c r="U370" s="542"/>
      <c r="V370" s="542"/>
      <c r="W370" s="542"/>
      <c r="X370" s="542"/>
      <c r="Y370" s="542"/>
      <c r="Z370" s="542"/>
    </row>
    <row r="371" spans="1:26" ht="15.75" x14ac:dyDescent="0.25">
      <c r="A371" s="541"/>
      <c r="B371" s="541"/>
      <c r="C371" s="542"/>
      <c r="D371" s="542"/>
      <c r="E371" s="542"/>
      <c r="F371" s="542"/>
      <c r="G371" s="542"/>
      <c r="H371" s="542"/>
      <c r="I371" s="542"/>
      <c r="J371" s="542"/>
      <c r="K371" s="542"/>
      <c r="L371" s="542"/>
      <c r="M371" s="542"/>
      <c r="N371" s="542"/>
      <c r="O371" s="542"/>
      <c r="P371" s="542"/>
      <c r="Q371" s="542"/>
      <c r="R371" s="542"/>
      <c r="S371" s="542"/>
      <c r="T371" s="542"/>
      <c r="U371" s="542"/>
      <c r="V371" s="542"/>
      <c r="W371" s="542"/>
      <c r="X371" s="542"/>
      <c r="Y371" s="542"/>
      <c r="Z371" s="542"/>
    </row>
    <row r="372" spans="1:26" ht="15.75" x14ac:dyDescent="0.25">
      <c r="A372" s="541"/>
      <c r="B372" s="541"/>
      <c r="C372" s="542"/>
      <c r="D372" s="542"/>
      <c r="E372" s="542"/>
      <c r="F372" s="542"/>
      <c r="G372" s="542"/>
      <c r="H372" s="542"/>
      <c r="I372" s="542"/>
      <c r="J372" s="542"/>
      <c r="K372" s="542"/>
      <c r="L372" s="542"/>
      <c r="M372" s="542"/>
      <c r="N372" s="542"/>
      <c r="O372" s="542"/>
      <c r="P372" s="542"/>
      <c r="Q372" s="542"/>
      <c r="R372" s="542"/>
      <c r="S372" s="542"/>
      <c r="T372" s="542"/>
      <c r="U372" s="542"/>
      <c r="V372" s="542"/>
      <c r="W372" s="542"/>
      <c r="X372" s="542"/>
      <c r="Y372" s="542"/>
      <c r="Z372" s="542"/>
    </row>
    <row r="373" spans="1:26" ht="15.75" x14ac:dyDescent="0.25">
      <c r="A373" s="541"/>
      <c r="B373" s="541"/>
      <c r="C373" s="542"/>
      <c r="D373" s="542"/>
      <c r="E373" s="542"/>
      <c r="F373" s="542"/>
      <c r="G373" s="542"/>
      <c r="H373" s="542"/>
      <c r="I373" s="542"/>
      <c r="J373" s="542"/>
      <c r="K373" s="542"/>
      <c r="L373" s="542"/>
      <c r="M373" s="542"/>
      <c r="N373" s="542"/>
      <c r="O373" s="542"/>
      <c r="P373" s="542"/>
      <c r="Q373" s="542"/>
      <c r="R373" s="542"/>
      <c r="S373" s="542"/>
      <c r="T373" s="542"/>
      <c r="U373" s="542"/>
      <c r="V373" s="542"/>
      <c r="W373" s="542"/>
      <c r="X373" s="542"/>
      <c r="Y373" s="542"/>
      <c r="Z373" s="542"/>
    </row>
    <row r="374" spans="1:26" ht="15.75" x14ac:dyDescent="0.25">
      <c r="A374" s="541"/>
      <c r="B374" s="541"/>
      <c r="C374" s="542"/>
      <c r="D374" s="542"/>
      <c r="E374" s="542"/>
      <c r="F374" s="542"/>
      <c r="G374" s="542"/>
      <c r="H374" s="542"/>
      <c r="I374" s="542"/>
      <c r="J374" s="542"/>
      <c r="K374" s="542"/>
      <c r="L374" s="542"/>
      <c r="M374" s="542"/>
      <c r="N374" s="542"/>
      <c r="O374" s="542"/>
      <c r="P374" s="542"/>
      <c r="Q374" s="542"/>
      <c r="R374" s="542"/>
      <c r="S374" s="542"/>
      <c r="T374" s="542"/>
      <c r="U374" s="542"/>
      <c r="V374" s="542"/>
      <c r="W374" s="542"/>
      <c r="X374" s="542"/>
      <c r="Y374" s="542"/>
      <c r="Z374" s="542"/>
    </row>
    <row r="375" spans="1:26" ht="15.75" x14ac:dyDescent="0.25">
      <c r="A375" s="541"/>
      <c r="B375" s="541"/>
      <c r="C375" s="542"/>
      <c r="D375" s="542"/>
      <c r="E375" s="542"/>
      <c r="F375" s="542"/>
      <c r="G375" s="542"/>
      <c r="H375" s="542"/>
      <c r="I375" s="542"/>
      <c r="J375" s="542"/>
      <c r="K375" s="542"/>
      <c r="L375" s="542"/>
      <c r="M375" s="542"/>
      <c r="N375" s="542"/>
      <c r="O375" s="542"/>
      <c r="P375" s="542"/>
      <c r="Q375" s="542"/>
      <c r="R375" s="542"/>
      <c r="S375" s="542"/>
      <c r="T375" s="542"/>
      <c r="U375" s="542"/>
      <c r="V375" s="542"/>
      <c r="W375" s="542"/>
      <c r="X375" s="542"/>
      <c r="Y375" s="542"/>
      <c r="Z375" s="542"/>
    </row>
    <row r="376" spans="1:26" ht="15.75" x14ac:dyDescent="0.25">
      <c r="A376" s="541"/>
      <c r="B376" s="541"/>
      <c r="C376" s="542"/>
      <c r="D376" s="542"/>
      <c r="E376" s="542"/>
      <c r="F376" s="542"/>
      <c r="G376" s="542"/>
      <c r="H376" s="542"/>
      <c r="I376" s="542"/>
      <c r="J376" s="542"/>
      <c r="K376" s="542"/>
      <c r="L376" s="542"/>
      <c r="M376" s="542"/>
      <c r="N376" s="542"/>
      <c r="O376" s="542"/>
      <c r="P376" s="542"/>
      <c r="Q376" s="542"/>
      <c r="R376" s="542"/>
      <c r="S376" s="542"/>
      <c r="T376" s="542"/>
      <c r="U376" s="542"/>
      <c r="V376" s="542"/>
      <c r="W376" s="542"/>
      <c r="X376" s="542"/>
      <c r="Y376" s="542"/>
      <c r="Z376" s="542"/>
    </row>
    <row r="377" spans="1:26" ht="15.75" x14ac:dyDescent="0.25">
      <c r="A377" s="541"/>
      <c r="B377" s="541"/>
      <c r="C377" s="542"/>
      <c r="D377" s="542"/>
      <c r="E377" s="542"/>
      <c r="F377" s="542"/>
      <c r="G377" s="542"/>
      <c r="H377" s="542"/>
      <c r="I377" s="542"/>
      <c r="J377" s="542"/>
      <c r="K377" s="542"/>
      <c r="L377" s="542"/>
      <c r="M377" s="542"/>
      <c r="N377" s="542"/>
      <c r="O377" s="542"/>
      <c r="P377" s="542"/>
      <c r="Q377" s="542"/>
      <c r="R377" s="542"/>
      <c r="S377" s="542"/>
      <c r="T377" s="542"/>
      <c r="U377" s="542"/>
      <c r="V377" s="542"/>
      <c r="W377" s="542"/>
      <c r="X377" s="542"/>
      <c r="Y377" s="542"/>
      <c r="Z377" s="542"/>
    </row>
    <row r="378" spans="1:26" ht="15.75" x14ac:dyDescent="0.25">
      <c r="A378" s="541"/>
      <c r="B378" s="541"/>
      <c r="C378" s="542"/>
      <c r="D378" s="542"/>
      <c r="E378" s="542"/>
      <c r="F378" s="542"/>
      <c r="G378" s="542"/>
      <c r="H378" s="542"/>
      <c r="I378" s="542"/>
      <c r="J378" s="542"/>
      <c r="K378" s="542"/>
      <c r="L378" s="542"/>
      <c r="M378" s="542"/>
      <c r="N378" s="542"/>
      <c r="O378" s="542"/>
      <c r="P378" s="542"/>
      <c r="Q378" s="542"/>
      <c r="R378" s="542"/>
      <c r="S378" s="542"/>
      <c r="T378" s="542"/>
      <c r="U378" s="542"/>
      <c r="V378" s="542"/>
      <c r="W378" s="542"/>
      <c r="X378" s="542"/>
      <c r="Y378" s="542"/>
      <c r="Z378" s="542"/>
    </row>
    <row r="379" spans="1:26" ht="15.75" x14ac:dyDescent="0.25">
      <c r="A379" s="541"/>
      <c r="B379" s="541"/>
      <c r="C379" s="542"/>
      <c r="D379" s="542"/>
      <c r="E379" s="542"/>
      <c r="F379" s="542"/>
      <c r="G379" s="542"/>
      <c r="H379" s="542"/>
      <c r="I379" s="542"/>
      <c r="J379" s="542"/>
      <c r="K379" s="542"/>
      <c r="L379" s="542"/>
      <c r="M379" s="542"/>
      <c r="N379" s="542"/>
      <c r="O379" s="542"/>
      <c r="P379" s="542"/>
      <c r="Q379" s="542"/>
      <c r="R379" s="542"/>
      <c r="S379" s="542"/>
      <c r="T379" s="542"/>
      <c r="U379" s="542"/>
      <c r="V379" s="542"/>
      <c r="W379" s="542"/>
      <c r="X379" s="542"/>
      <c r="Y379" s="542"/>
      <c r="Z379" s="542"/>
    </row>
    <row r="380" spans="1:26" ht="15.75" x14ac:dyDescent="0.25">
      <c r="A380" s="541"/>
      <c r="B380" s="541"/>
      <c r="C380" s="542"/>
      <c r="D380" s="542"/>
      <c r="E380" s="542"/>
      <c r="F380" s="542"/>
      <c r="G380" s="542"/>
      <c r="H380" s="542"/>
      <c r="I380" s="542"/>
      <c r="J380" s="542"/>
      <c r="K380" s="542"/>
      <c r="L380" s="542"/>
      <c r="M380" s="542"/>
      <c r="N380" s="542"/>
      <c r="O380" s="542"/>
      <c r="P380" s="542"/>
      <c r="Q380" s="542"/>
      <c r="R380" s="542"/>
      <c r="S380" s="542"/>
      <c r="T380" s="542"/>
      <c r="U380" s="542"/>
      <c r="V380" s="542"/>
      <c r="W380" s="542"/>
      <c r="X380" s="542"/>
      <c r="Y380" s="542"/>
      <c r="Z380" s="542"/>
    </row>
    <row r="381" spans="1:26" ht="15.75" x14ac:dyDescent="0.25">
      <c r="A381" s="541"/>
      <c r="B381" s="541"/>
      <c r="C381" s="542"/>
      <c r="D381" s="542"/>
      <c r="E381" s="542"/>
      <c r="F381" s="542"/>
      <c r="G381" s="542"/>
      <c r="H381" s="542"/>
      <c r="I381" s="542"/>
      <c r="J381" s="542"/>
      <c r="K381" s="542"/>
      <c r="L381" s="542"/>
      <c r="M381" s="542"/>
      <c r="N381" s="542"/>
      <c r="O381" s="542"/>
      <c r="P381" s="542"/>
      <c r="Q381" s="542"/>
      <c r="R381" s="542"/>
      <c r="S381" s="542"/>
      <c r="T381" s="542"/>
      <c r="U381" s="542"/>
      <c r="V381" s="542"/>
      <c r="W381" s="542"/>
      <c r="X381" s="542"/>
      <c r="Y381" s="542"/>
      <c r="Z381" s="542"/>
    </row>
    <row r="382" spans="1:26" ht="15.75" x14ac:dyDescent="0.25">
      <c r="A382" s="541"/>
      <c r="B382" s="541"/>
      <c r="C382" s="542"/>
      <c r="D382" s="542"/>
      <c r="E382" s="542"/>
      <c r="F382" s="542"/>
      <c r="G382" s="542"/>
      <c r="H382" s="542"/>
      <c r="I382" s="542"/>
      <c r="J382" s="542"/>
      <c r="K382" s="542"/>
      <c r="L382" s="542"/>
      <c r="M382" s="542"/>
      <c r="N382" s="542"/>
      <c r="O382" s="542"/>
      <c r="P382" s="542"/>
      <c r="Q382" s="542"/>
      <c r="R382" s="542"/>
      <c r="S382" s="542"/>
      <c r="T382" s="542"/>
      <c r="U382" s="542"/>
      <c r="V382" s="542"/>
      <c r="W382" s="542"/>
      <c r="X382" s="542"/>
      <c r="Y382" s="542"/>
      <c r="Z382" s="542"/>
    </row>
    <row r="383" spans="1:26" ht="15.75" x14ac:dyDescent="0.25">
      <c r="A383" s="541"/>
      <c r="B383" s="541"/>
      <c r="C383" s="542"/>
      <c r="D383" s="542"/>
      <c r="E383" s="542"/>
      <c r="F383" s="542"/>
      <c r="G383" s="542"/>
      <c r="H383" s="542"/>
      <c r="I383" s="542"/>
      <c r="J383" s="542"/>
      <c r="K383" s="542"/>
      <c r="L383" s="542"/>
      <c r="M383" s="542"/>
      <c r="N383" s="542"/>
      <c r="O383" s="542"/>
      <c r="P383" s="542"/>
      <c r="Q383" s="542"/>
      <c r="R383" s="542"/>
      <c r="S383" s="542"/>
      <c r="T383" s="542"/>
      <c r="U383" s="542"/>
      <c r="V383" s="542"/>
      <c r="W383" s="542"/>
      <c r="X383" s="542"/>
      <c r="Y383" s="542"/>
      <c r="Z383" s="542"/>
    </row>
    <row r="384" spans="1:26" ht="15.75" x14ac:dyDescent="0.25">
      <c r="A384" s="541"/>
      <c r="B384" s="541"/>
      <c r="C384" s="542"/>
      <c r="D384" s="542"/>
      <c r="E384" s="542"/>
      <c r="F384" s="542"/>
      <c r="G384" s="542"/>
      <c r="H384" s="542"/>
      <c r="I384" s="542"/>
      <c r="J384" s="542"/>
      <c r="K384" s="542"/>
      <c r="L384" s="542"/>
      <c r="M384" s="542"/>
      <c r="N384" s="542"/>
      <c r="O384" s="542"/>
      <c r="P384" s="542"/>
      <c r="Q384" s="542"/>
      <c r="R384" s="542"/>
      <c r="S384" s="542"/>
      <c r="T384" s="542"/>
      <c r="U384" s="542"/>
      <c r="V384" s="542"/>
      <c r="W384" s="542"/>
      <c r="X384" s="542"/>
      <c r="Y384" s="542"/>
      <c r="Z384" s="542"/>
    </row>
    <row r="385" spans="1:26" ht="15.75" x14ac:dyDescent="0.25">
      <c r="A385" s="541"/>
      <c r="B385" s="541"/>
      <c r="C385" s="542"/>
      <c r="D385" s="542"/>
      <c r="E385" s="542"/>
      <c r="F385" s="542"/>
      <c r="G385" s="542"/>
      <c r="H385" s="542"/>
      <c r="I385" s="542"/>
      <c r="J385" s="542"/>
      <c r="K385" s="542"/>
      <c r="L385" s="542"/>
      <c r="M385" s="542"/>
      <c r="N385" s="542"/>
      <c r="O385" s="542"/>
      <c r="P385" s="542"/>
      <c r="Q385" s="542"/>
      <c r="R385" s="542"/>
      <c r="S385" s="542"/>
      <c r="T385" s="542"/>
      <c r="U385" s="542"/>
      <c r="V385" s="542"/>
      <c r="W385" s="542"/>
      <c r="X385" s="542"/>
      <c r="Y385" s="542"/>
      <c r="Z385" s="542"/>
    </row>
    <row r="386" spans="1:26" ht="15.75" x14ac:dyDescent="0.25">
      <c r="A386" s="541"/>
      <c r="B386" s="541"/>
      <c r="C386" s="542"/>
      <c r="D386" s="542"/>
      <c r="E386" s="542"/>
      <c r="F386" s="542"/>
      <c r="G386" s="542"/>
      <c r="H386" s="542"/>
      <c r="I386" s="542"/>
      <c r="J386" s="542"/>
      <c r="K386" s="542"/>
      <c r="L386" s="542"/>
      <c r="M386" s="542"/>
      <c r="N386" s="542"/>
      <c r="O386" s="542"/>
      <c r="P386" s="542"/>
      <c r="Q386" s="542"/>
      <c r="R386" s="542"/>
      <c r="S386" s="542"/>
      <c r="T386" s="542"/>
      <c r="U386" s="542"/>
      <c r="V386" s="542"/>
      <c r="W386" s="542"/>
      <c r="X386" s="542"/>
      <c r="Y386" s="542"/>
      <c r="Z386" s="542"/>
    </row>
    <row r="387" spans="1:26" ht="15.75" x14ac:dyDescent="0.25">
      <c r="A387" s="541"/>
      <c r="B387" s="541"/>
      <c r="C387" s="542"/>
      <c r="D387" s="542"/>
      <c r="E387" s="542"/>
      <c r="F387" s="542"/>
      <c r="G387" s="542"/>
      <c r="H387" s="542"/>
      <c r="I387" s="542"/>
      <c r="J387" s="542"/>
      <c r="K387" s="542"/>
      <c r="L387" s="542"/>
      <c r="M387" s="542"/>
      <c r="N387" s="542"/>
      <c r="O387" s="542"/>
      <c r="P387" s="542"/>
      <c r="Q387" s="542"/>
      <c r="R387" s="542"/>
      <c r="S387" s="542"/>
      <c r="T387" s="542"/>
      <c r="U387" s="542"/>
      <c r="V387" s="542"/>
      <c r="W387" s="542"/>
      <c r="X387" s="542"/>
      <c r="Y387" s="542"/>
      <c r="Z387" s="542"/>
    </row>
    <row r="388" spans="1:26" ht="15.75" x14ac:dyDescent="0.25">
      <c r="A388" s="541"/>
      <c r="B388" s="541"/>
      <c r="C388" s="542"/>
      <c r="D388" s="542"/>
      <c r="E388" s="542"/>
      <c r="F388" s="542"/>
      <c r="G388" s="542"/>
      <c r="H388" s="542"/>
      <c r="I388" s="542"/>
      <c r="J388" s="542"/>
      <c r="K388" s="542"/>
      <c r="L388" s="542"/>
      <c r="M388" s="542"/>
      <c r="N388" s="542"/>
      <c r="O388" s="542"/>
      <c r="P388" s="542"/>
      <c r="Q388" s="542"/>
      <c r="R388" s="542"/>
      <c r="S388" s="542"/>
      <c r="T388" s="542"/>
      <c r="U388" s="542"/>
      <c r="V388" s="542"/>
      <c r="W388" s="542"/>
      <c r="X388" s="542"/>
      <c r="Y388" s="542"/>
      <c r="Z388" s="542"/>
    </row>
    <row r="389" spans="1:26" ht="15.75" x14ac:dyDescent="0.25">
      <c r="A389" s="541"/>
      <c r="B389" s="541"/>
      <c r="C389" s="542"/>
      <c r="D389" s="542"/>
      <c r="E389" s="542"/>
      <c r="F389" s="542"/>
      <c r="G389" s="542"/>
      <c r="H389" s="542"/>
      <c r="I389" s="542"/>
      <c r="J389" s="542"/>
      <c r="K389" s="542"/>
      <c r="L389" s="542"/>
      <c r="M389" s="542"/>
      <c r="N389" s="542"/>
      <c r="O389" s="542"/>
      <c r="P389" s="542"/>
      <c r="Q389" s="542"/>
      <c r="R389" s="542"/>
      <c r="S389" s="542"/>
      <c r="T389" s="542"/>
      <c r="U389" s="542"/>
      <c r="V389" s="542"/>
      <c r="W389" s="542"/>
      <c r="X389" s="542"/>
      <c r="Y389" s="542"/>
      <c r="Z389" s="542"/>
    </row>
    <row r="390" spans="1:26" ht="15.75" x14ac:dyDescent="0.25">
      <c r="A390" s="541"/>
      <c r="B390" s="541"/>
      <c r="C390" s="542"/>
      <c r="D390" s="542"/>
      <c r="E390" s="542"/>
      <c r="F390" s="542"/>
      <c r="G390" s="542"/>
      <c r="H390" s="542"/>
      <c r="I390" s="542"/>
      <c r="J390" s="542"/>
      <c r="K390" s="542"/>
      <c r="L390" s="542"/>
      <c r="M390" s="542"/>
      <c r="N390" s="542"/>
      <c r="O390" s="542"/>
      <c r="P390" s="542"/>
      <c r="Q390" s="542"/>
      <c r="R390" s="542"/>
      <c r="S390" s="542"/>
      <c r="T390" s="542"/>
      <c r="U390" s="542"/>
      <c r="V390" s="542"/>
      <c r="W390" s="542"/>
      <c r="X390" s="542"/>
      <c r="Y390" s="542"/>
      <c r="Z390" s="542"/>
    </row>
    <row r="391" spans="1:26" ht="15.75" x14ac:dyDescent="0.25">
      <c r="A391" s="541"/>
      <c r="B391" s="541"/>
      <c r="C391" s="542"/>
      <c r="D391" s="542"/>
      <c r="E391" s="542"/>
      <c r="F391" s="542"/>
      <c r="G391" s="542"/>
      <c r="H391" s="542"/>
      <c r="I391" s="542"/>
      <c r="J391" s="542"/>
      <c r="K391" s="542"/>
      <c r="L391" s="542"/>
      <c r="M391" s="542"/>
      <c r="N391" s="542"/>
      <c r="O391" s="542"/>
      <c r="P391" s="542"/>
      <c r="Q391" s="542"/>
      <c r="R391" s="542"/>
      <c r="S391" s="542"/>
      <c r="T391" s="542"/>
      <c r="U391" s="542"/>
      <c r="V391" s="542"/>
      <c r="W391" s="542"/>
      <c r="X391" s="542"/>
      <c r="Y391" s="542"/>
      <c r="Z391" s="542"/>
    </row>
    <row r="392" spans="1:26" ht="15.75" x14ac:dyDescent="0.25">
      <c r="A392" s="541"/>
      <c r="B392" s="541"/>
      <c r="C392" s="542"/>
      <c r="D392" s="542"/>
      <c r="E392" s="542"/>
      <c r="F392" s="542"/>
      <c r="G392" s="542"/>
      <c r="H392" s="542"/>
      <c r="I392" s="542"/>
      <c r="J392" s="542"/>
      <c r="K392" s="542"/>
      <c r="L392" s="542"/>
      <c r="M392" s="542"/>
      <c r="N392" s="542"/>
      <c r="O392" s="542"/>
      <c r="P392" s="542"/>
      <c r="Q392" s="542"/>
      <c r="R392" s="542"/>
      <c r="S392" s="542"/>
      <c r="T392" s="542"/>
      <c r="U392" s="542"/>
      <c r="V392" s="542"/>
      <c r="W392" s="542"/>
      <c r="X392" s="542"/>
      <c r="Y392" s="542"/>
      <c r="Z392" s="542"/>
    </row>
    <row r="393" spans="1:26" ht="15.75" x14ac:dyDescent="0.25">
      <c r="A393" s="541"/>
      <c r="B393" s="541"/>
      <c r="C393" s="542"/>
      <c r="D393" s="542"/>
      <c r="E393" s="542"/>
      <c r="F393" s="542"/>
      <c r="G393" s="542"/>
      <c r="H393" s="542"/>
      <c r="I393" s="542"/>
      <c r="J393" s="542"/>
      <c r="K393" s="542"/>
      <c r="L393" s="542"/>
      <c r="M393" s="542"/>
      <c r="N393" s="542"/>
      <c r="O393" s="542"/>
      <c r="P393" s="542"/>
      <c r="Q393" s="542"/>
      <c r="R393" s="542"/>
      <c r="S393" s="542"/>
      <c r="T393" s="542"/>
      <c r="U393" s="542"/>
      <c r="V393" s="542"/>
      <c r="W393" s="542"/>
      <c r="X393" s="542"/>
      <c r="Y393" s="542"/>
      <c r="Z393" s="542"/>
    </row>
    <row r="394" spans="1:26" ht="15.75" x14ac:dyDescent="0.25">
      <c r="A394" s="541"/>
      <c r="B394" s="541"/>
      <c r="C394" s="542"/>
      <c r="D394" s="542"/>
      <c r="E394" s="542"/>
      <c r="F394" s="542"/>
      <c r="G394" s="542"/>
      <c r="H394" s="542"/>
      <c r="I394" s="542"/>
      <c r="J394" s="542"/>
      <c r="K394" s="542"/>
      <c r="L394" s="542"/>
      <c r="M394" s="542"/>
      <c r="N394" s="542"/>
      <c r="O394" s="542"/>
      <c r="P394" s="542"/>
      <c r="Q394" s="542"/>
      <c r="R394" s="542"/>
      <c r="S394" s="542"/>
      <c r="T394" s="542"/>
      <c r="U394" s="542"/>
      <c r="V394" s="542"/>
      <c r="W394" s="542"/>
      <c r="X394" s="542"/>
      <c r="Y394" s="542"/>
      <c r="Z394" s="542"/>
    </row>
    <row r="395" spans="1:26" ht="15.75" x14ac:dyDescent="0.25">
      <c r="A395" s="541"/>
      <c r="B395" s="541"/>
      <c r="C395" s="542"/>
      <c r="D395" s="542"/>
      <c r="E395" s="542"/>
      <c r="F395" s="542"/>
      <c r="G395" s="542"/>
      <c r="H395" s="542"/>
      <c r="I395" s="542"/>
      <c r="J395" s="542"/>
      <c r="K395" s="542"/>
      <c r="L395" s="542"/>
      <c r="M395" s="542"/>
      <c r="N395" s="542"/>
      <c r="O395" s="542"/>
      <c r="P395" s="542"/>
      <c r="Q395" s="542"/>
      <c r="R395" s="542"/>
      <c r="S395" s="542"/>
      <c r="T395" s="542"/>
      <c r="U395" s="542"/>
      <c r="V395" s="542"/>
      <c r="W395" s="542"/>
      <c r="X395" s="542"/>
      <c r="Y395" s="542"/>
      <c r="Z395" s="542"/>
    </row>
    <row r="396" spans="1:26" ht="15.75" x14ac:dyDescent="0.25">
      <c r="A396" s="541"/>
      <c r="B396" s="541"/>
      <c r="C396" s="542"/>
      <c r="D396" s="542"/>
      <c r="E396" s="542"/>
      <c r="F396" s="542"/>
      <c r="G396" s="542"/>
      <c r="H396" s="542"/>
      <c r="I396" s="542"/>
      <c r="J396" s="542"/>
      <c r="K396" s="542"/>
      <c r="L396" s="542"/>
      <c r="M396" s="542"/>
      <c r="N396" s="542"/>
      <c r="O396" s="542"/>
      <c r="P396" s="542"/>
      <c r="Q396" s="542"/>
      <c r="R396" s="542"/>
      <c r="S396" s="542"/>
      <c r="T396" s="542"/>
      <c r="U396" s="542"/>
      <c r="V396" s="542"/>
      <c r="W396" s="542"/>
      <c r="X396" s="542"/>
      <c r="Y396" s="542"/>
      <c r="Z396" s="542"/>
    </row>
    <row r="397" spans="1:26" ht="15.75" x14ac:dyDescent="0.25">
      <c r="A397" s="541"/>
      <c r="B397" s="541"/>
      <c r="C397" s="542"/>
      <c r="D397" s="542"/>
      <c r="E397" s="542"/>
      <c r="F397" s="542"/>
      <c r="G397" s="542"/>
      <c r="H397" s="542"/>
      <c r="I397" s="542"/>
      <c r="J397" s="542"/>
      <c r="K397" s="542"/>
      <c r="L397" s="542"/>
      <c r="M397" s="542"/>
      <c r="N397" s="542"/>
      <c r="O397" s="542"/>
      <c r="P397" s="542"/>
      <c r="Q397" s="542"/>
      <c r="R397" s="542"/>
      <c r="S397" s="542"/>
      <c r="T397" s="542"/>
      <c r="U397" s="542"/>
      <c r="V397" s="542"/>
      <c r="W397" s="542"/>
      <c r="X397" s="542"/>
      <c r="Y397" s="542"/>
      <c r="Z397" s="542"/>
    </row>
    <row r="398" spans="1:26" ht="15.75" x14ac:dyDescent="0.25">
      <c r="A398" s="541"/>
      <c r="B398" s="541"/>
      <c r="C398" s="542"/>
      <c r="D398" s="542"/>
      <c r="E398" s="542"/>
      <c r="F398" s="542"/>
      <c r="G398" s="542"/>
      <c r="H398" s="542"/>
      <c r="I398" s="542"/>
      <c r="J398" s="542"/>
      <c r="K398" s="542"/>
      <c r="L398" s="542"/>
      <c r="M398" s="542"/>
      <c r="N398" s="542"/>
      <c r="O398" s="542"/>
      <c r="P398" s="542"/>
      <c r="Q398" s="542"/>
      <c r="R398" s="542"/>
      <c r="S398" s="542"/>
      <c r="T398" s="542"/>
      <c r="U398" s="542"/>
      <c r="V398" s="542"/>
      <c r="W398" s="542"/>
      <c r="X398" s="542"/>
      <c r="Y398" s="542"/>
      <c r="Z398" s="542"/>
    </row>
    <row r="399" spans="1:26" ht="15.75" x14ac:dyDescent="0.25">
      <c r="A399" s="541"/>
      <c r="B399" s="541"/>
      <c r="C399" s="542"/>
      <c r="D399" s="542"/>
      <c r="E399" s="542"/>
      <c r="F399" s="542"/>
      <c r="G399" s="542"/>
      <c r="H399" s="542"/>
      <c r="I399" s="542"/>
      <c r="J399" s="542"/>
      <c r="K399" s="542"/>
      <c r="L399" s="542"/>
      <c r="M399" s="542"/>
      <c r="N399" s="542"/>
      <c r="O399" s="542"/>
      <c r="P399" s="542"/>
      <c r="Q399" s="542"/>
      <c r="R399" s="542"/>
      <c r="S399" s="542"/>
      <c r="T399" s="542"/>
      <c r="U399" s="542"/>
      <c r="V399" s="542"/>
      <c r="W399" s="542"/>
      <c r="X399" s="542"/>
      <c r="Y399" s="542"/>
      <c r="Z399" s="542"/>
    </row>
    <row r="400" spans="1:26" ht="15.75" x14ac:dyDescent="0.25">
      <c r="A400" s="541"/>
      <c r="B400" s="541"/>
      <c r="C400" s="542"/>
      <c r="D400" s="542"/>
      <c r="E400" s="542"/>
      <c r="F400" s="542"/>
      <c r="G400" s="542"/>
      <c r="H400" s="542"/>
      <c r="I400" s="542"/>
      <c r="J400" s="542"/>
      <c r="K400" s="542"/>
      <c r="L400" s="542"/>
      <c r="M400" s="542"/>
      <c r="N400" s="542"/>
      <c r="O400" s="542"/>
      <c r="P400" s="542"/>
      <c r="Q400" s="542"/>
      <c r="R400" s="542"/>
      <c r="S400" s="542"/>
      <c r="T400" s="542"/>
      <c r="U400" s="542"/>
      <c r="V400" s="542"/>
      <c r="W400" s="542"/>
      <c r="X400" s="542"/>
      <c r="Y400" s="542"/>
      <c r="Z400" s="542"/>
    </row>
    <row r="401" spans="1:26" ht="15.75" x14ac:dyDescent="0.25">
      <c r="A401" s="541"/>
      <c r="B401" s="541"/>
      <c r="C401" s="542"/>
      <c r="D401" s="542"/>
      <c r="E401" s="542"/>
      <c r="F401" s="542"/>
      <c r="G401" s="542"/>
      <c r="H401" s="542"/>
      <c r="I401" s="542"/>
      <c r="J401" s="542"/>
      <c r="K401" s="542"/>
      <c r="L401" s="542"/>
      <c r="M401" s="542"/>
      <c r="N401" s="542"/>
      <c r="O401" s="542"/>
      <c r="P401" s="542"/>
      <c r="Q401" s="542"/>
      <c r="R401" s="542"/>
      <c r="S401" s="542"/>
      <c r="T401" s="542"/>
      <c r="U401" s="542"/>
      <c r="V401" s="542"/>
      <c r="W401" s="542"/>
      <c r="X401" s="542"/>
      <c r="Y401" s="542"/>
      <c r="Z401" s="542"/>
    </row>
    <row r="402" spans="1:26" ht="15.75" x14ac:dyDescent="0.25">
      <c r="A402" s="541"/>
      <c r="B402" s="541"/>
      <c r="C402" s="542"/>
      <c r="D402" s="542"/>
      <c r="E402" s="542"/>
      <c r="F402" s="542"/>
      <c r="G402" s="542"/>
      <c r="H402" s="542"/>
      <c r="I402" s="542"/>
      <c r="J402" s="542"/>
      <c r="K402" s="542"/>
      <c r="L402" s="542"/>
      <c r="M402" s="542"/>
      <c r="N402" s="542"/>
      <c r="O402" s="542"/>
      <c r="P402" s="542"/>
      <c r="Q402" s="542"/>
      <c r="R402" s="542"/>
      <c r="S402" s="542"/>
      <c r="T402" s="542"/>
      <c r="U402" s="542"/>
      <c r="V402" s="542"/>
      <c r="W402" s="542"/>
      <c r="X402" s="542"/>
      <c r="Y402" s="542"/>
      <c r="Z402" s="542"/>
    </row>
    <row r="403" spans="1:26" ht="15.75" x14ac:dyDescent="0.25">
      <c r="A403" s="541"/>
      <c r="B403" s="541"/>
      <c r="C403" s="542"/>
      <c r="D403" s="542"/>
      <c r="E403" s="542"/>
      <c r="F403" s="542"/>
      <c r="G403" s="542"/>
      <c r="H403" s="542"/>
      <c r="I403" s="542"/>
      <c r="J403" s="542"/>
      <c r="K403" s="542"/>
      <c r="L403" s="542"/>
      <c r="M403" s="542"/>
      <c r="N403" s="542"/>
      <c r="O403" s="542"/>
      <c r="P403" s="542"/>
      <c r="Q403" s="542"/>
      <c r="R403" s="542"/>
      <c r="S403" s="542"/>
      <c r="T403" s="542"/>
      <c r="U403" s="542"/>
      <c r="V403" s="542"/>
      <c r="W403" s="542"/>
      <c r="X403" s="542"/>
      <c r="Y403" s="542"/>
      <c r="Z403" s="542"/>
    </row>
    <row r="404" spans="1:26" ht="15.75" x14ac:dyDescent="0.25">
      <c r="A404" s="541"/>
      <c r="B404" s="541"/>
      <c r="C404" s="542"/>
      <c r="D404" s="542"/>
      <c r="E404" s="542"/>
      <c r="F404" s="542"/>
      <c r="G404" s="542"/>
      <c r="H404" s="542"/>
      <c r="I404" s="542"/>
      <c r="J404" s="542"/>
      <c r="K404" s="542"/>
      <c r="L404" s="542"/>
      <c r="M404" s="542"/>
      <c r="N404" s="542"/>
      <c r="O404" s="542"/>
      <c r="P404" s="542"/>
      <c r="Q404" s="542"/>
      <c r="R404" s="542"/>
      <c r="S404" s="542"/>
      <c r="T404" s="542"/>
      <c r="U404" s="542"/>
      <c r="V404" s="542"/>
      <c r="W404" s="542"/>
      <c r="X404" s="542"/>
      <c r="Y404" s="542"/>
      <c r="Z404" s="542"/>
    </row>
    <row r="405" spans="1:26" ht="15.75" x14ac:dyDescent="0.25">
      <c r="A405" s="541"/>
      <c r="B405" s="541"/>
      <c r="C405" s="542"/>
      <c r="D405" s="542"/>
      <c r="E405" s="542"/>
      <c r="F405" s="542"/>
      <c r="G405" s="542"/>
      <c r="H405" s="542"/>
      <c r="I405" s="542"/>
      <c r="J405" s="542"/>
      <c r="K405" s="542"/>
      <c r="L405" s="542"/>
      <c r="M405" s="542"/>
      <c r="N405" s="542"/>
      <c r="O405" s="542"/>
      <c r="P405" s="542"/>
      <c r="Q405" s="542"/>
      <c r="R405" s="542"/>
      <c r="S405" s="542"/>
      <c r="T405" s="542"/>
      <c r="U405" s="542"/>
      <c r="V405" s="542"/>
      <c r="W405" s="542"/>
      <c r="X405" s="542"/>
      <c r="Y405" s="542"/>
      <c r="Z405" s="542"/>
    </row>
    <row r="406" spans="1:26" ht="15.75" x14ac:dyDescent="0.25">
      <c r="A406" s="541"/>
      <c r="B406" s="541"/>
      <c r="C406" s="542"/>
      <c r="D406" s="542"/>
      <c r="E406" s="542"/>
      <c r="F406" s="542"/>
      <c r="G406" s="542"/>
      <c r="H406" s="542"/>
      <c r="I406" s="542"/>
      <c r="J406" s="542"/>
      <c r="K406" s="542"/>
      <c r="L406" s="542"/>
      <c r="M406" s="542"/>
      <c r="N406" s="542"/>
      <c r="O406" s="542"/>
      <c r="P406" s="542"/>
      <c r="Q406" s="542"/>
      <c r="R406" s="542"/>
      <c r="S406" s="542"/>
      <c r="T406" s="542"/>
      <c r="U406" s="542"/>
      <c r="V406" s="542"/>
      <c r="W406" s="542"/>
      <c r="X406" s="542"/>
      <c r="Y406" s="542"/>
      <c r="Z406" s="542"/>
    </row>
    <row r="407" spans="1:26" ht="15.75" x14ac:dyDescent="0.25">
      <c r="A407" s="541"/>
      <c r="B407" s="541"/>
      <c r="C407" s="542"/>
      <c r="D407" s="542"/>
      <c r="E407" s="542"/>
      <c r="F407" s="542"/>
      <c r="G407" s="542"/>
      <c r="H407" s="542"/>
      <c r="I407" s="542"/>
      <c r="J407" s="542"/>
      <c r="K407" s="542"/>
      <c r="L407" s="542"/>
      <c r="M407" s="542"/>
      <c r="N407" s="542"/>
      <c r="O407" s="542"/>
      <c r="P407" s="542"/>
      <c r="Q407" s="542"/>
      <c r="R407" s="542"/>
      <c r="S407" s="542"/>
      <c r="T407" s="542"/>
      <c r="U407" s="542"/>
      <c r="V407" s="542"/>
      <c r="W407" s="542"/>
      <c r="X407" s="542"/>
      <c r="Y407" s="542"/>
      <c r="Z407" s="542"/>
    </row>
    <row r="408" spans="1:26" ht="15.75" x14ac:dyDescent="0.25">
      <c r="A408" s="541"/>
      <c r="B408" s="541"/>
      <c r="C408" s="542"/>
      <c r="D408" s="542"/>
      <c r="E408" s="542"/>
      <c r="F408" s="542"/>
      <c r="G408" s="542"/>
      <c r="H408" s="542"/>
      <c r="I408" s="542"/>
      <c r="J408" s="542"/>
      <c r="K408" s="542"/>
      <c r="L408" s="542"/>
      <c r="M408" s="542"/>
      <c r="N408" s="542"/>
      <c r="O408" s="542"/>
      <c r="P408" s="542"/>
      <c r="Q408" s="542"/>
      <c r="R408" s="542"/>
      <c r="S408" s="542"/>
      <c r="T408" s="542"/>
      <c r="U408" s="542"/>
      <c r="V408" s="542"/>
      <c r="W408" s="542"/>
      <c r="X408" s="542"/>
      <c r="Y408" s="542"/>
      <c r="Z408" s="542"/>
    </row>
    <row r="409" spans="1:26" ht="15.75" x14ac:dyDescent="0.25">
      <c r="A409" s="541"/>
      <c r="B409" s="541"/>
      <c r="C409" s="542"/>
      <c r="D409" s="542"/>
      <c r="E409" s="542"/>
      <c r="F409" s="542"/>
      <c r="G409" s="542"/>
      <c r="H409" s="542"/>
      <c r="I409" s="542"/>
      <c r="J409" s="542"/>
      <c r="K409" s="542"/>
      <c r="L409" s="542"/>
      <c r="M409" s="542"/>
      <c r="N409" s="542"/>
      <c r="O409" s="542"/>
      <c r="P409" s="542"/>
      <c r="Q409" s="542"/>
      <c r="R409" s="542"/>
      <c r="S409" s="542"/>
      <c r="T409" s="542"/>
      <c r="U409" s="542"/>
      <c r="V409" s="542"/>
      <c r="W409" s="542"/>
      <c r="X409" s="542"/>
      <c r="Y409" s="542"/>
      <c r="Z409" s="542"/>
    </row>
    <row r="410" spans="1:26" ht="15.75" x14ac:dyDescent="0.25">
      <c r="A410" s="541"/>
      <c r="B410" s="541"/>
      <c r="C410" s="542"/>
      <c r="D410" s="542"/>
      <c r="E410" s="542"/>
      <c r="F410" s="542"/>
      <c r="G410" s="542"/>
      <c r="H410" s="542"/>
      <c r="I410" s="542"/>
      <c r="J410" s="542"/>
      <c r="K410" s="542"/>
      <c r="L410" s="542"/>
      <c r="M410" s="542"/>
      <c r="N410" s="542"/>
      <c r="O410" s="542"/>
      <c r="P410" s="542"/>
      <c r="Q410" s="542"/>
      <c r="R410" s="542"/>
      <c r="S410" s="542"/>
      <c r="T410" s="542"/>
      <c r="U410" s="542"/>
      <c r="V410" s="542"/>
      <c r="W410" s="542"/>
      <c r="X410" s="542"/>
      <c r="Y410" s="542"/>
      <c r="Z410" s="542"/>
    </row>
    <row r="411" spans="1:26" ht="15.75" x14ac:dyDescent="0.25">
      <c r="A411" s="541"/>
      <c r="B411" s="541"/>
      <c r="C411" s="542"/>
      <c r="D411" s="542"/>
      <c r="E411" s="542"/>
      <c r="F411" s="542"/>
      <c r="G411" s="542"/>
      <c r="H411" s="542"/>
      <c r="I411" s="542"/>
      <c r="J411" s="542"/>
      <c r="K411" s="542"/>
      <c r="L411" s="542"/>
      <c r="M411" s="542"/>
      <c r="N411" s="542"/>
      <c r="O411" s="542"/>
      <c r="P411" s="542"/>
      <c r="Q411" s="542"/>
      <c r="R411" s="542"/>
      <c r="S411" s="542"/>
      <c r="T411" s="542"/>
      <c r="U411" s="542"/>
      <c r="V411" s="542"/>
      <c r="W411" s="542"/>
      <c r="X411" s="542"/>
      <c r="Y411" s="542"/>
      <c r="Z411" s="542"/>
    </row>
    <row r="412" spans="1:26" ht="15.75" x14ac:dyDescent="0.25">
      <c r="A412" s="541"/>
      <c r="B412" s="541"/>
      <c r="C412" s="542"/>
      <c r="D412" s="542"/>
      <c r="E412" s="542"/>
      <c r="F412" s="542"/>
      <c r="G412" s="542"/>
      <c r="H412" s="542"/>
      <c r="I412" s="542"/>
      <c r="J412" s="542"/>
      <c r="K412" s="542"/>
      <c r="L412" s="542"/>
      <c r="M412" s="542"/>
      <c r="N412" s="542"/>
      <c r="O412" s="542"/>
      <c r="P412" s="542"/>
      <c r="Q412" s="542"/>
      <c r="R412" s="542"/>
      <c r="S412" s="542"/>
      <c r="T412" s="542"/>
      <c r="U412" s="542"/>
      <c r="V412" s="542"/>
      <c r="W412" s="542"/>
      <c r="X412" s="542"/>
      <c r="Y412" s="542"/>
      <c r="Z412" s="542"/>
    </row>
    <row r="413" spans="1:26" ht="15.75" x14ac:dyDescent="0.25">
      <c r="A413" s="541"/>
      <c r="B413" s="541"/>
      <c r="C413" s="542"/>
      <c r="D413" s="542"/>
      <c r="E413" s="542"/>
      <c r="F413" s="542"/>
      <c r="G413" s="542"/>
      <c r="H413" s="542"/>
      <c r="I413" s="542"/>
      <c r="J413" s="542"/>
      <c r="K413" s="542"/>
      <c r="L413" s="542"/>
      <c r="M413" s="542"/>
      <c r="N413" s="542"/>
      <c r="O413" s="542"/>
      <c r="P413" s="542"/>
      <c r="Q413" s="542"/>
      <c r="R413" s="542"/>
      <c r="S413" s="542"/>
      <c r="T413" s="542"/>
      <c r="U413" s="542"/>
      <c r="V413" s="542"/>
      <c r="W413" s="542"/>
      <c r="X413" s="542"/>
      <c r="Y413" s="542"/>
      <c r="Z413" s="542"/>
    </row>
    <row r="414" spans="1:26" ht="15.75" x14ac:dyDescent="0.25">
      <c r="A414" s="541"/>
      <c r="B414" s="541"/>
      <c r="C414" s="542"/>
      <c r="D414" s="542"/>
      <c r="E414" s="542"/>
      <c r="F414" s="542"/>
      <c r="G414" s="542"/>
      <c r="H414" s="542"/>
      <c r="I414" s="542"/>
      <c r="J414" s="542"/>
      <c r="K414" s="542"/>
      <c r="L414" s="542"/>
      <c r="M414" s="542"/>
      <c r="N414" s="542"/>
      <c r="O414" s="542"/>
      <c r="P414" s="542"/>
      <c r="Q414" s="542"/>
      <c r="R414" s="542"/>
      <c r="S414" s="542"/>
      <c r="T414" s="542"/>
      <c r="U414" s="542"/>
      <c r="V414" s="542"/>
      <c r="W414" s="542"/>
      <c r="X414" s="542"/>
      <c r="Y414" s="542"/>
      <c r="Z414" s="542"/>
    </row>
    <row r="415" spans="1:26" ht="15.75" x14ac:dyDescent="0.25">
      <c r="A415" s="541"/>
      <c r="B415" s="541"/>
      <c r="C415" s="542"/>
      <c r="D415" s="542"/>
      <c r="E415" s="542"/>
      <c r="F415" s="542"/>
      <c r="G415" s="542"/>
      <c r="H415" s="542"/>
      <c r="I415" s="542"/>
      <c r="J415" s="542"/>
      <c r="K415" s="542"/>
      <c r="L415" s="542"/>
      <c r="M415" s="542"/>
      <c r="N415" s="542"/>
      <c r="O415" s="542"/>
      <c r="P415" s="542"/>
      <c r="Q415" s="542"/>
      <c r="R415" s="542"/>
      <c r="S415" s="542"/>
      <c r="T415" s="542"/>
      <c r="U415" s="542"/>
      <c r="V415" s="542"/>
      <c r="W415" s="542"/>
      <c r="X415" s="542"/>
      <c r="Y415" s="542"/>
      <c r="Z415" s="542"/>
    </row>
    <row r="416" spans="1:26" ht="15.75" x14ac:dyDescent="0.25">
      <c r="A416" s="541"/>
      <c r="B416" s="541"/>
      <c r="C416" s="542"/>
      <c r="D416" s="542"/>
      <c r="E416" s="542"/>
      <c r="F416" s="542"/>
      <c r="G416" s="542"/>
      <c r="H416" s="542"/>
      <c r="I416" s="542"/>
      <c r="J416" s="542"/>
      <c r="K416" s="542"/>
      <c r="L416" s="542"/>
      <c r="M416" s="542"/>
      <c r="N416" s="542"/>
      <c r="O416" s="542"/>
      <c r="P416" s="542"/>
      <c r="Q416" s="542"/>
      <c r="R416" s="542"/>
      <c r="S416" s="542"/>
      <c r="T416" s="542"/>
      <c r="U416" s="542"/>
      <c r="V416" s="542"/>
      <c r="W416" s="542"/>
      <c r="X416" s="542"/>
      <c r="Y416" s="542"/>
      <c r="Z416" s="542"/>
    </row>
    <row r="417" spans="1:26" ht="15.75" x14ac:dyDescent="0.25">
      <c r="A417" s="541"/>
      <c r="B417" s="541"/>
      <c r="C417" s="542"/>
      <c r="D417" s="542"/>
      <c r="E417" s="542"/>
      <c r="F417" s="542"/>
      <c r="G417" s="542"/>
      <c r="H417" s="542"/>
      <c r="I417" s="542"/>
      <c r="J417" s="542"/>
      <c r="K417" s="542"/>
      <c r="L417" s="542"/>
      <c r="M417" s="542"/>
      <c r="N417" s="542"/>
      <c r="O417" s="542"/>
      <c r="P417" s="542"/>
      <c r="Q417" s="542"/>
      <c r="R417" s="542"/>
      <c r="S417" s="542"/>
      <c r="T417" s="542"/>
      <c r="U417" s="542"/>
      <c r="V417" s="542"/>
      <c r="W417" s="542"/>
      <c r="X417" s="542"/>
      <c r="Y417" s="542"/>
      <c r="Z417" s="542"/>
    </row>
    <row r="418" spans="1:26" ht="15.75" x14ac:dyDescent="0.25">
      <c r="A418" s="541"/>
      <c r="B418" s="541"/>
      <c r="C418" s="542"/>
      <c r="D418" s="542"/>
      <c r="E418" s="542"/>
      <c r="F418" s="542"/>
      <c r="G418" s="542"/>
      <c r="H418" s="542"/>
      <c r="I418" s="542"/>
      <c r="J418" s="542"/>
      <c r="K418" s="542"/>
      <c r="L418" s="542"/>
      <c r="M418" s="542"/>
      <c r="N418" s="542"/>
      <c r="O418" s="542"/>
      <c r="P418" s="542"/>
      <c r="Q418" s="542"/>
      <c r="R418" s="542"/>
      <c r="S418" s="542"/>
      <c r="T418" s="542"/>
      <c r="U418" s="542"/>
      <c r="V418" s="542"/>
      <c r="W418" s="542"/>
      <c r="X418" s="542"/>
      <c r="Y418" s="542"/>
      <c r="Z418" s="542"/>
    </row>
    <row r="419" spans="1:26" ht="15.75" x14ac:dyDescent="0.25">
      <c r="A419" s="541"/>
      <c r="B419" s="541"/>
      <c r="C419" s="542"/>
      <c r="D419" s="542"/>
      <c r="E419" s="542"/>
      <c r="F419" s="542"/>
      <c r="G419" s="542"/>
      <c r="H419" s="542"/>
      <c r="I419" s="542"/>
      <c r="J419" s="542"/>
      <c r="K419" s="542"/>
      <c r="L419" s="542"/>
      <c r="M419" s="542"/>
      <c r="N419" s="542"/>
      <c r="O419" s="542"/>
      <c r="P419" s="542"/>
      <c r="Q419" s="542"/>
      <c r="R419" s="542"/>
      <c r="S419" s="542"/>
      <c r="T419" s="542"/>
      <c r="U419" s="542"/>
      <c r="V419" s="542"/>
      <c r="W419" s="542"/>
      <c r="X419" s="542"/>
      <c r="Y419" s="542"/>
      <c r="Z419" s="542"/>
    </row>
    <row r="420" spans="1:26" ht="15.75" x14ac:dyDescent="0.25">
      <c r="A420" s="541"/>
      <c r="B420" s="541"/>
      <c r="C420" s="542"/>
      <c r="D420" s="542"/>
      <c r="E420" s="542"/>
      <c r="F420" s="542"/>
      <c r="G420" s="542"/>
      <c r="H420" s="542"/>
      <c r="I420" s="542"/>
      <c r="J420" s="542"/>
      <c r="K420" s="542"/>
      <c r="L420" s="542"/>
      <c r="M420" s="542"/>
      <c r="N420" s="542"/>
      <c r="O420" s="542"/>
      <c r="P420" s="542"/>
      <c r="Q420" s="542"/>
      <c r="R420" s="542"/>
      <c r="S420" s="542"/>
      <c r="T420" s="542"/>
      <c r="U420" s="542"/>
      <c r="V420" s="542"/>
      <c r="W420" s="542"/>
      <c r="X420" s="542"/>
      <c r="Y420" s="542"/>
      <c r="Z420" s="542"/>
    </row>
    <row r="421" spans="1:26" ht="15.75" x14ac:dyDescent="0.25">
      <c r="A421" s="541"/>
      <c r="B421" s="541"/>
      <c r="C421" s="542"/>
      <c r="D421" s="542"/>
      <c r="E421" s="542"/>
      <c r="F421" s="542"/>
      <c r="G421" s="542"/>
      <c r="H421" s="542"/>
      <c r="I421" s="542"/>
      <c r="J421" s="542"/>
      <c r="K421" s="542"/>
      <c r="L421" s="542"/>
      <c r="M421" s="542"/>
      <c r="N421" s="542"/>
      <c r="O421" s="542"/>
      <c r="P421" s="542"/>
      <c r="Q421" s="542"/>
      <c r="R421" s="542"/>
      <c r="S421" s="542"/>
      <c r="T421" s="542"/>
      <c r="U421" s="542"/>
      <c r="V421" s="542"/>
      <c r="W421" s="542"/>
      <c r="X421" s="542"/>
      <c r="Y421" s="542"/>
      <c r="Z421" s="542"/>
    </row>
    <row r="422" spans="1:26" ht="15.75" x14ac:dyDescent="0.25">
      <c r="A422" s="541"/>
      <c r="B422" s="541"/>
      <c r="C422" s="542"/>
      <c r="D422" s="542"/>
      <c r="E422" s="542"/>
      <c r="F422" s="542"/>
      <c r="G422" s="542"/>
      <c r="H422" s="542"/>
      <c r="I422" s="542"/>
      <c r="J422" s="542"/>
      <c r="K422" s="542"/>
      <c r="L422" s="542"/>
      <c r="M422" s="542"/>
      <c r="N422" s="542"/>
      <c r="O422" s="542"/>
      <c r="P422" s="542"/>
      <c r="Q422" s="542"/>
      <c r="R422" s="542"/>
      <c r="S422" s="542"/>
      <c r="T422" s="542"/>
      <c r="U422" s="542"/>
      <c r="V422" s="542"/>
      <c r="W422" s="542"/>
      <c r="X422" s="542"/>
      <c r="Y422" s="542"/>
      <c r="Z422" s="542"/>
    </row>
    <row r="423" spans="1:26" ht="15.75" x14ac:dyDescent="0.25">
      <c r="A423" s="541"/>
      <c r="B423" s="541"/>
      <c r="C423" s="542"/>
      <c r="D423" s="542"/>
      <c r="E423" s="542"/>
      <c r="F423" s="542"/>
      <c r="G423" s="542"/>
      <c r="H423" s="542"/>
      <c r="I423" s="542"/>
      <c r="J423" s="542"/>
      <c r="K423" s="542"/>
      <c r="L423" s="542"/>
      <c r="M423" s="542"/>
      <c r="N423" s="542"/>
      <c r="O423" s="542"/>
      <c r="P423" s="542"/>
      <c r="Q423" s="542"/>
      <c r="R423" s="542"/>
      <c r="S423" s="542"/>
      <c r="T423" s="542"/>
      <c r="U423" s="542"/>
      <c r="V423" s="542"/>
      <c r="W423" s="542"/>
      <c r="X423" s="542"/>
      <c r="Y423" s="542"/>
      <c r="Z423" s="542"/>
    </row>
    <row r="424" spans="1:26" ht="15.75" x14ac:dyDescent="0.25">
      <c r="A424" s="541"/>
      <c r="B424" s="541"/>
      <c r="C424" s="542"/>
      <c r="D424" s="542"/>
      <c r="E424" s="542"/>
      <c r="F424" s="542"/>
      <c r="G424" s="542"/>
      <c r="H424" s="542"/>
      <c r="I424" s="542"/>
      <c r="J424" s="542"/>
      <c r="K424" s="542"/>
      <c r="L424" s="542"/>
      <c r="M424" s="542"/>
      <c r="N424" s="542"/>
      <c r="O424" s="542"/>
      <c r="P424" s="542"/>
      <c r="Q424" s="542"/>
      <c r="R424" s="542"/>
      <c r="S424" s="542"/>
      <c r="T424" s="542"/>
      <c r="U424" s="542"/>
      <c r="V424" s="542"/>
      <c r="W424" s="542"/>
      <c r="X424" s="542"/>
      <c r="Y424" s="542"/>
      <c r="Z424" s="542"/>
    </row>
    <row r="425" spans="1:26" ht="15.75" x14ac:dyDescent="0.25">
      <c r="A425" s="541"/>
      <c r="B425" s="541"/>
      <c r="C425" s="542"/>
      <c r="D425" s="542"/>
      <c r="E425" s="542"/>
      <c r="F425" s="542"/>
      <c r="G425" s="542"/>
      <c r="H425" s="542"/>
      <c r="I425" s="542"/>
      <c r="J425" s="542"/>
      <c r="K425" s="542"/>
      <c r="L425" s="542"/>
      <c r="M425" s="542"/>
      <c r="N425" s="542"/>
      <c r="O425" s="542"/>
      <c r="P425" s="542"/>
      <c r="Q425" s="542"/>
      <c r="R425" s="542"/>
      <c r="S425" s="542"/>
      <c r="T425" s="542"/>
      <c r="U425" s="542"/>
      <c r="V425" s="542"/>
      <c r="W425" s="542"/>
      <c r="X425" s="542"/>
      <c r="Y425" s="542"/>
      <c r="Z425" s="542"/>
    </row>
    <row r="426" spans="1:26" ht="15.75" x14ac:dyDescent="0.25">
      <c r="A426" s="541"/>
      <c r="B426" s="541"/>
      <c r="C426" s="542"/>
      <c r="D426" s="542"/>
      <c r="E426" s="542"/>
      <c r="F426" s="542"/>
      <c r="G426" s="542"/>
      <c r="H426" s="542"/>
      <c r="I426" s="542"/>
      <c r="J426" s="542"/>
      <c r="K426" s="542"/>
      <c r="L426" s="542"/>
      <c r="M426" s="542"/>
      <c r="N426" s="542"/>
      <c r="O426" s="542"/>
      <c r="P426" s="542"/>
      <c r="Q426" s="542"/>
      <c r="R426" s="542"/>
      <c r="S426" s="542"/>
      <c r="T426" s="542"/>
      <c r="U426" s="542"/>
      <c r="V426" s="542"/>
      <c r="W426" s="542"/>
      <c r="X426" s="542"/>
      <c r="Y426" s="542"/>
      <c r="Z426" s="542"/>
    </row>
    <row r="427" spans="1:26" ht="15.75" x14ac:dyDescent="0.25">
      <c r="A427" s="541"/>
      <c r="B427" s="541"/>
      <c r="C427" s="542"/>
      <c r="D427" s="542"/>
      <c r="E427" s="542"/>
      <c r="F427" s="542"/>
      <c r="G427" s="542"/>
      <c r="H427" s="542"/>
      <c r="I427" s="542"/>
      <c r="J427" s="542"/>
      <c r="K427" s="542"/>
      <c r="L427" s="542"/>
      <c r="M427" s="542"/>
      <c r="N427" s="542"/>
      <c r="O427" s="542"/>
      <c r="P427" s="542"/>
      <c r="Q427" s="542"/>
      <c r="R427" s="542"/>
      <c r="S427" s="542"/>
      <c r="T427" s="542"/>
      <c r="U427" s="542"/>
      <c r="V427" s="542"/>
      <c r="W427" s="542"/>
      <c r="X427" s="542"/>
      <c r="Y427" s="542"/>
      <c r="Z427" s="542"/>
    </row>
    <row r="428" spans="1:26" ht="15.75" x14ac:dyDescent="0.25">
      <c r="A428" s="541"/>
      <c r="B428" s="541"/>
      <c r="C428" s="542"/>
      <c r="D428" s="542"/>
      <c r="E428" s="542"/>
      <c r="F428" s="542"/>
      <c r="G428" s="542"/>
      <c r="H428" s="542"/>
      <c r="I428" s="542"/>
      <c r="J428" s="542"/>
      <c r="K428" s="542"/>
      <c r="L428" s="542"/>
      <c r="M428" s="542"/>
      <c r="N428" s="542"/>
      <c r="O428" s="542"/>
      <c r="P428" s="542"/>
      <c r="Q428" s="542"/>
      <c r="R428" s="542"/>
      <c r="S428" s="542"/>
      <c r="T428" s="542"/>
      <c r="U428" s="542"/>
      <c r="V428" s="542"/>
      <c r="W428" s="542"/>
      <c r="X428" s="542"/>
      <c r="Y428" s="542"/>
      <c r="Z428" s="542"/>
    </row>
    <row r="429" spans="1:26" ht="15.75" x14ac:dyDescent="0.25">
      <c r="A429" s="541"/>
      <c r="B429" s="541"/>
      <c r="C429" s="542"/>
      <c r="D429" s="542"/>
      <c r="E429" s="542"/>
      <c r="F429" s="542"/>
      <c r="G429" s="542"/>
      <c r="H429" s="542"/>
      <c r="I429" s="542"/>
      <c r="J429" s="542"/>
      <c r="K429" s="542"/>
      <c r="L429" s="542"/>
      <c r="M429" s="542"/>
      <c r="N429" s="542"/>
      <c r="O429" s="542"/>
      <c r="P429" s="542"/>
      <c r="Q429" s="542"/>
      <c r="R429" s="542"/>
      <c r="S429" s="542"/>
      <c r="T429" s="542"/>
      <c r="U429" s="542"/>
      <c r="V429" s="542"/>
      <c r="W429" s="542"/>
      <c r="X429" s="542"/>
      <c r="Y429" s="542"/>
      <c r="Z429" s="542"/>
    </row>
    <row r="430" spans="1:26" ht="15.75" x14ac:dyDescent="0.25">
      <c r="A430" s="541"/>
      <c r="B430" s="541"/>
      <c r="C430" s="542"/>
      <c r="D430" s="542"/>
      <c r="E430" s="542"/>
      <c r="F430" s="542"/>
      <c r="G430" s="542"/>
      <c r="H430" s="542"/>
      <c r="I430" s="542"/>
      <c r="J430" s="542"/>
      <c r="K430" s="542"/>
      <c r="L430" s="542"/>
      <c r="M430" s="542"/>
      <c r="N430" s="542"/>
      <c r="O430" s="542"/>
      <c r="P430" s="542"/>
      <c r="Q430" s="542"/>
      <c r="R430" s="542"/>
      <c r="S430" s="542"/>
      <c r="T430" s="542"/>
      <c r="U430" s="542"/>
      <c r="V430" s="542"/>
      <c r="W430" s="542"/>
      <c r="X430" s="542"/>
      <c r="Y430" s="542"/>
      <c r="Z430" s="542"/>
    </row>
    <row r="431" spans="1:26" ht="15.75" x14ac:dyDescent="0.25">
      <c r="A431" s="541"/>
      <c r="B431" s="541"/>
      <c r="C431" s="542"/>
      <c r="D431" s="542"/>
      <c r="E431" s="542"/>
      <c r="F431" s="542"/>
      <c r="G431" s="542"/>
      <c r="H431" s="542"/>
      <c r="I431" s="542"/>
      <c r="J431" s="542"/>
      <c r="K431" s="542"/>
      <c r="L431" s="542"/>
      <c r="M431" s="542"/>
      <c r="N431" s="542"/>
      <c r="O431" s="542"/>
      <c r="P431" s="542"/>
      <c r="Q431" s="542"/>
      <c r="R431" s="542"/>
      <c r="S431" s="542"/>
      <c r="T431" s="542"/>
      <c r="U431" s="542"/>
      <c r="V431" s="542"/>
      <c r="W431" s="542"/>
      <c r="X431" s="542"/>
      <c r="Y431" s="542"/>
      <c r="Z431" s="542"/>
    </row>
    <row r="432" spans="1:26" ht="15.75" x14ac:dyDescent="0.25">
      <c r="A432" s="541"/>
      <c r="B432" s="541"/>
      <c r="C432" s="542"/>
      <c r="D432" s="542"/>
      <c r="E432" s="542"/>
      <c r="F432" s="542"/>
      <c r="G432" s="542"/>
      <c r="H432" s="542"/>
      <c r="I432" s="542"/>
      <c r="J432" s="542"/>
      <c r="K432" s="542"/>
      <c r="L432" s="542"/>
      <c r="M432" s="542"/>
      <c r="N432" s="542"/>
      <c r="O432" s="542"/>
      <c r="P432" s="542"/>
      <c r="Q432" s="542"/>
      <c r="R432" s="542"/>
      <c r="S432" s="542"/>
      <c r="T432" s="542"/>
      <c r="U432" s="542"/>
      <c r="V432" s="542"/>
      <c r="W432" s="542"/>
      <c r="X432" s="542"/>
      <c r="Y432" s="542"/>
      <c r="Z432" s="542"/>
    </row>
    <row r="433" spans="1:26" ht="15.75" x14ac:dyDescent="0.25">
      <c r="A433" s="541"/>
      <c r="B433" s="541"/>
      <c r="C433" s="542"/>
      <c r="D433" s="542"/>
      <c r="E433" s="542"/>
      <c r="F433" s="542"/>
      <c r="G433" s="542"/>
      <c r="H433" s="542"/>
      <c r="I433" s="542"/>
      <c r="J433" s="542"/>
      <c r="K433" s="542"/>
      <c r="L433" s="542"/>
      <c r="M433" s="542"/>
      <c r="N433" s="542"/>
      <c r="O433" s="542"/>
      <c r="P433" s="542"/>
      <c r="Q433" s="542"/>
      <c r="R433" s="542"/>
      <c r="S433" s="542"/>
      <c r="T433" s="542"/>
      <c r="U433" s="542"/>
      <c r="V433" s="542"/>
      <c r="W433" s="542"/>
      <c r="X433" s="542"/>
      <c r="Y433" s="542"/>
      <c r="Z433" s="542"/>
    </row>
    <row r="434" spans="1:26" ht="15.75" x14ac:dyDescent="0.25">
      <c r="A434" s="541"/>
      <c r="B434" s="541"/>
      <c r="C434" s="542"/>
      <c r="D434" s="542"/>
      <c r="E434" s="542"/>
      <c r="F434" s="542"/>
      <c r="G434" s="542"/>
      <c r="H434" s="542"/>
      <c r="I434" s="542"/>
      <c r="J434" s="542"/>
      <c r="K434" s="542"/>
      <c r="L434" s="542"/>
      <c r="M434" s="542"/>
      <c r="N434" s="542"/>
      <c r="O434" s="542"/>
      <c r="P434" s="542"/>
      <c r="Q434" s="542"/>
      <c r="R434" s="542"/>
      <c r="S434" s="542"/>
      <c r="T434" s="542"/>
      <c r="U434" s="542"/>
      <c r="V434" s="542"/>
      <c r="W434" s="542"/>
      <c r="X434" s="542"/>
      <c r="Y434" s="542"/>
      <c r="Z434" s="542"/>
    </row>
    <row r="435" spans="1:26" ht="15.75" x14ac:dyDescent="0.25">
      <c r="A435" s="541"/>
      <c r="B435" s="541"/>
      <c r="C435" s="542"/>
      <c r="D435" s="542"/>
      <c r="E435" s="542"/>
      <c r="F435" s="542"/>
      <c r="G435" s="542"/>
      <c r="H435" s="542"/>
      <c r="I435" s="542"/>
      <c r="J435" s="542"/>
      <c r="K435" s="542"/>
      <c r="L435" s="542"/>
      <c r="M435" s="542"/>
      <c r="N435" s="542"/>
      <c r="O435" s="542"/>
      <c r="P435" s="542"/>
      <c r="Q435" s="542"/>
      <c r="R435" s="542"/>
      <c r="S435" s="542"/>
      <c r="T435" s="542"/>
      <c r="U435" s="542"/>
      <c r="V435" s="542"/>
      <c r="W435" s="542"/>
      <c r="X435" s="542"/>
      <c r="Y435" s="542"/>
      <c r="Z435" s="542"/>
    </row>
    <row r="436" spans="1:26" ht="15.75" x14ac:dyDescent="0.25">
      <c r="A436" s="541"/>
      <c r="B436" s="541"/>
      <c r="C436" s="542"/>
      <c r="D436" s="542"/>
      <c r="E436" s="542"/>
      <c r="F436" s="542"/>
      <c r="G436" s="542"/>
      <c r="H436" s="542"/>
      <c r="I436" s="542"/>
      <c r="J436" s="542"/>
      <c r="K436" s="542"/>
      <c r="L436" s="542"/>
      <c r="M436" s="542"/>
      <c r="N436" s="542"/>
      <c r="O436" s="542"/>
      <c r="P436" s="542"/>
      <c r="Q436" s="542"/>
      <c r="R436" s="542"/>
      <c r="S436" s="542"/>
      <c r="T436" s="542"/>
      <c r="U436" s="542"/>
      <c r="V436" s="542"/>
      <c r="W436" s="542"/>
      <c r="X436" s="542"/>
      <c r="Y436" s="542"/>
      <c r="Z436" s="542"/>
    </row>
    <row r="437" spans="1:26" ht="15.75" x14ac:dyDescent="0.25">
      <c r="A437" s="541"/>
      <c r="B437" s="541"/>
      <c r="C437" s="542"/>
      <c r="D437" s="542"/>
      <c r="E437" s="542"/>
      <c r="F437" s="542"/>
      <c r="G437" s="542"/>
      <c r="H437" s="542"/>
      <c r="I437" s="542"/>
      <c r="J437" s="542"/>
      <c r="K437" s="542"/>
      <c r="L437" s="542"/>
      <c r="M437" s="542"/>
      <c r="N437" s="542"/>
      <c r="O437" s="542"/>
      <c r="P437" s="542"/>
      <c r="Q437" s="542"/>
      <c r="R437" s="542"/>
      <c r="S437" s="542"/>
      <c r="T437" s="542"/>
      <c r="U437" s="542"/>
      <c r="V437" s="542"/>
      <c r="W437" s="542"/>
      <c r="X437" s="542"/>
      <c r="Y437" s="542"/>
      <c r="Z437" s="542"/>
    </row>
    <row r="438" spans="1:26" ht="15.75" x14ac:dyDescent="0.25">
      <c r="A438" s="541"/>
      <c r="B438" s="541"/>
      <c r="C438" s="542"/>
      <c r="D438" s="542"/>
      <c r="E438" s="542"/>
      <c r="F438" s="542"/>
      <c r="G438" s="542"/>
      <c r="H438" s="542"/>
      <c r="I438" s="542"/>
      <c r="J438" s="542"/>
      <c r="K438" s="542"/>
      <c r="L438" s="542"/>
      <c r="M438" s="542"/>
      <c r="N438" s="542"/>
      <c r="O438" s="542"/>
      <c r="P438" s="542"/>
      <c r="Q438" s="542"/>
      <c r="R438" s="542"/>
      <c r="S438" s="542"/>
      <c r="T438" s="542"/>
      <c r="U438" s="542"/>
      <c r="V438" s="542"/>
      <c r="W438" s="542"/>
      <c r="X438" s="542"/>
      <c r="Y438" s="542"/>
      <c r="Z438" s="542"/>
    </row>
    <row r="439" spans="1:26" ht="15.75" x14ac:dyDescent="0.25">
      <c r="A439" s="541"/>
      <c r="B439" s="541"/>
      <c r="C439" s="542"/>
      <c r="D439" s="542"/>
      <c r="E439" s="542"/>
      <c r="F439" s="542"/>
      <c r="G439" s="542"/>
      <c r="H439" s="542"/>
      <c r="I439" s="542"/>
      <c r="J439" s="542"/>
      <c r="K439" s="542"/>
      <c r="L439" s="542"/>
      <c r="M439" s="542"/>
      <c r="N439" s="542"/>
      <c r="O439" s="542"/>
      <c r="P439" s="542"/>
      <c r="Q439" s="542"/>
      <c r="R439" s="542"/>
      <c r="S439" s="542"/>
      <c r="T439" s="542"/>
      <c r="U439" s="542"/>
      <c r="V439" s="542"/>
      <c r="W439" s="542"/>
      <c r="X439" s="542"/>
      <c r="Y439" s="542"/>
      <c r="Z439" s="542"/>
    </row>
    <row r="440" spans="1:26" ht="15.75" x14ac:dyDescent="0.25">
      <c r="A440" s="541"/>
      <c r="B440" s="541"/>
      <c r="C440" s="542"/>
      <c r="D440" s="542"/>
      <c r="E440" s="542"/>
      <c r="F440" s="542"/>
      <c r="G440" s="542"/>
      <c r="H440" s="542"/>
      <c r="I440" s="542"/>
      <c r="J440" s="542"/>
      <c r="K440" s="542"/>
      <c r="L440" s="542"/>
      <c r="M440" s="542"/>
      <c r="N440" s="542"/>
      <c r="O440" s="542"/>
      <c r="P440" s="542"/>
      <c r="Q440" s="542"/>
      <c r="R440" s="542"/>
      <c r="S440" s="542"/>
      <c r="T440" s="542"/>
      <c r="U440" s="542"/>
      <c r="V440" s="542"/>
      <c r="W440" s="542"/>
      <c r="X440" s="542"/>
      <c r="Y440" s="542"/>
      <c r="Z440" s="542"/>
    </row>
    <row r="441" spans="1:26" ht="15.75" x14ac:dyDescent="0.25">
      <c r="A441" s="541"/>
      <c r="B441" s="541"/>
      <c r="C441" s="542"/>
      <c r="D441" s="542"/>
      <c r="E441" s="542"/>
      <c r="F441" s="542"/>
      <c r="G441" s="542"/>
      <c r="H441" s="542"/>
      <c r="I441" s="542"/>
      <c r="J441" s="542"/>
      <c r="K441" s="542"/>
      <c r="L441" s="542"/>
      <c r="M441" s="542"/>
      <c r="N441" s="542"/>
      <c r="O441" s="542"/>
      <c r="P441" s="542"/>
      <c r="Q441" s="542"/>
      <c r="R441" s="542"/>
      <c r="S441" s="542"/>
      <c r="T441" s="542"/>
      <c r="U441" s="542"/>
      <c r="V441" s="542"/>
      <c r="W441" s="542"/>
      <c r="X441" s="542"/>
      <c r="Y441" s="542"/>
      <c r="Z441" s="542"/>
    </row>
    <row r="442" spans="1:26" ht="15.75" x14ac:dyDescent="0.25">
      <c r="A442" s="541"/>
      <c r="B442" s="541"/>
      <c r="C442" s="542"/>
      <c r="D442" s="542"/>
      <c r="E442" s="542"/>
      <c r="F442" s="542"/>
      <c r="G442" s="542"/>
      <c r="H442" s="542"/>
      <c r="I442" s="542"/>
      <c r="J442" s="542"/>
      <c r="K442" s="542"/>
      <c r="L442" s="542"/>
      <c r="M442" s="542"/>
      <c r="N442" s="542"/>
      <c r="O442" s="542"/>
      <c r="P442" s="542"/>
      <c r="Q442" s="542"/>
      <c r="R442" s="542"/>
      <c r="S442" s="542"/>
      <c r="T442" s="542"/>
      <c r="U442" s="542"/>
      <c r="V442" s="542"/>
      <c r="W442" s="542"/>
      <c r="X442" s="542"/>
      <c r="Y442" s="542"/>
      <c r="Z442" s="542"/>
    </row>
    <row r="443" spans="1:26" ht="15.75" x14ac:dyDescent="0.25">
      <c r="A443" s="541"/>
      <c r="B443" s="541"/>
      <c r="C443" s="542"/>
      <c r="D443" s="542"/>
      <c r="E443" s="542"/>
      <c r="F443" s="542"/>
      <c r="G443" s="542"/>
      <c r="H443" s="542"/>
      <c r="I443" s="542"/>
      <c r="J443" s="542"/>
      <c r="K443" s="542"/>
      <c r="L443" s="542"/>
      <c r="M443" s="542"/>
      <c r="N443" s="542"/>
      <c r="O443" s="542"/>
      <c r="P443" s="542"/>
      <c r="Q443" s="542"/>
      <c r="R443" s="542"/>
      <c r="S443" s="542"/>
      <c r="T443" s="542"/>
      <c r="U443" s="542"/>
      <c r="V443" s="542"/>
      <c r="W443" s="542"/>
      <c r="X443" s="542"/>
      <c r="Y443" s="542"/>
      <c r="Z443" s="542"/>
    </row>
    <row r="444" spans="1:26" ht="15.75" x14ac:dyDescent="0.25">
      <c r="A444" s="541"/>
      <c r="B444" s="541"/>
      <c r="C444" s="542"/>
      <c r="D444" s="542"/>
      <c r="E444" s="542"/>
      <c r="F444" s="542"/>
      <c r="G444" s="542"/>
      <c r="H444" s="542"/>
      <c r="I444" s="542"/>
      <c r="J444" s="542"/>
      <c r="K444" s="542"/>
      <c r="L444" s="542"/>
      <c r="M444" s="542"/>
      <c r="N444" s="542"/>
      <c r="O444" s="542"/>
      <c r="P444" s="542"/>
      <c r="Q444" s="542"/>
      <c r="R444" s="542"/>
      <c r="S444" s="542"/>
      <c r="T444" s="542"/>
      <c r="U444" s="542"/>
      <c r="V444" s="542"/>
      <c r="W444" s="542"/>
      <c r="X444" s="542"/>
      <c r="Y444" s="542"/>
      <c r="Z444" s="542"/>
    </row>
    <row r="445" spans="1:26" ht="15.75" x14ac:dyDescent="0.25">
      <c r="A445" s="541"/>
      <c r="B445" s="541"/>
      <c r="C445" s="542"/>
      <c r="D445" s="542"/>
      <c r="E445" s="542"/>
      <c r="F445" s="542"/>
      <c r="G445" s="542"/>
      <c r="H445" s="542"/>
      <c r="I445" s="542"/>
      <c r="J445" s="542"/>
      <c r="K445" s="542"/>
      <c r="L445" s="542"/>
      <c r="M445" s="542"/>
      <c r="N445" s="542"/>
      <c r="O445" s="542"/>
      <c r="P445" s="542"/>
      <c r="Q445" s="542"/>
      <c r="R445" s="542"/>
      <c r="S445" s="542"/>
      <c r="T445" s="542"/>
      <c r="U445" s="542"/>
      <c r="V445" s="542"/>
      <c r="W445" s="542"/>
      <c r="X445" s="542"/>
      <c r="Y445" s="542"/>
      <c r="Z445" s="542"/>
    </row>
    <row r="446" spans="1:26" ht="15.75" x14ac:dyDescent="0.25">
      <c r="A446" s="541"/>
      <c r="B446" s="541"/>
      <c r="C446" s="542"/>
      <c r="D446" s="542"/>
      <c r="E446" s="542"/>
      <c r="F446" s="542"/>
      <c r="G446" s="542"/>
      <c r="H446" s="542"/>
      <c r="I446" s="542"/>
      <c r="J446" s="542"/>
      <c r="K446" s="542"/>
      <c r="L446" s="542"/>
      <c r="M446" s="542"/>
      <c r="N446" s="542"/>
      <c r="O446" s="542"/>
      <c r="P446" s="542"/>
      <c r="Q446" s="542"/>
      <c r="R446" s="542"/>
      <c r="S446" s="542"/>
      <c r="T446" s="542"/>
      <c r="U446" s="542"/>
      <c r="V446" s="542"/>
      <c r="W446" s="542"/>
      <c r="X446" s="542"/>
      <c r="Y446" s="542"/>
      <c r="Z446" s="542"/>
    </row>
    <row r="447" spans="1:26" ht="15.75" x14ac:dyDescent="0.25">
      <c r="A447" s="541"/>
      <c r="B447" s="541"/>
      <c r="C447" s="542"/>
      <c r="D447" s="542"/>
      <c r="E447" s="542"/>
      <c r="F447" s="542"/>
      <c r="G447" s="542"/>
      <c r="H447" s="542"/>
      <c r="I447" s="542"/>
      <c r="J447" s="542"/>
      <c r="K447" s="542"/>
      <c r="L447" s="542"/>
      <c r="M447" s="542"/>
      <c r="N447" s="542"/>
      <c r="O447" s="542"/>
      <c r="P447" s="542"/>
      <c r="Q447" s="542"/>
      <c r="R447" s="542"/>
      <c r="S447" s="542"/>
      <c r="T447" s="542"/>
      <c r="U447" s="542"/>
      <c r="V447" s="542"/>
      <c r="W447" s="542"/>
      <c r="X447" s="542"/>
      <c r="Y447" s="542"/>
      <c r="Z447" s="542"/>
    </row>
    <row r="448" spans="1:26" ht="15.75" x14ac:dyDescent="0.25">
      <c r="A448" s="541"/>
      <c r="B448" s="541"/>
      <c r="C448" s="542"/>
      <c r="D448" s="542"/>
      <c r="E448" s="542"/>
      <c r="F448" s="542"/>
      <c r="G448" s="542"/>
      <c r="H448" s="542"/>
      <c r="I448" s="542"/>
      <c r="J448" s="542"/>
      <c r="K448" s="542"/>
      <c r="L448" s="542"/>
      <c r="M448" s="542"/>
      <c r="N448" s="542"/>
      <c r="O448" s="542"/>
      <c r="P448" s="542"/>
      <c r="Q448" s="542"/>
      <c r="R448" s="542"/>
      <c r="S448" s="542"/>
      <c r="T448" s="542"/>
      <c r="U448" s="542"/>
      <c r="V448" s="542"/>
      <c r="W448" s="542"/>
      <c r="X448" s="542"/>
      <c r="Y448" s="542"/>
      <c r="Z448" s="542"/>
    </row>
    <row r="449" spans="1:26" ht="15.75" x14ac:dyDescent="0.25">
      <c r="A449" s="541"/>
      <c r="B449" s="541"/>
      <c r="C449" s="542"/>
      <c r="D449" s="542"/>
      <c r="E449" s="542"/>
      <c r="F449" s="542"/>
      <c r="G449" s="542"/>
      <c r="H449" s="542"/>
      <c r="I449" s="542"/>
      <c r="J449" s="542"/>
      <c r="K449" s="542"/>
      <c r="L449" s="542"/>
      <c r="M449" s="542"/>
      <c r="N449" s="542"/>
      <c r="O449" s="542"/>
      <c r="P449" s="542"/>
      <c r="Q449" s="542"/>
      <c r="R449" s="542"/>
      <c r="S449" s="542"/>
      <c r="T449" s="542"/>
      <c r="U449" s="542"/>
      <c r="V449" s="542"/>
      <c r="W449" s="542"/>
      <c r="X449" s="542"/>
      <c r="Y449" s="542"/>
      <c r="Z449" s="542"/>
    </row>
    <row r="450" spans="1:26" ht="15.75" x14ac:dyDescent="0.25">
      <c r="A450" s="541"/>
      <c r="B450" s="541"/>
      <c r="C450" s="542"/>
      <c r="D450" s="542"/>
      <c r="E450" s="542"/>
      <c r="F450" s="542"/>
      <c r="G450" s="542"/>
      <c r="H450" s="542"/>
      <c r="I450" s="542"/>
      <c r="J450" s="542"/>
      <c r="K450" s="542"/>
      <c r="L450" s="542"/>
      <c r="M450" s="542"/>
      <c r="N450" s="542"/>
      <c r="O450" s="542"/>
      <c r="P450" s="542"/>
      <c r="Q450" s="542"/>
      <c r="R450" s="542"/>
      <c r="S450" s="542"/>
      <c r="T450" s="542"/>
      <c r="U450" s="542"/>
      <c r="V450" s="542"/>
      <c r="W450" s="542"/>
      <c r="X450" s="542"/>
      <c r="Y450" s="542"/>
      <c r="Z450" s="542"/>
    </row>
    <row r="451" spans="1:26" ht="15.75" x14ac:dyDescent="0.25">
      <c r="A451" s="541"/>
      <c r="B451" s="541"/>
      <c r="C451" s="542"/>
      <c r="D451" s="542"/>
      <c r="E451" s="542"/>
      <c r="F451" s="542"/>
      <c r="G451" s="542"/>
      <c r="H451" s="542"/>
      <c r="I451" s="542"/>
      <c r="J451" s="542"/>
      <c r="K451" s="542"/>
      <c r="L451" s="542"/>
      <c r="M451" s="542"/>
      <c r="N451" s="542"/>
      <c r="O451" s="542"/>
      <c r="P451" s="542"/>
      <c r="Q451" s="542"/>
      <c r="R451" s="542"/>
      <c r="S451" s="542"/>
      <c r="T451" s="542"/>
      <c r="U451" s="542"/>
      <c r="V451" s="542"/>
      <c r="W451" s="542"/>
      <c r="X451" s="542"/>
      <c r="Y451" s="542"/>
      <c r="Z451" s="542"/>
    </row>
    <row r="452" spans="1:26" ht="15.75" x14ac:dyDescent="0.25">
      <c r="A452" s="541"/>
      <c r="B452" s="541"/>
      <c r="C452" s="542"/>
      <c r="D452" s="542"/>
      <c r="E452" s="542"/>
      <c r="F452" s="542"/>
      <c r="G452" s="542"/>
      <c r="H452" s="542"/>
      <c r="I452" s="542"/>
      <c r="J452" s="542"/>
      <c r="K452" s="542"/>
      <c r="L452" s="542"/>
      <c r="M452" s="542"/>
      <c r="N452" s="542"/>
      <c r="O452" s="542"/>
      <c r="P452" s="542"/>
      <c r="Q452" s="542"/>
      <c r="R452" s="542"/>
      <c r="S452" s="542"/>
      <c r="T452" s="542"/>
      <c r="U452" s="542"/>
      <c r="V452" s="542"/>
      <c r="W452" s="542"/>
      <c r="X452" s="542"/>
      <c r="Y452" s="542"/>
      <c r="Z452" s="542"/>
    </row>
    <row r="453" spans="1:26" ht="15.75" x14ac:dyDescent="0.25">
      <c r="A453" s="541"/>
      <c r="B453" s="541"/>
      <c r="C453" s="542"/>
      <c r="D453" s="542"/>
      <c r="E453" s="542"/>
      <c r="F453" s="542"/>
      <c r="G453" s="542"/>
      <c r="H453" s="542"/>
      <c r="I453" s="542"/>
      <c r="J453" s="542"/>
      <c r="K453" s="542"/>
      <c r="L453" s="542"/>
      <c r="M453" s="542"/>
      <c r="N453" s="542"/>
      <c r="O453" s="542"/>
      <c r="P453" s="542"/>
      <c r="Q453" s="542"/>
      <c r="R453" s="542"/>
      <c r="S453" s="542"/>
      <c r="T453" s="542"/>
      <c r="U453" s="542"/>
      <c r="V453" s="542"/>
      <c r="W453" s="542"/>
      <c r="X453" s="542"/>
      <c r="Y453" s="542"/>
      <c r="Z453" s="542"/>
    </row>
    <row r="454" spans="1:26" ht="15.75" x14ac:dyDescent="0.25">
      <c r="A454" s="541"/>
      <c r="B454" s="541"/>
      <c r="C454" s="542"/>
      <c r="D454" s="542"/>
      <c r="E454" s="542"/>
      <c r="F454" s="542"/>
      <c r="G454" s="542"/>
      <c r="H454" s="542"/>
      <c r="I454" s="542"/>
      <c r="J454" s="542"/>
      <c r="K454" s="542"/>
      <c r="L454" s="542"/>
      <c r="M454" s="542"/>
      <c r="N454" s="542"/>
      <c r="O454" s="542"/>
      <c r="P454" s="542"/>
      <c r="Q454" s="542"/>
      <c r="R454" s="542"/>
      <c r="S454" s="542"/>
      <c r="T454" s="542"/>
      <c r="U454" s="542"/>
      <c r="V454" s="542"/>
      <c r="W454" s="542"/>
      <c r="X454" s="542"/>
      <c r="Y454" s="542"/>
      <c r="Z454" s="542"/>
    </row>
    <row r="455" spans="1:26" ht="15.75" x14ac:dyDescent="0.25">
      <c r="A455" s="541"/>
      <c r="B455" s="541"/>
      <c r="C455" s="542"/>
      <c r="D455" s="542"/>
      <c r="E455" s="542"/>
      <c r="F455" s="542"/>
      <c r="G455" s="542"/>
      <c r="H455" s="542"/>
      <c r="I455" s="542"/>
      <c r="J455" s="542"/>
      <c r="K455" s="542"/>
      <c r="L455" s="542"/>
      <c r="M455" s="542"/>
      <c r="N455" s="542"/>
      <c r="O455" s="542"/>
      <c r="P455" s="542"/>
      <c r="Q455" s="542"/>
      <c r="R455" s="542"/>
      <c r="S455" s="542"/>
      <c r="T455" s="542"/>
      <c r="U455" s="542"/>
      <c r="V455" s="542"/>
      <c r="W455" s="542"/>
      <c r="X455" s="542"/>
      <c r="Y455" s="542"/>
      <c r="Z455" s="542"/>
    </row>
    <row r="456" spans="1:26" ht="15.75" x14ac:dyDescent="0.25">
      <c r="A456" s="541"/>
      <c r="B456" s="541"/>
      <c r="C456" s="542"/>
      <c r="D456" s="542"/>
      <c r="E456" s="542"/>
      <c r="F456" s="542"/>
      <c r="G456" s="542"/>
      <c r="H456" s="542"/>
      <c r="I456" s="542"/>
      <c r="J456" s="542"/>
      <c r="K456" s="542"/>
      <c r="L456" s="542"/>
      <c r="M456" s="542"/>
      <c r="N456" s="542"/>
      <c r="O456" s="542"/>
      <c r="P456" s="542"/>
      <c r="Q456" s="542"/>
      <c r="R456" s="542"/>
      <c r="S456" s="542"/>
      <c r="T456" s="542"/>
      <c r="U456" s="542"/>
      <c r="V456" s="542"/>
      <c r="W456" s="542"/>
      <c r="X456" s="542"/>
      <c r="Y456" s="542"/>
      <c r="Z456" s="542"/>
    </row>
    <row r="457" spans="1:26" ht="15.75" x14ac:dyDescent="0.25">
      <c r="A457" s="541"/>
      <c r="B457" s="541"/>
      <c r="C457" s="542"/>
      <c r="D457" s="542"/>
      <c r="E457" s="542"/>
      <c r="F457" s="542"/>
      <c r="G457" s="542"/>
      <c r="H457" s="542"/>
      <c r="I457" s="542"/>
      <c r="J457" s="542"/>
      <c r="K457" s="542"/>
      <c r="L457" s="542"/>
      <c r="M457" s="542"/>
      <c r="N457" s="542"/>
      <c r="O457" s="542"/>
      <c r="P457" s="542"/>
      <c r="Q457" s="542"/>
      <c r="R457" s="542"/>
      <c r="S457" s="542"/>
      <c r="T457" s="542"/>
      <c r="U457" s="542"/>
      <c r="V457" s="542"/>
      <c r="W457" s="542"/>
      <c r="X457" s="542"/>
      <c r="Y457" s="542"/>
      <c r="Z457" s="542"/>
    </row>
    <row r="458" spans="1:26" ht="15.75" x14ac:dyDescent="0.25">
      <c r="A458" s="541"/>
      <c r="B458" s="541"/>
      <c r="C458" s="542"/>
      <c r="D458" s="542"/>
      <c r="E458" s="542"/>
      <c r="F458" s="542"/>
      <c r="G458" s="542"/>
      <c r="H458" s="542"/>
      <c r="I458" s="542"/>
      <c r="J458" s="542"/>
      <c r="K458" s="542"/>
      <c r="L458" s="542"/>
      <c r="M458" s="542"/>
      <c r="N458" s="542"/>
      <c r="O458" s="542"/>
      <c r="P458" s="542"/>
      <c r="Q458" s="542"/>
      <c r="R458" s="542"/>
      <c r="S458" s="542"/>
      <c r="T458" s="542"/>
      <c r="U458" s="542"/>
      <c r="V458" s="542"/>
      <c r="W458" s="542"/>
      <c r="X458" s="542"/>
      <c r="Y458" s="542"/>
      <c r="Z458" s="542"/>
    </row>
    <row r="459" spans="1:26" ht="15.75" x14ac:dyDescent="0.25">
      <c r="A459" s="541"/>
      <c r="B459" s="541"/>
      <c r="C459" s="542"/>
      <c r="D459" s="542"/>
      <c r="E459" s="542"/>
      <c r="F459" s="542"/>
      <c r="G459" s="542"/>
      <c r="H459" s="542"/>
      <c r="I459" s="542"/>
      <c r="J459" s="542"/>
      <c r="K459" s="542"/>
      <c r="L459" s="542"/>
      <c r="M459" s="542"/>
      <c r="N459" s="542"/>
      <c r="O459" s="542"/>
      <c r="P459" s="542"/>
      <c r="Q459" s="542"/>
      <c r="R459" s="542"/>
      <c r="S459" s="542"/>
      <c r="T459" s="542"/>
      <c r="U459" s="542"/>
      <c r="V459" s="542"/>
      <c r="W459" s="542"/>
      <c r="X459" s="542"/>
      <c r="Y459" s="542"/>
      <c r="Z459" s="542"/>
    </row>
    <row r="460" spans="1:26" ht="15.75" x14ac:dyDescent="0.25">
      <c r="A460" s="541"/>
      <c r="B460" s="541"/>
      <c r="C460" s="542"/>
      <c r="D460" s="542"/>
      <c r="E460" s="542"/>
      <c r="F460" s="542"/>
      <c r="G460" s="542"/>
      <c r="H460" s="542"/>
      <c r="I460" s="542"/>
      <c r="J460" s="542"/>
      <c r="K460" s="542"/>
      <c r="L460" s="542"/>
      <c r="M460" s="542"/>
      <c r="N460" s="542"/>
      <c r="O460" s="542"/>
      <c r="P460" s="542"/>
      <c r="Q460" s="542"/>
      <c r="R460" s="542"/>
      <c r="S460" s="542"/>
      <c r="T460" s="542"/>
      <c r="U460" s="542"/>
      <c r="V460" s="542"/>
      <c r="W460" s="542"/>
      <c r="X460" s="542"/>
      <c r="Y460" s="542"/>
      <c r="Z460" s="542"/>
    </row>
    <row r="461" spans="1:26" ht="15.75" x14ac:dyDescent="0.25">
      <c r="A461" s="541"/>
      <c r="B461" s="541"/>
      <c r="C461" s="542"/>
      <c r="D461" s="542"/>
      <c r="E461" s="542"/>
      <c r="F461" s="542"/>
      <c r="G461" s="542"/>
      <c r="H461" s="542"/>
      <c r="I461" s="542"/>
      <c r="J461" s="542"/>
      <c r="K461" s="542"/>
      <c r="L461" s="542"/>
      <c r="M461" s="542"/>
      <c r="N461" s="542"/>
      <c r="O461" s="542"/>
      <c r="P461" s="542"/>
      <c r="Q461" s="542"/>
      <c r="R461" s="542"/>
      <c r="S461" s="542"/>
      <c r="T461" s="542"/>
      <c r="U461" s="542"/>
      <c r="V461" s="542"/>
      <c r="W461" s="542"/>
      <c r="X461" s="542"/>
      <c r="Y461" s="542"/>
      <c r="Z461" s="542"/>
    </row>
    <row r="462" spans="1:26" ht="15.75" x14ac:dyDescent="0.25">
      <c r="A462" s="541"/>
      <c r="B462" s="541"/>
      <c r="C462" s="542"/>
      <c r="D462" s="542"/>
      <c r="E462" s="542"/>
      <c r="F462" s="542"/>
      <c r="G462" s="542"/>
      <c r="H462" s="542"/>
      <c r="I462" s="542"/>
      <c r="J462" s="542"/>
      <c r="K462" s="542"/>
      <c r="L462" s="542"/>
      <c r="M462" s="542"/>
      <c r="N462" s="542"/>
      <c r="O462" s="542"/>
      <c r="P462" s="542"/>
      <c r="Q462" s="542"/>
      <c r="R462" s="542"/>
      <c r="S462" s="542"/>
      <c r="T462" s="542"/>
      <c r="U462" s="542"/>
      <c r="V462" s="542"/>
      <c r="W462" s="542"/>
      <c r="X462" s="542"/>
      <c r="Y462" s="542"/>
      <c r="Z462" s="542"/>
    </row>
    <row r="463" spans="1:26" ht="15.75" x14ac:dyDescent="0.25">
      <c r="A463" s="541"/>
      <c r="B463" s="541"/>
      <c r="C463" s="542"/>
      <c r="D463" s="542"/>
      <c r="E463" s="542"/>
      <c r="F463" s="542"/>
      <c r="G463" s="542"/>
      <c r="H463" s="542"/>
      <c r="I463" s="542"/>
      <c r="J463" s="542"/>
      <c r="K463" s="542"/>
      <c r="L463" s="542"/>
      <c r="M463" s="542"/>
      <c r="N463" s="542"/>
      <c r="O463" s="542"/>
      <c r="P463" s="542"/>
      <c r="Q463" s="542"/>
      <c r="R463" s="542"/>
      <c r="S463" s="542"/>
      <c r="T463" s="542"/>
      <c r="U463" s="542"/>
      <c r="V463" s="542"/>
      <c r="W463" s="542"/>
      <c r="X463" s="542"/>
      <c r="Y463" s="542"/>
      <c r="Z463" s="542"/>
    </row>
    <row r="464" spans="1:26" ht="15.75" x14ac:dyDescent="0.25">
      <c r="A464" s="541"/>
      <c r="B464" s="541"/>
      <c r="C464" s="542"/>
      <c r="D464" s="542"/>
      <c r="E464" s="542"/>
      <c r="F464" s="542"/>
      <c r="G464" s="542"/>
      <c r="H464" s="542"/>
      <c r="I464" s="542"/>
      <c r="J464" s="542"/>
      <c r="K464" s="542"/>
      <c r="L464" s="542"/>
      <c r="M464" s="542"/>
      <c r="N464" s="542"/>
      <c r="O464" s="542"/>
      <c r="P464" s="542"/>
      <c r="Q464" s="542"/>
      <c r="R464" s="542"/>
      <c r="S464" s="542"/>
      <c r="T464" s="542"/>
      <c r="U464" s="542"/>
      <c r="V464" s="542"/>
      <c r="W464" s="542"/>
      <c r="X464" s="542"/>
      <c r="Y464" s="542"/>
      <c r="Z464" s="542"/>
    </row>
    <row r="465" spans="1:26" ht="15.75" x14ac:dyDescent="0.25">
      <c r="A465" s="541"/>
      <c r="B465" s="541"/>
      <c r="C465" s="542"/>
      <c r="D465" s="542"/>
      <c r="E465" s="542"/>
      <c r="F465" s="542"/>
      <c r="G465" s="542"/>
      <c r="H465" s="542"/>
      <c r="I465" s="542"/>
      <c r="J465" s="542"/>
      <c r="K465" s="542"/>
      <c r="L465" s="542"/>
      <c r="M465" s="542"/>
      <c r="N465" s="542"/>
      <c r="O465" s="542"/>
      <c r="P465" s="542"/>
      <c r="Q465" s="542"/>
      <c r="R465" s="542"/>
      <c r="S465" s="542"/>
      <c r="T465" s="542"/>
      <c r="U465" s="542"/>
      <c r="V465" s="542"/>
      <c r="W465" s="542"/>
      <c r="X465" s="542"/>
      <c r="Y465" s="542"/>
      <c r="Z465" s="542"/>
    </row>
    <row r="466" spans="1:26" ht="15.75" x14ac:dyDescent="0.25">
      <c r="A466" s="541"/>
      <c r="B466" s="541"/>
      <c r="C466" s="542"/>
      <c r="D466" s="542"/>
      <c r="E466" s="542"/>
      <c r="F466" s="542"/>
      <c r="G466" s="542"/>
      <c r="H466" s="542"/>
      <c r="I466" s="542"/>
      <c r="J466" s="542"/>
      <c r="K466" s="542"/>
      <c r="L466" s="542"/>
      <c r="M466" s="542"/>
      <c r="N466" s="542"/>
      <c r="O466" s="542"/>
      <c r="P466" s="542"/>
      <c r="Q466" s="542"/>
      <c r="R466" s="542"/>
      <c r="S466" s="542"/>
      <c r="T466" s="542"/>
      <c r="U466" s="542"/>
      <c r="V466" s="542"/>
      <c r="W466" s="542"/>
      <c r="X466" s="542"/>
      <c r="Y466" s="542"/>
      <c r="Z466" s="542"/>
    </row>
    <row r="467" spans="1:26" ht="15.75" x14ac:dyDescent="0.25">
      <c r="A467" s="541"/>
      <c r="B467" s="541"/>
      <c r="C467" s="542"/>
      <c r="D467" s="542"/>
      <c r="E467" s="542"/>
      <c r="F467" s="542"/>
      <c r="G467" s="542"/>
      <c r="H467" s="542"/>
      <c r="I467" s="542"/>
      <c r="J467" s="542"/>
      <c r="K467" s="542"/>
      <c r="L467" s="542"/>
      <c r="M467" s="542"/>
      <c r="N467" s="542"/>
      <c r="O467" s="542"/>
      <c r="P467" s="542"/>
      <c r="Q467" s="542"/>
      <c r="R467" s="542"/>
      <c r="S467" s="542"/>
      <c r="T467" s="542"/>
      <c r="U467" s="542"/>
      <c r="V467" s="542"/>
      <c r="W467" s="542"/>
      <c r="X467" s="542"/>
      <c r="Y467" s="542"/>
      <c r="Z467" s="542"/>
    </row>
    <row r="468" spans="1:26" ht="15.75" x14ac:dyDescent="0.25">
      <c r="A468" s="541"/>
      <c r="B468" s="541"/>
      <c r="C468" s="542"/>
      <c r="D468" s="542"/>
      <c r="E468" s="542"/>
      <c r="F468" s="542"/>
      <c r="G468" s="542"/>
      <c r="H468" s="542"/>
      <c r="I468" s="542"/>
      <c r="J468" s="542"/>
      <c r="K468" s="542"/>
      <c r="L468" s="542"/>
      <c r="M468" s="542"/>
      <c r="N468" s="542"/>
      <c r="O468" s="542"/>
      <c r="P468" s="542"/>
      <c r="Q468" s="542"/>
      <c r="R468" s="542"/>
      <c r="S468" s="542"/>
      <c r="T468" s="542"/>
      <c r="U468" s="542"/>
      <c r="V468" s="542"/>
      <c r="W468" s="542"/>
      <c r="X468" s="542"/>
      <c r="Y468" s="542"/>
      <c r="Z468" s="542"/>
    </row>
    <row r="469" spans="1:26" ht="15.75" x14ac:dyDescent="0.25">
      <c r="A469" s="541"/>
      <c r="B469" s="541"/>
      <c r="C469" s="542"/>
      <c r="D469" s="542"/>
      <c r="E469" s="542"/>
      <c r="F469" s="542"/>
      <c r="G469" s="542"/>
      <c r="H469" s="542"/>
      <c r="I469" s="542"/>
      <c r="J469" s="542"/>
      <c r="K469" s="542"/>
      <c r="L469" s="542"/>
      <c r="M469" s="542"/>
      <c r="N469" s="542"/>
      <c r="O469" s="542"/>
      <c r="P469" s="542"/>
      <c r="Q469" s="542"/>
      <c r="R469" s="542"/>
      <c r="S469" s="542"/>
      <c r="T469" s="542"/>
      <c r="U469" s="542"/>
      <c r="V469" s="542"/>
      <c r="W469" s="542"/>
      <c r="X469" s="542"/>
      <c r="Y469" s="542"/>
      <c r="Z469" s="542"/>
    </row>
    <row r="470" spans="1:26" ht="15.75" x14ac:dyDescent="0.25">
      <c r="A470" s="541"/>
      <c r="B470" s="541"/>
      <c r="C470" s="542"/>
      <c r="D470" s="542"/>
      <c r="E470" s="542"/>
      <c r="F470" s="542"/>
      <c r="G470" s="542"/>
      <c r="H470" s="542"/>
      <c r="I470" s="542"/>
      <c r="J470" s="542"/>
      <c r="K470" s="542"/>
      <c r="L470" s="542"/>
      <c r="M470" s="542"/>
      <c r="N470" s="542"/>
      <c r="O470" s="542"/>
      <c r="P470" s="542"/>
      <c r="Q470" s="542"/>
      <c r="R470" s="542"/>
      <c r="S470" s="542"/>
      <c r="T470" s="542"/>
      <c r="U470" s="542"/>
      <c r="V470" s="542"/>
      <c r="W470" s="542"/>
      <c r="X470" s="542"/>
      <c r="Y470" s="542"/>
      <c r="Z470" s="542"/>
    </row>
    <row r="471" spans="1:26" ht="15.75" x14ac:dyDescent="0.25">
      <c r="A471" s="541"/>
      <c r="B471" s="541"/>
      <c r="C471" s="542"/>
      <c r="D471" s="542"/>
      <c r="E471" s="542"/>
      <c r="F471" s="542"/>
      <c r="G471" s="542"/>
      <c r="H471" s="542"/>
      <c r="I471" s="542"/>
      <c r="J471" s="542"/>
      <c r="K471" s="542"/>
      <c r="L471" s="542"/>
      <c r="M471" s="542"/>
      <c r="N471" s="542"/>
      <c r="O471" s="542"/>
      <c r="P471" s="542"/>
      <c r="Q471" s="542"/>
      <c r="R471" s="542"/>
      <c r="S471" s="542"/>
      <c r="T471" s="542"/>
      <c r="U471" s="542"/>
      <c r="V471" s="542"/>
      <c r="W471" s="542"/>
      <c r="X471" s="542"/>
      <c r="Y471" s="542"/>
      <c r="Z471" s="542"/>
    </row>
    <row r="472" spans="1:26" ht="15.75" x14ac:dyDescent="0.25">
      <c r="A472" s="541"/>
      <c r="B472" s="541"/>
      <c r="C472" s="542"/>
      <c r="D472" s="542"/>
      <c r="E472" s="542"/>
      <c r="F472" s="542"/>
      <c r="G472" s="542"/>
      <c r="H472" s="542"/>
      <c r="I472" s="542"/>
      <c r="J472" s="542"/>
      <c r="K472" s="542"/>
      <c r="L472" s="542"/>
      <c r="M472" s="542"/>
      <c r="N472" s="542"/>
      <c r="O472" s="542"/>
      <c r="P472" s="542"/>
      <c r="Q472" s="542"/>
      <c r="R472" s="542"/>
      <c r="S472" s="542"/>
      <c r="T472" s="542"/>
      <c r="U472" s="542"/>
      <c r="V472" s="542"/>
      <c r="W472" s="542"/>
      <c r="X472" s="542"/>
      <c r="Y472" s="542"/>
      <c r="Z472" s="542"/>
    </row>
    <row r="473" spans="1:26" ht="15.75" x14ac:dyDescent="0.25">
      <c r="A473" s="541"/>
      <c r="B473" s="541"/>
      <c r="C473" s="542"/>
      <c r="D473" s="542"/>
      <c r="E473" s="542"/>
      <c r="F473" s="542"/>
      <c r="G473" s="542"/>
      <c r="H473" s="542"/>
      <c r="I473" s="542"/>
      <c r="J473" s="542"/>
      <c r="K473" s="542"/>
      <c r="L473" s="542"/>
      <c r="M473" s="542"/>
      <c r="N473" s="542"/>
      <c r="O473" s="542"/>
      <c r="P473" s="542"/>
      <c r="Q473" s="542"/>
      <c r="R473" s="542"/>
      <c r="S473" s="542"/>
      <c r="T473" s="542"/>
      <c r="U473" s="542"/>
      <c r="V473" s="542"/>
      <c r="W473" s="542"/>
      <c r="X473" s="542"/>
      <c r="Y473" s="542"/>
      <c r="Z473" s="542"/>
    </row>
    <row r="474" spans="1:26" ht="15.75" x14ac:dyDescent="0.25">
      <c r="A474" s="541"/>
      <c r="B474" s="541"/>
      <c r="C474" s="542"/>
      <c r="D474" s="542"/>
      <c r="E474" s="542"/>
      <c r="F474" s="542"/>
      <c r="G474" s="542"/>
      <c r="H474" s="542"/>
      <c r="I474" s="542"/>
      <c r="J474" s="542"/>
      <c r="K474" s="542"/>
      <c r="L474" s="542"/>
      <c r="M474" s="542"/>
      <c r="N474" s="542"/>
      <c r="O474" s="542"/>
      <c r="P474" s="542"/>
      <c r="Q474" s="542"/>
      <c r="R474" s="542"/>
      <c r="S474" s="542"/>
      <c r="T474" s="542"/>
      <c r="U474" s="542"/>
      <c r="V474" s="542"/>
      <c r="W474" s="542"/>
      <c r="X474" s="542"/>
      <c r="Y474" s="542"/>
      <c r="Z474" s="542"/>
    </row>
    <row r="475" spans="1:26" ht="15.75" x14ac:dyDescent="0.25">
      <c r="A475" s="541"/>
      <c r="B475" s="541"/>
      <c r="C475" s="542"/>
      <c r="D475" s="542"/>
      <c r="E475" s="542"/>
      <c r="F475" s="542"/>
      <c r="G475" s="542"/>
      <c r="H475" s="542"/>
      <c r="I475" s="542"/>
      <c r="J475" s="542"/>
      <c r="K475" s="542"/>
      <c r="L475" s="542"/>
      <c r="M475" s="542"/>
      <c r="N475" s="542"/>
      <c r="O475" s="542"/>
      <c r="P475" s="542"/>
      <c r="Q475" s="542"/>
      <c r="R475" s="542"/>
      <c r="S475" s="542"/>
      <c r="T475" s="542"/>
      <c r="U475" s="542"/>
      <c r="V475" s="542"/>
      <c r="W475" s="542"/>
      <c r="X475" s="542"/>
      <c r="Y475" s="542"/>
      <c r="Z475" s="542"/>
    </row>
    <row r="476" spans="1:26" ht="15.75" x14ac:dyDescent="0.25">
      <c r="A476" s="541"/>
      <c r="B476" s="541"/>
      <c r="C476" s="542"/>
      <c r="D476" s="542"/>
      <c r="E476" s="542"/>
      <c r="F476" s="542"/>
      <c r="G476" s="542"/>
      <c r="H476" s="542"/>
      <c r="I476" s="542"/>
      <c r="J476" s="542"/>
      <c r="K476" s="542"/>
      <c r="L476" s="542"/>
      <c r="M476" s="542"/>
      <c r="N476" s="542"/>
      <c r="O476" s="542"/>
      <c r="P476" s="542"/>
      <c r="Q476" s="542"/>
      <c r="R476" s="542"/>
      <c r="S476" s="542"/>
      <c r="T476" s="542"/>
      <c r="U476" s="542"/>
      <c r="V476" s="542"/>
      <c r="W476" s="542"/>
      <c r="X476" s="542"/>
      <c r="Y476" s="542"/>
      <c r="Z476" s="542"/>
    </row>
    <row r="477" spans="1:26" ht="15.75" x14ac:dyDescent="0.25">
      <c r="A477" s="541"/>
      <c r="B477" s="541"/>
      <c r="C477" s="542"/>
      <c r="D477" s="542"/>
      <c r="E477" s="542"/>
      <c r="F477" s="542"/>
      <c r="G477" s="542"/>
      <c r="H477" s="542"/>
      <c r="I477" s="542"/>
      <c r="J477" s="542"/>
      <c r="K477" s="542"/>
      <c r="L477" s="542"/>
      <c r="M477" s="542"/>
      <c r="N477" s="542"/>
      <c r="O477" s="542"/>
      <c r="P477" s="542"/>
      <c r="Q477" s="542"/>
      <c r="R477" s="542"/>
      <c r="S477" s="542"/>
      <c r="T477" s="542"/>
      <c r="U477" s="542"/>
      <c r="V477" s="542"/>
      <c r="W477" s="542"/>
      <c r="X477" s="542"/>
      <c r="Y477" s="542"/>
      <c r="Z477" s="542"/>
    </row>
    <row r="478" spans="1:26" ht="15.75" x14ac:dyDescent="0.25">
      <c r="A478" s="541"/>
      <c r="B478" s="541"/>
      <c r="C478" s="542"/>
      <c r="D478" s="542"/>
      <c r="E478" s="542"/>
      <c r="F478" s="542"/>
      <c r="G478" s="542"/>
      <c r="H478" s="542"/>
      <c r="I478" s="542"/>
      <c r="J478" s="542"/>
      <c r="K478" s="542"/>
      <c r="L478" s="542"/>
      <c r="M478" s="542"/>
      <c r="N478" s="542"/>
      <c r="O478" s="542"/>
      <c r="P478" s="542"/>
      <c r="Q478" s="542"/>
      <c r="R478" s="542"/>
      <c r="S478" s="542"/>
      <c r="T478" s="542"/>
      <c r="U478" s="542"/>
      <c r="V478" s="542"/>
      <c r="W478" s="542"/>
      <c r="X478" s="542"/>
      <c r="Y478" s="542"/>
      <c r="Z478" s="542"/>
    </row>
    <row r="479" spans="1:26" ht="15.75" x14ac:dyDescent="0.25">
      <c r="A479" s="541"/>
      <c r="B479" s="541"/>
      <c r="C479" s="542"/>
      <c r="D479" s="542"/>
      <c r="E479" s="542"/>
      <c r="F479" s="542"/>
      <c r="G479" s="542"/>
      <c r="H479" s="542"/>
      <c r="I479" s="542"/>
      <c r="J479" s="542"/>
      <c r="K479" s="542"/>
      <c r="L479" s="542"/>
      <c r="M479" s="542"/>
      <c r="N479" s="542"/>
      <c r="O479" s="542"/>
      <c r="P479" s="542"/>
      <c r="Q479" s="542"/>
      <c r="R479" s="542"/>
      <c r="S479" s="542"/>
      <c r="T479" s="542"/>
      <c r="U479" s="542"/>
      <c r="V479" s="542"/>
      <c r="W479" s="542"/>
      <c r="X479" s="542"/>
      <c r="Y479" s="542"/>
      <c r="Z479" s="542"/>
    </row>
    <row r="480" spans="1:26" ht="15.75" x14ac:dyDescent="0.25">
      <c r="A480" s="541"/>
      <c r="B480" s="541"/>
      <c r="C480" s="542"/>
      <c r="D480" s="542"/>
      <c r="E480" s="542"/>
      <c r="F480" s="542"/>
      <c r="G480" s="542"/>
      <c r="H480" s="542"/>
      <c r="I480" s="542"/>
      <c r="J480" s="542"/>
      <c r="K480" s="542"/>
      <c r="L480" s="542"/>
      <c r="M480" s="542"/>
      <c r="N480" s="542"/>
      <c r="O480" s="542"/>
      <c r="P480" s="542"/>
      <c r="Q480" s="542"/>
      <c r="R480" s="542"/>
      <c r="S480" s="542"/>
      <c r="T480" s="542"/>
      <c r="U480" s="542"/>
      <c r="V480" s="542"/>
      <c r="W480" s="542"/>
      <c r="X480" s="542"/>
      <c r="Y480" s="542"/>
      <c r="Z480" s="542"/>
    </row>
    <row r="481" spans="1:26" ht="15.75" x14ac:dyDescent="0.25">
      <c r="A481" s="541"/>
      <c r="B481" s="541"/>
      <c r="C481" s="542"/>
      <c r="D481" s="542"/>
      <c r="E481" s="542"/>
      <c r="F481" s="542"/>
      <c r="G481" s="542"/>
      <c r="H481" s="542"/>
      <c r="I481" s="542"/>
      <c r="J481" s="542"/>
      <c r="K481" s="542"/>
      <c r="L481" s="542"/>
      <c r="M481" s="542"/>
      <c r="N481" s="542"/>
      <c r="O481" s="542"/>
      <c r="P481" s="542"/>
      <c r="Q481" s="542"/>
      <c r="R481" s="542"/>
      <c r="S481" s="542"/>
      <c r="T481" s="542"/>
      <c r="U481" s="542"/>
      <c r="V481" s="542"/>
      <c r="W481" s="542"/>
      <c r="X481" s="542"/>
      <c r="Y481" s="542"/>
      <c r="Z481" s="542"/>
    </row>
    <row r="482" spans="1:26" ht="15.75" x14ac:dyDescent="0.25">
      <c r="A482" s="541"/>
      <c r="B482" s="541"/>
      <c r="C482" s="542"/>
      <c r="D482" s="542"/>
      <c r="E482" s="542"/>
      <c r="F482" s="542"/>
      <c r="G482" s="542"/>
      <c r="H482" s="542"/>
      <c r="I482" s="542"/>
      <c r="J482" s="542"/>
      <c r="K482" s="542"/>
      <c r="L482" s="542"/>
      <c r="M482" s="542"/>
      <c r="N482" s="542"/>
      <c r="O482" s="542"/>
      <c r="P482" s="542"/>
      <c r="Q482" s="542"/>
      <c r="R482" s="542"/>
      <c r="S482" s="542"/>
      <c r="T482" s="542"/>
      <c r="U482" s="542"/>
      <c r="V482" s="542"/>
      <c r="W482" s="542"/>
      <c r="X482" s="542"/>
      <c r="Y482" s="542"/>
      <c r="Z482" s="542"/>
    </row>
    <row r="483" spans="1:26" ht="15.75" x14ac:dyDescent="0.25">
      <c r="A483" s="541"/>
      <c r="B483" s="541"/>
      <c r="C483" s="542"/>
      <c r="D483" s="542"/>
      <c r="E483" s="542"/>
      <c r="F483" s="542"/>
      <c r="G483" s="542"/>
      <c r="H483" s="542"/>
      <c r="I483" s="542"/>
      <c r="J483" s="542"/>
      <c r="K483" s="542"/>
      <c r="L483" s="542"/>
      <c r="M483" s="542"/>
      <c r="N483" s="542"/>
      <c r="O483" s="542"/>
      <c r="P483" s="542"/>
      <c r="Q483" s="542"/>
      <c r="R483" s="542"/>
      <c r="S483" s="542"/>
      <c r="T483" s="542"/>
      <c r="U483" s="542"/>
      <c r="V483" s="542"/>
      <c r="W483" s="542"/>
      <c r="X483" s="542"/>
      <c r="Y483" s="542"/>
      <c r="Z483" s="542"/>
    </row>
    <row r="484" spans="1:26" ht="15.75" x14ac:dyDescent="0.25">
      <c r="A484" s="541"/>
      <c r="B484" s="541"/>
      <c r="C484" s="542"/>
      <c r="D484" s="542"/>
      <c r="E484" s="542"/>
      <c r="F484" s="542"/>
      <c r="G484" s="542"/>
      <c r="H484" s="542"/>
      <c r="I484" s="542"/>
      <c r="J484" s="542"/>
      <c r="K484" s="542"/>
      <c r="L484" s="542"/>
      <c r="M484" s="542"/>
      <c r="N484" s="542"/>
      <c r="O484" s="542"/>
      <c r="P484" s="542"/>
      <c r="Q484" s="542"/>
      <c r="R484" s="542"/>
      <c r="S484" s="542"/>
      <c r="T484" s="542"/>
      <c r="U484" s="542"/>
      <c r="V484" s="542"/>
      <c r="W484" s="542"/>
      <c r="X484" s="542"/>
      <c r="Y484" s="542"/>
      <c r="Z484" s="542"/>
    </row>
    <row r="485" spans="1:26" ht="15.75" x14ac:dyDescent="0.25">
      <c r="A485" s="541"/>
      <c r="B485" s="541"/>
      <c r="C485" s="542"/>
      <c r="D485" s="542"/>
      <c r="E485" s="542"/>
      <c r="F485" s="542"/>
      <c r="G485" s="542"/>
      <c r="H485" s="542"/>
      <c r="I485" s="542"/>
      <c r="J485" s="542"/>
      <c r="K485" s="542"/>
      <c r="L485" s="542"/>
      <c r="M485" s="542"/>
      <c r="N485" s="542"/>
      <c r="O485" s="542"/>
      <c r="P485" s="542"/>
      <c r="Q485" s="542"/>
      <c r="R485" s="542"/>
      <c r="S485" s="542"/>
      <c r="T485" s="542"/>
      <c r="U485" s="542"/>
      <c r="V485" s="542"/>
      <c r="W485" s="542"/>
      <c r="X485" s="542"/>
      <c r="Y485" s="542"/>
      <c r="Z485" s="542"/>
    </row>
    <row r="486" spans="1:26" ht="15.75" x14ac:dyDescent="0.25">
      <c r="A486" s="541"/>
      <c r="B486" s="541"/>
      <c r="C486" s="542"/>
      <c r="D486" s="542"/>
      <c r="E486" s="542"/>
      <c r="F486" s="542"/>
      <c r="G486" s="542"/>
      <c r="H486" s="542"/>
      <c r="I486" s="542"/>
      <c r="J486" s="542"/>
      <c r="K486" s="542"/>
      <c r="L486" s="542"/>
      <c r="M486" s="542"/>
      <c r="N486" s="542"/>
      <c r="O486" s="542"/>
      <c r="P486" s="542"/>
      <c r="Q486" s="542"/>
      <c r="R486" s="542"/>
      <c r="S486" s="542"/>
      <c r="T486" s="542"/>
      <c r="U486" s="542"/>
      <c r="V486" s="542"/>
      <c r="W486" s="542"/>
      <c r="X486" s="542"/>
      <c r="Y486" s="542"/>
      <c r="Z486" s="542"/>
    </row>
    <row r="487" spans="1:26" ht="15.75" x14ac:dyDescent="0.25">
      <c r="A487" s="541"/>
      <c r="B487" s="541"/>
      <c r="C487" s="542"/>
      <c r="D487" s="542"/>
      <c r="E487" s="542"/>
      <c r="F487" s="542"/>
      <c r="G487" s="542"/>
      <c r="H487" s="542"/>
      <c r="I487" s="542"/>
      <c r="J487" s="542"/>
      <c r="K487" s="542"/>
      <c r="L487" s="542"/>
      <c r="M487" s="542"/>
      <c r="N487" s="542"/>
      <c r="O487" s="542"/>
      <c r="P487" s="542"/>
      <c r="Q487" s="542"/>
      <c r="R487" s="542"/>
      <c r="S487" s="542"/>
      <c r="T487" s="542"/>
      <c r="U487" s="542"/>
      <c r="V487" s="542"/>
      <c r="W487" s="542"/>
      <c r="X487" s="542"/>
      <c r="Y487" s="542"/>
      <c r="Z487" s="542"/>
    </row>
    <row r="488" spans="1:26" ht="15.75" x14ac:dyDescent="0.25">
      <c r="A488" s="541"/>
      <c r="B488" s="541"/>
      <c r="C488" s="542"/>
      <c r="D488" s="542"/>
      <c r="E488" s="542"/>
      <c r="F488" s="542"/>
      <c r="G488" s="542"/>
      <c r="H488" s="542"/>
      <c r="I488" s="542"/>
      <c r="J488" s="542"/>
      <c r="K488" s="542"/>
      <c r="L488" s="542"/>
      <c r="M488" s="542"/>
      <c r="N488" s="542"/>
      <c r="O488" s="542"/>
      <c r="P488" s="542"/>
      <c r="Q488" s="542"/>
      <c r="R488" s="542"/>
      <c r="S488" s="542"/>
      <c r="T488" s="542"/>
      <c r="U488" s="542"/>
      <c r="V488" s="542"/>
      <c r="W488" s="542"/>
      <c r="X488" s="542"/>
      <c r="Y488" s="542"/>
      <c r="Z488" s="542"/>
    </row>
    <row r="489" spans="1:26" ht="15.75" x14ac:dyDescent="0.25">
      <c r="A489" s="541"/>
      <c r="B489" s="541"/>
      <c r="C489" s="542"/>
      <c r="D489" s="542"/>
      <c r="E489" s="542"/>
      <c r="F489" s="542"/>
      <c r="G489" s="542"/>
      <c r="H489" s="542"/>
      <c r="I489" s="542"/>
      <c r="J489" s="542"/>
      <c r="K489" s="542"/>
      <c r="L489" s="542"/>
      <c r="M489" s="542"/>
      <c r="N489" s="542"/>
      <c r="O489" s="542"/>
      <c r="P489" s="542"/>
      <c r="Q489" s="542"/>
      <c r="R489" s="542"/>
      <c r="S489" s="542"/>
      <c r="T489" s="542"/>
      <c r="U489" s="542"/>
      <c r="V489" s="542"/>
      <c r="W489" s="542"/>
      <c r="X489" s="542"/>
      <c r="Y489" s="542"/>
      <c r="Z489" s="542"/>
    </row>
    <row r="490" spans="1:26" ht="15.75" x14ac:dyDescent="0.25">
      <c r="A490" s="541"/>
      <c r="B490" s="541"/>
      <c r="C490" s="542"/>
      <c r="D490" s="542"/>
      <c r="E490" s="542"/>
      <c r="F490" s="542"/>
      <c r="G490" s="542"/>
      <c r="H490" s="542"/>
      <c r="I490" s="542"/>
      <c r="J490" s="542"/>
      <c r="K490" s="542"/>
      <c r="L490" s="542"/>
      <c r="M490" s="542"/>
      <c r="N490" s="542"/>
      <c r="O490" s="542"/>
      <c r="P490" s="542"/>
      <c r="Q490" s="542"/>
      <c r="R490" s="542"/>
      <c r="S490" s="542"/>
      <c r="T490" s="542"/>
      <c r="U490" s="542"/>
      <c r="V490" s="542"/>
      <c r="W490" s="542"/>
      <c r="X490" s="542"/>
      <c r="Y490" s="542"/>
      <c r="Z490" s="542"/>
    </row>
    <row r="491" spans="1:26" ht="15.75" x14ac:dyDescent="0.25">
      <c r="A491" s="541"/>
      <c r="B491" s="541"/>
      <c r="C491" s="542"/>
      <c r="D491" s="542"/>
      <c r="E491" s="542"/>
      <c r="F491" s="542"/>
      <c r="G491" s="542"/>
      <c r="H491" s="542"/>
      <c r="I491" s="542"/>
      <c r="J491" s="542"/>
      <c r="K491" s="542"/>
      <c r="L491" s="542"/>
      <c r="M491" s="542"/>
      <c r="N491" s="542"/>
      <c r="O491" s="542"/>
      <c r="P491" s="542"/>
      <c r="Q491" s="542"/>
      <c r="R491" s="542"/>
      <c r="S491" s="542"/>
      <c r="T491" s="542"/>
      <c r="U491" s="542"/>
      <c r="V491" s="542"/>
      <c r="W491" s="542"/>
      <c r="X491" s="542"/>
      <c r="Y491" s="542"/>
      <c r="Z491" s="542"/>
    </row>
    <row r="492" spans="1:26" ht="15.75" x14ac:dyDescent="0.25">
      <c r="A492" s="541"/>
      <c r="B492" s="541"/>
      <c r="C492" s="542"/>
      <c r="D492" s="542"/>
      <c r="E492" s="542"/>
      <c r="F492" s="542"/>
      <c r="G492" s="542"/>
      <c r="H492" s="542"/>
      <c r="I492" s="542"/>
      <c r="J492" s="542"/>
      <c r="K492" s="542"/>
      <c r="L492" s="542"/>
      <c r="M492" s="542"/>
      <c r="N492" s="542"/>
      <c r="O492" s="542"/>
      <c r="P492" s="542"/>
      <c r="Q492" s="542"/>
      <c r="R492" s="542"/>
      <c r="S492" s="542"/>
      <c r="T492" s="542"/>
      <c r="U492" s="542"/>
      <c r="V492" s="542"/>
      <c r="W492" s="542"/>
      <c r="X492" s="542"/>
      <c r="Y492" s="542"/>
      <c r="Z492" s="542"/>
    </row>
    <row r="493" spans="1:26" ht="15.75" x14ac:dyDescent="0.25">
      <c r="A493" s="541"/>
      <c r="B493" s="541"/>
      <c r="C493" s="542"/>
      <c r="D493" s="542"/>
      <c r="E493" s="542"/>
      <c r="F493" s="542"/>
      <c r="G493" s="542"/>
      <c r="H493" s="542"/>
      <c r="I493" s="542"/>
      <c r="J493" s="542"/>
      <c r="K493" s="542"/>
      <c r="L493" s="542"/>
      <c r="M493" s="542"/>
      <c r="N493" s="542"/>
      <c r="O493" s="542"/>
      <c r="P493" s="542"/>
      <c r="Q493" s="542"/>
      <c r="R493" s="542"/>
      <c r="S493" s="542"/>
      <c r="T493" s="542"/>
      <c r="U493" s="542"/>
      <c r="V493" s="542"/>
      <c r="W493" s="542"/>
      <c r="X493" s="542"/>
      <c r="Y493" s="542"/>
      <c r="Z493" s="542"/>
    </row>
    <row r="494" spans="1:26" ht="15.75" x14ac:dyDescent="0.25">
      <c r="A494" s="541"/>
      <c r="B494" s="541"/>
      <c r="C494" s="542"/>
      <c r="D494" s="542"/>
      <c r="E494" s="542"/>
      <c r="F494" s="542"/>
      <c r="G494" s="542"/>
      <c r="H494" s="542"/>
      <c r="I494" s="542"/>
      <c r="J494" s="542"/>
      <c r="K494" s="542"/>
      <c r="L494" s="542"/>
      <c r="M494" s="542"/>
      <c r="N494" s="542"/>
      <c r="O494" s="542"/>
      <c r="P494" s="542"/>
      <c r="Q494" s="542"/>
      <c r="R494" s="542"/>
      <c r="S494" s="542"/>
      <c r="T494" s="542"/>
      <c r="U494" s="542"/>
      <c r="V494" s="542"/>
      <c r="W494" s="542"/>
      <c r="X494" s="542"/>
      <c r="Y494" s="542"/>
      <c r="Z494" s="542"/>
    </row>
    <row r="495" spans="1:26" ht="15.75" x14ac:dyDescent="0.25">
      <c r="A495" s="541"/>
      <c r="B495" s="541"/>
      <c r="C495" s="542"/>
      <c r="D495" s="542"/>
      <c r="E495" s="542"/>
      <c r="F495" s="542"/>
      <c r="G495" s="542"/>
      <c r="H495" s="542"/>
      <c r="I495" s="542"/>
      <c r="J495" s="542"/>
      <c r="K495" s="542"/>
      <c r="L495" s="542"/>
      <c r="M495" s="542"/>
      <c r="N495" s="542"/>
      <c r="O495" s="542"/>
      <c r="P495" s="542"/>
      <c r="Q495" s="542"/>
      <c r="R495" s="542"/>
      <c r="S495" s="542"/>
      <c r="T495" s="542"/>
      <c r="U495" s="542"/>
      <c r="V495" s="542"/>
      <c r="W495" s="542"/>
      <c r="X495" s="542"/>
      <c r="Y495" s="542"/>
      <c r="Z495" s="542"/>
    </row>
    <row r="496" spans="1:26" ht="15.75" x14ac:dyDescent="0.25">
      <c r="A496" s="541"/>
      <c r="B496" s="541"/>
      <c r="C496" s="542"/>
      <c r="D496" s="542"/>
      <c r="E496" s="542"/>
      <c r="F496" s="542"/>
      <c r="G496" s="542"/>
      <c r="H496" s="542"/>
      <c r="I496" s="542"/>
      <c r="J496" s="542"/>
      <c r="K496" s="542"/>
      <c r="L496" s="542"/>
      <c r="M496" s="542"/>
      <c r="N496" s="542"/>
      <c r="O496" s="542"/>
      <c r="P496" s="542"/>
      <c r="Q496" s="542"/>
      <c r="R496" s="542"/>
      <c r="S496" s="542"/>
      <c r="T496" s="542"/>
      <c r="U496" s="542"/>
      <c r="V496" s="542"/>
      <c r="W496" s="542"/>
      <c r="X496" s="542"/>
      <c r="Y496" s="542"/>
      <c r="Z496" s="542"/>
    </row>
    <row r="497" spans="1:26" ht="15.75" x14ac:dyDescent="0.25">
      <c r="A497" s="541"/>
      <c r="B497" s="541"/>
      <c r="C497" s="542"/>
      <c r="D497" s="542"/>
      <c r="E497" s="542"/>
      <c r="F497" s="542"/>
      <c r="G497" s="542"/>
      <c r="H497" s="542"/>
      <c r="I497" s="542"/>
      <c r="J497" s="542"/>
      <c r="K497" s="542"/>
      <c r="L497" s="542"/>
      <c r="M497" s="542"/>
      <c r="N497" s="542"/>
      <c r="O497" s="542"/>
      <c r="P497" s="542"/>
      <c r="Q497" s="542"/>
      <c r="R497" s="542"/>
      <c r="S497" s="542"/>
      <c r="T497" s="542"/>
      <c r="U497" s="542"/>
      <c r="V497" s="542"/>
      <c r="W497" s="542"/>
      <c r="X497" s="542"/>
      <c r="Y497" s="542"/>
      <c r="Z497" s="542"/>
    </row>
    <row r="498" spans="1:26" ht="15.75" x14ac:dyDescent="0.25">
      <c r="A498" s="541"/>
      <c r="B498" s="541"/>
      <c r="C498" s="542"/>
      <c r="D498" s="542"/>
      <c r="E498" s="542"/>
      <c r="F498" s="542"/>
      <c r="G498" s="542"/>
      <c r="H498" s="542"/>
      <c r="I498" s="542"/>
      <c r="J498" s="542"/>
      <c r="K498" s="542"/>
      <c r="L498" s="542"/>
      <c r="M498" s="542"/>
      <c r="N498" s="542"/>
      <c r="O498" s="542"/>
      <c r="P498" s="542"/>
      <c r="Q498" s="542"/>
      <c r="R498" s="542"/>
      <c r="S498" s="542"/>
      <c r="T498" s="542"/>
      <c r="U498" s="542"/>
      <c r="V498" s="542"/>
      <c r="W498" s="542"/>
      <c r="X498" s="542"/>
      <c r="Y498" s="542"/>
      <c r="Z498" s="542"/>
    </row>
    <row r="499" spans="1:26" ht="15.75" x14ac:dyDescent="0.25">
      <c r="A499" s="541"/>
      <c r="B499" s="541"/>
      <c r="C499" s="542"/>
      <c r="D499" s="542"/>
      <c r="E499" s="542"/>
      <c r="F499" s="542"/>
      <c r="G499" s="542"/>
      <c r="H499" s="542"/>
      <c r="I499" s="542"/>
      <c r="J499" s="542"/>
      <c r="K499" s="542"/>
      <c r="L499" s="542"/>
      <c r="M499" s="542"/>
      <c r="N499" s="542"/>
      <c r="O499" s="542"/>
      <c r="P499" s="542"/>
      <c r="Q499" s="542"/>
      <c r="R499" s="542"/>
      <c r="S499" s="542"/>
      <c r="T499" s="542"/>
      <c r="U499" s="542"/>
      <c r="V499" s="542"/>
      <c r="W499" s="542"/>
      <c r="X499" s="542"/>
      <c r="Y499" s="542"/>
      <c r="Z499" s="542"/>
    </row>
    <row r="500" spans="1:26" ht="15.75" x14ac:dyDescent="0.25">
      <c r="A500" s="541"/>
      <c r="B500" s="541"/>
      <c r="C500" s="542"/>
      <c r="D500" s="542"/>
      <c r="E500" s="542"/>
      <c r="F500" s="542"/>
      <c r="G500" s="542"/>
      <c r="H500" s="542"/>
      <c r="I500" s="542"/>
      <c r="J500" s="542"/>
      <c r="K500" s="542"/>
      <c r="L500" s="542"/>
      <c r="M500" s="542"/>
      <c r="N500" s="542"/>
      <c r="O500" s="542"/>
      <c r="P500" s="542"/>
      <c r="Q500" s="542"/>
      <c r="R500" s="542"/>
      <c r="S500" s="542"/>
      <c r="T500" s="542"/>
      <c r="U500" s="542"/>
      <c r="V500" s="542"/>
      <c r="W500" s="542"/>
      <c r="X500" s="542"/>
      <c r="Y500" s="542"/>
      <c r="Z500" s="542"/>
    </row>
    <row r="501" spans="1:26" ht="15.75" x14ac:dyDescent="0.25">
      <c r="A501" s="541"/>
      <c r="B501" s="541"/>
      <c r="C501" s="542"/>
      <c r="D501" s="542"/>
      <c r="E501" s="542"/>
      <c r="F501" s="542"/>
      <c r="G501" s="542"/>
      <c r="H501" s="542"/>
      <c r="I501" s="542"/>
      <c r="J501" s="542"/>
      <c r="K501" s="542"/>
      <c r="L501" s="542"/>
      <c r="M501" s="542"/>
      <c r="N501" s="542"/>
      <c r="O501" s="542"/>
      <c r="P501" s="542"/>
      <c r="Q501" s="542"/>
      <c r="R501" s="542"/>
      <c r="S501" s="542"/>
      <c r="T501" s="542"/>
      <c r="U501" s="542"/>
      <c r="V501" s="542"/>
      <c r="W501" s="542"/>
      <c r="X501" s="542"/>
      <c r="Y501" s="542"/>
      <c r="Z501" s="542"/>
    </row>
    <row r="502" spans="1:26" ht="15.75" x14ac:dyDescent="0.25">
      <c r="A502" s="541"/>
      <c r="B502" s="541"/>
      <c r="C502" s="542"/>
      <c r="D502" s="542"/>
      <c r="E502" s="542"/>
      <c r="F502" s="542"/>
      <c r="G502" s="542"/>
      <c r="H502" s="542"/>
      <c r="I502" s="542"/>
      <c r="J502" s="542"/>
      <c r="K502" s="542"/>
      <c r="L502" s="542"/>
      <c r="M502" s="542"/>
      <c r="N502" s="542"/>
      <c r="O502" s="542"/>
      <c r="P502" s="542"/>
      <c r="Q502" s="542"/>
      <c r="R502" s="542"/>
      <c r="S502" s="542"/>
      <c r="T502" s="542"/>
      <c r="U502" s="542"/>
      <c r="V502" s="542"/>
      <c r="W502" s="542"/>
      <c r="X502" s="542"/>
      <c r="Y502" s="542"/>
      <c r="Z502" s="542"/>
    </row>
    <row r="503" spans="1:26" ht="15.75" x14ac:dyDescent="0.25">
      <c r="A503" s="541"/>
      <c r="B503" s="541"/>
      <c r="C503" s="542"/>
      <c r="D503" s="542"/>
      <c r="E503" s="542"/>
      <c r="F503" s="542"/>
      <c r="G503" s="542"/>
      <c r="H503" s="542"/>
      <c r="I503" s="542"/>
      <c r="J503" s="542"/>
      <c r="K503" s="542"/>
      <c r="L503" s="542"/>
      <c r="M503" s="542"/>
      <c r="N503" s="542"/>
      <c r="O503" s="542"/>
      <c r="P503" s="542"/>
      <c r="Q503" s="542"/>
      <c r="R503" s="542"/>
      <c r="S503" s="542"/>
      <c r="T503" s="542"/>
      <c r="U503" s="542"/>
      <c r="V503" s="542"/>
      <c r="W503" s="542"/>
      <c r="X503" s="542"/>
      <c r="Y503" s="542"/>
      <c r="Z503" s="542"/>
    </row>
    <row r="504" spans="1:26" ht="15.75" x14ac:dyDescent="0.25">
      <c r="A504" s="541"/>
      <c r="B504" s="541"/>
      <c r="C504" s="542"/>
      <c r="D504" s="542"/>
      <c r="E504" s="542"/>
      <c r="F504" s="542"/>
      <c r="G504" s="542"/>
      <c r="H504" s="542"/>
      <c r="I504" s="542"/>
      <c r="J504" s="542"/>
      <c r="K504" s="542"/>
      <c r="L504" s="542"/>
      <c r="M504" s="542"/>
      <c r="N504" s="542"/>
      <c r="O504" s="542"/>
      <c r="P504" s="542"/>
      <c r="Q504" s="542"/>
      <c r="R504" s="542"/>
      <c r="S504" s="542"/>
      <c r="T504" s="542"/>
      <c r="U504" s="542"/>
      <c r="V504" s="542"/>
      <c r="W504" s="542"/>
      <c r="X504" s="542"/>
      <c r="Y504" s="542"/>
      <c r="Z504" s="542"/>
    </row>
    <row r="505" spans="1:26" ht="15.75" x14ac:dyDescent="0.25">
      <c r="A505" s="541"/>
      <c r="B505" s="541"/>
      <c r="C505" s="542"/>
      <c r="D505" s="542"/>
      <c r="E505" s="542"/>
      <c r="F505" s="542"/>
      <c r="G505" s="542"/>
      <c r="H505" s="542"/>
      <c r="I505" s="542"/>
      <c r="J505" s="542"/>
      <c r="K505" s="542"/>
      <c r="L505" s="542"/>
      <c r="M505" s="542"/>
      <c r="N505" s="542"/>
      <c r="O505" s="542"/>
      <c r="P505" s="542"/>
      <c r="Q505" s="542"/>
      <c r="R505" s="542"/>
      <c r="S505" s="542"/>
      <c r="T505" s="542"/>
      <c r="U505" s="542"/>
      <c r="V505" s="542"/>
      <c r="W505" s="542"/>
      <c r="X505" s="542"/>
      <c r="Y505" s="542"/>
      <c r="Z505" s="542"/>
    </row>
    <row r="506" spans="1:26" ht="15.75" x14ac:dyDescent="0.25">
      <c r="A506" s="541"/>
      <c r="B506" s="541"/>
      <c r="C506" s="542"/>
      <c r="D506" s="542"/>
      <c r="E506" s="542"/>
      <c r="F506" s="542"/>
      <c r="G506" s="542"/>
      <c r="H506" s="542"/>
      <c r="I506" s="542"/>
      <c r="J506" s="542"/>
      <c r="K506" s="542"/>
      <c r="L506" s="542"/>
      <c r="M506" s="542"/>
      <c r="N506" s="542"/>
      <c r="O506" s="542"/>
      <c r="P506" s="542"/>
      <c r="Q506" s="542"/>
      <c r="R506" s="542"/>
      <c r="S506" s="542"/>
      <c r="T506" s="542"/>
      <c r="U506" s="542"/>
      <c r="V506" s="542"/>
      <c r="W506" s="542"/>
      <c r="X506" s="542"/>
      <c r="Y506" s="542"/>
      <c r="Z506" s="542"/>
    </row>
    <row r="507" spans="1:26" ht="15.75" x14ac:dyDescent="0.25">
      <c r="A507" s="541"/>
      <c r="B507" s="541"/>
      <c r="C507" s="542"/>
      <c r="D507" s="542"/>
      <c r="E507" s="542"/>
      <c r="F507" s="542"/>
      <c r="G507" s="542"/>
      <c r="H507" s="542"/>
      <c r="I507" s="542"/>
      <c r="J507" s="542"/>
      <c r="K507" s="542"/>
      <c r="L507" s="542"/>
      <c r="M507" s="542"/>
      <c r="N507" s="542"/>
      <c r="O507" s="542"/>
      <c r="P507" s="542"/>
      <c r="Q507" s="542"/>
      <c r="R507" s="542"/>
      <c r="S507" s="542"/>
      <c r="T507" s="542"/>
      <c r="U507" s="542"/>
      <c r="V507" s="542"/>
      <c r="W507" s="542"/>
      <c r="X507" s="542"/>
      <c r="Y507" s="542"/>
      <c r="Z507" s="542"/>
    </row>
    <row r="508" spans="1:26" ht="15.75" x14ac:dyDescent="0.25">
      <c r="A508" s="541"/>
      <c r="B508" s="541"/>
      <c r="C508" s="542"/>
      <c r="D508" s="542"/>
      <c r="E508" s="542"/>
      <c r="F508" s="542"/>
      <c r="G508" s="542"/>
      <c r="H508" s="542"/>
      <c r="I508" s="542"/>
      <c r="J508" s="542"/>
      <c r="K508" s="542"/>
      <c r="L508" s="542"/>
      <c r="M508" s="542"/>
      <c r="N508" s="542"/>
      <c r="O508" s="542"/>
      <c r="P508" s="542"/>
      <c r="Q508" s="542"/>
      <c r="R508" s="542"/>
      <c r="S508" s="542"/>
      <c r="T508" s="542"/>
      <c r="U508" s="542"/>
      <c r="V508" s="542"/>
      <c r="W508" s="542"/>
      <c r="X508" s="542"/>
      <c r="Y508" s="542"/>
      <c r="Z508" s="542"/>
    </row>
    <row r="509" spans="1:26" ht="15.75" x14ac:dyDescent="0.25">
      <c r="A509" s="541"/>
      <c r="B509" s="541"/>
      <c r="C509" s="542"/>
      <c r="D509" s="542"/>
      <c r="E509" s="542"/>
      <c r="F509" s="542"/>
      <c r="G509" s="542"/>
      <c r="H509" s="542"/>
      <c r="I509" s="542"/>
      <c r="J509" s="542"/>
      <c r="K509" s="542"/>
      <c r="L509" s="542"/>
      <c r="M509" s="542"/>
      <c r="N509" s="542"/>
      <c r="O509" s="542"/>
      <c r="P509" s="542"/>
      <c r="Q509" s="542"/>
      <c r="R509" s="542"/>
      <c r="S509" s="542"/>
      <c r="T509" s="542"/>
      <c r="U509" s="542"/>
      <c r="V509" s="542"/>
      <c r="W509" s="542"/>
      <c r="X509" s="542"/>
      <c r="Y509" s="542"/>
      <c r="Z509" s="542"/>
    </row>
    <row r="510" spans="1:26" ht="15.75" x14ac:dyDescent="0.25">
      <c r="A510" s="541"/>
      <c r="B510" s="541"/>
      <c r="C510" s="542"/>
      <c r="D510" s="542"/>
      <c r="E510" s="542"/>
      <c r="F510" s="542"/>
      <c r="G510" s="542"/>
      <c r="H510" s="542"/>
      <c r="I510" s="542"/>
      <c r="J510" s="542"/>
      <c r="K510" s="542"/>
      <c r="L510" s="542"/>
      <c r="M510" s="542"/>
      <c r="N510" s="542"/>
      <c r="O510" s="542"/>
      <c r="P510" s="542"/>
      <c r="Q510" s="542"/>
      <c r="R510" s="542"/>
      <c r="S510" s="542"/>
      <c r="T510" s="542"/>
      <c r="U510" s="542"/>
      <c r="V510" s="542"/>
      <c r="W510" s="542"/>
      <c r="X510" s="542"/>
      <c r="Y510" s="542"/>
      <c r="Z510" s="542"/>
    </row>
    <row r="511" spans="1:26" ht="15.75" x14ac:dyDescent="0.25">
      <c r="A511" s="541"/>
      <c r="B511" s="541"/>
      <c r="C511" s="542"/>
      <c r="D511" s="542"/>
      <c r="E511" s="542"/>
      <c r="F511" s="542"/>
      <c r="G511" s="542"/>
      <c r="H511" s="542"/>
      <c r="I511" s="542"/>
      <c r="J511" s="542"/>
      <c r="K511" s="542"/>
      <c r="L511" s="542"/>
      <c r="M511" s="542"/>
      <c r="N511" s="542"/>
      <c r="O511" s="542"/>
      <c r="P511" s="542"/>
      <c r="Q511" s="542"/>
      <c r="R511" s="542"/>
      <c r="S511" s="542"/>
      <c r="T511" s="542"/>
      <c r="U511" s="542"/>
      <c r="V511" s="542"/>
      <c r="W511" s="542"/>
      <c r="X511" s="542"/>
      <c r="Y511" s="542"/>
      <c r="Z511" s="542"/>
    </row>
    <row r="512" spans="1:26" ht="15.75" x14ac:dyDescent="0.25">
      <c r="A512" s="541"/>
      <c r="B512" s="541"/>
      <c r="C512" s="542"/>
      <c r="D512" s="542"/>
      <c r="E512" s="542"/>
      <c r="F512" s="542"/>
      <c r="G512" s="542"/>
      <c r="H512" s="542"/>
      <c r="I512" s="542"/>
      <c r="J512" s="542"/>
      <c r="K512" s="542"/>
      <c r="L512" s="542"/>
      <c r="M512" s="542"/>
      <c r="N512" s="542"/>
      <c r="O512" s="542"/>
      <c r="P512" s="542"/>
      <c r="Q512" s="542"/>
      <c r="R512" s="542"/>
      <c r="S512" s="542"/>
      <c r="T512" s="542"/>
      <c r="U512" s="542"/>
      <c r="V512" s="542"/>
      <c r="W512" s="542"/>
      <c r="X512" s="542"/>
      <c r="Y512" s="542"/>
      <c r="Z512" s="542"/>
    </row>
    <row r="513" spans="1:26" ht="15.75" x14ac:dyDescent="0.25">
      <c r="A513" s="541"/>
      <c r="B513" s="541"/>
      <c r="C513" s="542"/>
      <c r="D513" s="542"/>
      <c r="E513" s="542"/>
      <c r="F513" s="542"/>
      <c r="G513" s="542"/>
      <c r="H513" s="542"/>
      <c r="I513" s="542"/>
      <c r="J513" s="542"/>
      <c r="K513" s="542"/>
      <c r="L513" s="542"/>
      <c r="M513" s="542"/>
      <c r="N513" s="542"/>
      <c r="O513" s="542"/>
      <c r="P513" s="542"/>
      <c r="Q513" s="542"/>
      <c r="R513" s="542"/>
      <c r="S513" s="542"/>
      <c r="T513" s="542"/>
      <c r="U513" s="542"/>
      <c r="V513" s="542"/>
      <c r="W513" s="542"/>
      <c r="X513" s="542"/>
      <c r="Y513" s="542"/>
      <c r="Z513" s="542"/>
    </row>
    <row r="514" spans="1:26" ht="15.75" x14ac:dyDescent="0.25">
      <c r="A514" s="541"/>
      <c r="B514" s="541"/>
      <c r="C514" s="542"/>
      <c r="D514" s="542"/>
      <c r="E514" s="542"/>
      <c r="F514" s="542"/>
      <c r="G514" s="542"/>
      <c r="H514" s="542"/>
      <c r="I514" s="542"/>
      <c r="J514" s="542"/>
      <c r="K514" s="542"/>
      <c r="L514" s="542"/>
      <c r="M514" s="542"/>
      <c r="N514" s="542"/>
      <c r="O514" s="542"/>
      <c r="P514" s="542"/>
      <c r="Q514" s="542"/>
      <c r="R514" s="542"/>
      <c r="S514" s="542"/>
      <c r="T514" s="542"/>
      <c r="U514" s="542"/>
      <c r="V514" s="542"/>
      <c r="W514" s="542"/>
      <c r="X514" s="542"/>
      <c r="Y514" s="542"/>
      <c r="Z514" s="542"/>
    </row>
    <row r="515" spans="1:26" ht="15.75" x14ac:dyDescent="0.25">
      <c r="A515" s="541"/>
      <c r="B515" s="541"/>
      <c r="C515" s="542"/>
      <c r="D515" s="542"/>
      <c r="E515" s="542"/>
      <c r="F515" s="542"/>
      <c r="G515" s="542"/>
      <c r="H515" s="542"/>
      <c r="I515" s="542"/>
      <c r="J515" s="542"/>
      <c r="K515" s="542"/>
      <c r="L515" s="542"/>
      <c r="M515" s="542"/>
      <c r="N515" s="542"/>
      <c r="O515" s="542"/>
      <c r="P515" s="542"/>
      <c r="Q515" s="542"/>
      <c r="R515" s="542"/>
      <c r="S515" s="542"/>
      <c r="T515" s="542"/>
      <c r="U515" s="542"/>
      <c r="V515" s="542"/>
      <c r="W515" s="542"/>
      <c r="X515" s="542"/>
      <c r="Y515" s="542"/>
      <c r="Z515" s="542"/>
    </row>
    <row r="516" spans="1:26" ht="15.75" x14ac:dyDescent="0.25">
      <c r="A516" s="541"/>
      <c r="B516" s="541"/>
      <c r="C516" s="542"/>
      <c r="D516" s="542"/>
      <c r="E516" s="542"/>
      <c r="F516" s="542"/>
      <c r="G516" s="542"/>
      <c r="H516" s="542"/>
      <c r="I516" s="542"/>
      <c r="J516" s="542"/>
      <c r="K516" s="542"/>
      <c r="L516" s="542"/>
      <c r="M516" s="542"/>
      <c r="N516" s="542"/>
      <c r="O516" s="542"/>
      <c r="P516" s="542"/>
      <c r="Q516" s="542"/>
      <c r="R516" s="542"/>
      <c r="S516" s="542"/>
      <c r="T516" s="542"/>
      <c r="U516" s="542"/>
      <c r="V516" s="542"/>
      <c r="W516" s="542"/>
      <c r="X516" s="542"/>
      <c r="Y516" s="542"/>
      <c r="Z516" s="542"/>
    </row>
    <row r="517" spans="1:26" ht="15.75" x14ac:dyDescent="0.25">
      <c r="A517" s="541"/>
      <c r="B517" s="541"/>
      <c r="C517" s="542"/>
      <c r="D517" s="542"/>
      <c r="E517" s="542"/>
      <c r="F517" s="542"/>
      <c r="G517" s="542"/>
      <c r="H517" s="542"/>
      <c r="I517" s="542"/>
      <c r="J517" s="542"/>
      <c r="K517" s="542"/>
      <c r="L517" s="542"/>
      <c r="M517" s="542"/>
      <c r="N517" s="542"/>
      <c r="O517" s="542"/>
      <c r="P517" s="542"/>
      <c r="Q517" s="542"/>
      <c r="R517" s="542"/>
      <c r="S517" s="542"/>
      <c r="T517" s="542"/>
      <c r="U517" s="542"/>
      <c r="V517" s="542"/>
      <c r="W517" s="542"/>
      <c r="X517" s="542"/>
      <c r="Y517" s="542"/>
      <c r="Z517" s="542"/>
    </row>
    <row r="518" spans="1:26" ht="15.75" x14ac:dyDescent="0.25">
      <c r="A518" s="541"/>
      <c r="B518" s="541"/>
      <c r="C518" s="542"/>
      <c r="D518" s="542"/>
      <c r="E518" s="542"/>
      <c r="F518" s="542"/>
      <c r="G518" s="542"/>
      <c r="H518" s="542"/>
      <c r="I518" s="542"/>
      <c r="J518" s="542"/>
      <c r="K518" s="542"/>
      <c r="L518" s="542"/>
      <c r="M518" s="542"/>
      <c r="N518" s="542"/>
      <c r="O518" s="542"/>
      <c r="P518" s="542"/>
      <c r="Q518" s="542"/>
      <c r="R518" s="542"/>
      <c r="S518" s="542"/>
      <c r="T518" s="542"/>
      <c r="U518" s="542"/>
      <c r="V518" s="542"/>
      <c r="W518" s="542"/>
      <c r="X518" s="542"/>
      <c r="Y518" s="542"/>
      <c r="Z518" s="542"/>
    </row>
    <row r="519" spans="1:26" ht="15.75" x14ac:dyDescent="0.25">
      <c r="A519" s="541"/>
      <c r="B519" s="541"/>
      <c r="C519" s="542"/>
      <c r="D519" s="542"/>
      <c r="E519" s="542"/>
      <c r="F519" s="542"/>
      <c r="G519" s="542"/>
      <c r="H519" s="542"/>
      <c r="I519" s="542"/>
      <c r="J519" s="542"/>
      <c r="K519" s="542"/>
      <c r="L519" s="542"/>
      <c r="M519" s="542"/>
      <c r="N519" s="542"/>
      <c r="O519" s="542"/>
      <c r="P519" s="542"/>
      <c r="Q519" s="542"/>
      <c r="R519" s="542"/>
      <c r="S519" s="542"/>
      <c r="T519" s="542"/>
      <c r="U519" s="542"/>
      <c r="V519" s="542"/>
      <c r="W519" s="542"/>
      <c r="X519" s="542"/>
      <c r="Y519" s="542"/>
      <c r="Z519" s="542"/>
    </row>
    <row r="520" spans="1:26" ht="15.75" x14ac:dyDescent="0.25">
      <c r="A520" s="541"/>
      <c r="B520" s="541"/>
      <c r="C520" s="542"/>
      <c r="D520" s="542"/>
      <c r="E520" s="542"/>
      <c r="F520" s="542"/>
      <c r="G520" s="542"/>
      <c r="H520" s="542"/>
      <c r="I520" s="542"/>
      <c r="J520" s="542"/>
      <c r="K520" s="542"/>
      <c r="L520" s="542"/>
      <c r="M520" s="542"/>
      <c r="N520" s="542"/>
      <c r="O520" s="542"/>
      <c r="P520" s="542"/>
      <c r="Q520" s="542"/>
      <c r="R520" s="542"/>
      <c r="S520" s="542"/>
      <c r="T520" s="542"/>
      <c r="U520" s="542"/>
      <c r="V520" s="542"/>
      <c r="W520" s="542"/>
      <c r="X520" s="542"/>
      <c r="Y520" s="542"/>
      <c r="Z520" s="542"/>
    </row>
    <row r="521" spans="1:26" ht="15.75" x14ac:dyDescent="0.25">
      <c r="A521" s="541"/>
      <c r="B521" s="541"/>
      <c r="C521" s="542"/>
      <c r="D521" s="542"/>
      <c r="E521" s="542"/>
      <c r="F521" s="542"/>
      <c r="G521" s="542"/>
      <c r="H521" s="542"/>
      <c r="I521" s="542"/>
      <c r="J521" s="542"/>
      <c r="K521" s="542"/>
      <c r="L521" s="542"/>
      <c r="M521" s="542"/>
      <c r="N521" s="542"/>
      <c r="O521" s="542"/>
      <c r="P521" s="542"/>
      <c r="Q521" s="542"/>
      <c r="R521" s="542"/>
      <c r="S521" s="542"/>
      <c r="T521" s="542"/>
      <c r="U521" s="542"/>
      <c r="V521" s="542"/>
      <c r="W521" s="542"/>
      <c r="X521" s="542"/>
      <c r="Y521" s="542"/>
      <c r="Z521" s="542"/>
    </row>
    <row r="522" spans="1:26" ht="15.75" x14ac:dyDescent="0.25">
      <c r="A522" s="541"/>
      <c r="B522" s="541"/>
      <c r="C522" s="542"/>
      <c r="D522" s="542"/>
      <c r="E522" s="542"/>
      <c r="F522" s="542"/>
      <c r="G522" s="542"/>
      <c r="H522" s="542"/>
      <c r="I522" s="542"/>
      <c r="J522" s="542"/>
      <c r="K522" s="542"/>
      <c r="L522" s="542"/>
      <c r="M522" s="542"/>
      <c r="N522" s="542"/>
      <c r="O522" s="542"/>
      <c r="P522" s="542"/>
      <c r="Q522" s="542"/>
      <c r="R522" s="542"/>
      <c r="S522" s="542"/>
      <c r="T522" s="542"/>
      <c r="U522" s="542"/>
      <c r="V522" s="542"/>
      <c r="W522" s="542"/>
      <c r="X522" s="542"/>
      <c r="Y522" s="542"/>
      <c r="Z522" s="542"/>
    </row>
    <row r="523" spans="1:26" ht="15.75" x14ac:dyDescent="0.25">
      <c r="A523" s="541"/>
      <c r="B523" s="541"/>
      <c r="C523" s="542"/>
      <c r="D523" s="542"/>
      <c r="E523" s="542"/>
      <c r="F523" s="542"/>
      <c r="G523" s="542"/>
      <c r="H523" s="542"/>
      <c r="I523" s="542"/>
      <c r="J523" s="542"/>
      <c r="K523" s="542"/>
      <c r="L523" s="542"/>
      <c r="M523" s="542"/>
      <c r="N523" s="542"/>
      <c r="O523" s="542"/>
      <c r="P523" s="542"/>
      <c r="Q523" s="542"/>
      <c r="R523" s="542"/>
      <c r="S523" s="542"/>
      <c r="T523" s="542"/>
      <c r="U523" s="542"/>
      <c r="V523" s="542"/>
      <c r="W523" s="542"/>
      <c r="X523" s="542"/>
      <c r="Y523" s="542"/>
      <c r="Z523" s="542"/>
    </row>
    <row r="524" spans="1:26" ht="15.75" x14ac:dyDescent="0.25">
      <c r="A524" s="541"/>
      <c r="B524" s="541"/>
      <c r="C524" s="542"/>
      <c r="D524" s="542"/>
      <c r="E524" s="542"/>
      <c r="F524" s="542"/>
      <c r="G524" s="542"/>
      <c r="H524" s="542"/>
      <c r="I524" s="542"/>
      <c r="J524" s="542"/>
      <c r="K524" s="542"/>
      <c r="L524" s="542"/>
      <c r="M524" s="542"/>
      <c r="N524" s="542"/>
      <c r="O524" s="542"/>
      <c r="P524" s="542"/>
      <c r="Q524" s="542"/>
      <c r="R524" s="542"/>
      <c r="S524" s="542"/>
      <c r="T524" s="542"/>
      <c r="U524" s="542"/>
      <c r="V524" s="542"/>
      <c r="W524" s="542"/>
      <c r="X524" s="542"/>
      <c r="Y524" s="542"/>
      <c r="Z524" s="542"/>
    </row>
    <row r="525" spans="1:26" ht="15.75" x14ac:dyDescent="0.25">
      <c r="A525" s="541"/>
      <c r="B525" s="541"/>
      <c r="C525" s="542"/>
      <c r="D525" s="542"/>
      <c r="E525" s="542"/>
      <c r="F525" s="542"/>
      <c r="G525" s="542"/>
      <c r="H525" s="542"/>
      <c r="I525" s="542"/>
      <c r="J525" s="542"/>
      <c r="K525" s="542"/>
      <c r="L525" s="542"/>
      <c r="M525" s="542"/>
      <c r="N525" s="542"/>
      <c r="O525" s="542"/>
      <c r="P525" s="542"/>
      <c r="Q525" s="542"/>
      <c r="R525" s="542"/>
      <c r="S525" s="542"/>
      <c r="T525" s="542"/>
      <c r="U525" s="542"/>
      <c r="V525" s="542"/>
      <c r="W525" s="542"/>
      <c r="X525" s="542"/>
      <c r="Y525" s="542"/>
      <c r="Z525" s="542"/>
    </row>
    <row r="526" spans="1:26" ht="15.75" x14ac:dyDescent="0.25">
      <c r="A526" s="541"/>
      <c r="B526" s="541"/>
      <c r="C526" s="542"/>
      <c r="D526" s="542"/>
      <c r="E526" s="542"/>
      <c r="F526" s="542"/>
      <c r="G526" s="542"/>
      <c r="H526" s="542"/>
      <c r="I526" s="542"/>
      <c r="J526" s="542"/>
      <c r="K526" s="542"/>
      <c r="L526" s="542"/>
      <c r="M526" s="542"/>
      <c r="N526" s="542"/>
      <c r="O526" s="542"/>
      <c r="P526" s="542"/>
      <c r="Q526" s="542"/>
      <c r="R526" s="542"/>
      <c r="S526" s="542"/>
      <c r="T526" s="542"/>
      <c r="U526" s="542"/>
      <c r="V526" s="542"/>
      <c r="W526" s="542"/>
      <c r="X526" s="542"/>
      <c r="Y526" s="542"/>
      <c r="Z526" s="542"/>
    </row>
    <row r="527" spans="1:26" ht="15.75" x14ac:dyDescent="0.25">
      <c r="A527" s="541"/>
      <c r="B527" s="541"/>
      <c r="C527" s="542"/>
      <c r="D527" s="542"/>
      <c r="E527" s="542"/>
      <c r="F527" s="542"/>
      <c r="G527" s="542"/>
      <c r="H527" s="542"/>
      <c r="I527" s="542"/>
      <c r="J527" s="542"/>
      <c r="K527" s="542"/>
      <c r="L527" s="542"/>
      <c r="M527" s="542"/>
      <c r="N527" s="542"/>
      <c r="O527" s="542"/>
      <c r="P527" s="542"/>
      <c r="Q527" s="542"/>
      <c r="R527" s="542"/>
      <c r="S527" s="542"/>
      <c r="T527" s="542"/>
      <c r="U527" s="542"/>
      <c r="V527" s="542"/>
      <c r="W527" s="542"/>
      <c r="X527" s="542"/>
      <c r="Y527" s="542"/>
      <c r="Z527" s="542"/>
    </row>
    <row r="528" spans="1:26" ht="15.75" x14ac:dyDescent="0.25">
      <c r="A528" s="541"/>
      <c r="B528" s="541"/>
      <c r="C528" s="542"/>
      <c r="D528" s="542"/>
      <c r="E528" s="542"/>
      <c r="F528" s="542"/>
      <c r="G528" s="542"/>
      <c r="H528" s="542"/>
      <c r="I528" s="542"/>
      <c r="J528" s="542"/>
      <c r="K528" s="542"/>
      <c r="L528" s="542"/>
      <c r="M528" s="542"/>
      <c r="N528" s="542"/>
      <c r="O528" s="542"/>
      <c r="P528" s="542"/>
      <c r="Q528" s="542"/>
      <c r="R528" s="542"/>
      <c r="S528" s="542"/>
      <c r="T528" s="542"/>
      <c r="U528" s="542"/>
      <c r="V528" s="542"/>
      <c r="W528" s="542"/>
      <c r="X528" s="542"/>
      <c r="Y528" s="542"/>
      <c r="Z528" s="542"/>
    </row>
    <row r="529" spans="1:26" ht="15.75" x14ac:dyDescent="0.25">
      <c r="A529" s="541"/>
      <c r="B529" s="541"/>
      <c r="C529" s="542"/>
      <c r="D529" s="542"/>
      <c r="E529" s="542"/>
      <c r="F529" s="542"/>
      <c r="G529" s="542"/>
      <c r="H529" s="542"/>
      <c r="I529" s="542"/>
      <c r="J529" s="542"/>
      <c r="K529" s="542"/>
      <c r="L529" s="542"/>
      <c r="M529" s="542"/>
      <c r="N529" s="542"/>
      <c r="O529" s="542"/>
      <c r="P529" s="542"/>
      <c r="Q529" s="542"/>
      <c r="R529" s="542"/>
      <c r="S529" s="542"/>
      <c r="T529" s="542"/>
      <c r="U529" s="542"/>
      <c r="V529" s="542"/>
      <c r="W529" s="542"/>
      <c r="X529" s="542"/>
      <c r="Y529" s="542"/>
      <c r="Z529" s="542"/>
    </row>
    <row r="530" spans="1:26" ht="15.75" x14ac:dyDescent="0.25">
      <c r="A530" s="541"/>
      <c r="B530" s="541"/>
      <c r="C530" s="542"/>
      <c r="D530" s="542"/>
      <c r="E530" s="542"/>
      <c r="F530" s="542"/>
      <c r="G530" s="542"/>
      <c r="H530" s="542"/>
      <c r="I530" s="542"/>
      <c r="J530" s="542"/>
      <c r="K530" s="542"/>
      <c r="L530" s="542"/>
      <c r="M530" s="542"/>
      <c r="N530" s="542"/>
      <c r="O530" s="542"/>
      <c r="P530" s="542"/>
      <c r="Q530" s="542"/>
      <c r="R530" s="542"/>
      <c r="S530" s="542"/>
      <c r="T530" s="542"/>
      <c r="U530" s="542"/>
      <c r="V530" s="542"/>
      <c r="W530" s="542"/>
      <c r="X530" s="542"/>
      <c r="Y530" s="542"/>
      <c r="Z530" s="542"/>
    </row>
    <row r="531" spans="1:26" ht="15.75" x14ac:dyDescent="0.25">
      <c r="A531" s="541"/>
      <c r="B531" s="541"/>
      <c r="C531" s="542"/>
      <c r="D531" s="542"/>
      <c r="E531" s="542"/>
      <c r="F531" s="542"/>
      <c r="G531" s="542"/>
      <c r="H531" s="542"/>
      <c r="I531" s="542"/>
      <c r="J531" s="542"/>
      <c r="K531" s="542"/>
      <c r="L531" s="542"/>
      <c r="M531" s="542"/>
      <c r="N531" s="542"/>
      <c r="O531" s="542"/>
      <c r="P531" s="542"/>
      <c r="Q531" s="542"/>
      <c r="R531" s="542"/>
      <c r="S531" s="542"/>
      <c r="T531" s="542"/>
      <c r="U531" s="542"/>
      <c r="V531" s="542"/>
      <c r="W531" s="542"/>
      <c r="X531" s="542"/>
      <c r="Y531" s="542"/>
      <c r="Z531" s="542"/>
    </row>
    <row r="532" spans="1:26" ht="15.75" x14ac:dyDescent="0.25">
      <c r="A532" s="541"/>
      <c r="B532" s="541"/>
      <c r="C532" s="542"/>
      <c r="D532" s="542"/>
      <c r="E532" s="542"/>
      <c r="F532" s="542"/>
      <c r="G532" s="542"/>
      <c r="H532" s="542"/>
      <c r="I532" s="542"/>
      <c r="J532" s="542"/>
      <c r="K532" s="542"/>
      <c r="L532" s="542"/>
      <c r="M532" s="542"/>
      <c r="N532" s="542"/>
      <c r="O532" s="542"/>
      <c r="P532" s="542"/>
      <c r="Q532" s="542"/>
      <c r="R532" s="542"/>
      <c r="S532" s="542"/>
      <c r="T532" s="542"/>
      <c r="U532" s="542"/>
      <c r="V532" s="542"/>
      <c r="W532" s="542"/>
      <c r="X532" s="542"/>
      <c r="Y532" s="542"/>
      <c r="Z532" s="542"/>
    </row>
    <row r="533" spans="1:26" ht="15.75" x14ac:dyDescent="0.25">
      <c r="A533" s="541"/>
      <c r="B533" s="541"/>
      <c r="C533" s="542"/>
      <c r="D533" s="542"/>
      <c r="E533" s="542"/>
      <c r="F533" s="542"/>
      <c r="G533" s="542"/>
      <c r="H533" s="542"/>
      <c r="I533" s="542"/>
      <c r="J533" s="542"/>
      <c r="K533" s="542"/>
      <c r="L533" s="542"/>
      <c r="M533" s="542"/>
      <c r="N533" s="542"/>
      <c r="O533" s="542"/>
      <c r="P533" s="542"/>
      <c r="Q533" s="542"/>
      <c r="R533" s="542"/>
      <c r="S533" s="542"/>
      <c r="T533" s="542"/>
      <c r="U533" s="542"/>
      <c r="V533" s="542"/>
      <c r="W533" s="542"/>
      <c r="X533" s="542"/>
      <c r="Y533" s="542"/>
      <c r="Z533" s="542"/>
    </row>
    <row r="534" spans="1:26" ht="15.75" x14ac:dyDescent="0.25">
      <c r="A534" s="541"/>
      <c r="B534" s="541"/>
      <c r="C534" s="542"/>
      <c r="D534" s="542"/>
      <c r="E534" s="542"/>
      <c r="F534" s="542"/>
      <c r="G534" s="542"/>
      <c r="H534" s="542"/>
      <c r="I534" s="542"/>
      <c r="J534" s="542"/>
      <c r="K534" s="542"/>
      <c r="L534" s="542"/>
      <c r="M534" s="542"/>
      <c r="N534" s="542"/>
      <c r="O534" s="542"/>
      <c r="P534" s="542"/>
      <c r="Q534" s="542"/>
      <c r="R534" s="542"/>
      <c r="S534" s="542"/>
      <c r="T534" s="542"/>
      <c r="U534" s="542"/>
      <c r="V534" s="542"/>
      <c r="W534" s="542"/>
      <c r="X534" s="542"/>
      <c r="Y534" s="542"/>
      <c r="Z534" s="542"/>
    </row>
    <row r="535" spans="1:26" ht="15.75" x14ac:dyDescent="0.25">
      <c r="A535" s="541"/>
      <c r="B535" s="541"/>
      <c r="C535" s="542"/>
      <c r="D535" s="542"/>
      <c r="E535" s="542"/>
      <c r="F535" s="542"/>
      <c r="G535" s="542"/>
      <c r="H535" s="542"/>
      <c r="I535" s="542"/>
      <c r="J535" s="542"/>
      <c r="K535" s="542"/>
      <c r="L535" s="542"/>
      <c r="M535" s="542"/>
      <c r="N535" s="542"/>
      <c r="O535" s="542"/>
      <c r="P535" s="542"/>
      <c r="Q535" s="542"/>
      <c r="R535" s="542"/>
      <c r="S535" s="542"/>
      <c r="T535" s="542"/>
      <c r="U535" s="542"/>
      <c r="V535" s="542"/>
      <c r="W535" s="542"/>
      <c r="X535" s="542"/>
      <c r="Y535" s="542"/>
      <c r="Z535" s="542"/>
    </row>
    <row r="536" spans="1:26" ht="15.75" x14ac:dyDescent="0.25">
      <c r="A536" s="541"/>
      <c r="B536" s="541"/>
      <c r="C536" s="542"/>
      <c r="D536" s="542"/>
      <c r="E536" s="542"/>
      <c r="F536" s="542"/>
      <c r="G536" s="542"/>
      <c r="H536" s="542"/>
      <c r="I536" s="542"/>
      <c r="J536" s="542"/>
      <c r="K536" s="542"/>
      <c r="L536" s="542"/>
      <c r="M536" s="542"/>
      <c r="N536" s="542"/>
      <c r="O536" s="542"/>
      <c r="P536" s="542"/>
      <c r="Q536" s="542"/>
      <c r="R536" s="542"/>
      <c r="S536" s="542"/>
      <c r="T536" s="542"/>
      <c r="U536" s="542"/>
      <c r="V536" s="542"/>
      <c r="W536" s="542"/>
      <c r="X536" s="542"/>
      <c r="Y536" s="542"/>
      <c r="Z536" s="542"/>
    </row>
    <row r="537" spans="1:26" ht="15.75" x14ac:dyDescent="0.25">
      <c r="A537" s="541"/>
      <c r="B537" s="541"/>
      <c r="C537" s="542"/>
      <c r="D537" s="542"/>
      <c r="E537" s="542"/>
      <c r="F537" s="542"/>
      <c r="G537" s="542"/>
      <c r="H537" s="542"/>
      <c r="I537" s="542"/>
      <c r="J537" s="542"/>
      <c r="K537" s="542"/>
      <c r="L537" s="542"/>
      <c r="M537" s="542"/>
      <c r="N537" s="542"/>
      <c r="O537" s="542"/>
      <c r="P537" s="542"/>
      <c r="Q537" s="542"/>
      <c r="R537" s="542"/>
      <c r="S537" s="542"/>
      <c r="T537" s="542"/>
      <c r="U537" s="542"/>
      <c r="V537" s="542"/>
      <c r="W537" s="542"/>
      <c r="X537" s="542"/>
      <c r="Y537" s="542"/>
      <c r="Z537" s="542"/>
    </row>
    <row r="538" spans="1:26" ht="15.75" x14ac:dyDescent="0.25">
      <c r="A538" s="541"/>
      <c r="B538" s="541"/>
      <c r="C538" s="542"/>
      <c r="D538" s="542"/>
      <c r="E538" s="542"/>
      <c r="F538" s="542"/>
      <c r="G538" s="542"/>
      <c r="H538" s="542"/>
      <c r="I538" s="542"/>
      <c r="J538" s="542"/>
      <c r="K538" s="542"/>
      <c r="L538" s="542"/>
      <c r="M538" s="542"/>
      <c r="N538" s="542"/>
      <c r="O538" s="542"/>
      <c r="P538" s="542"/>
      <c r="Q538" s="542"/>
      <c r="R538" s="542"/>
      <c r="S538" s="542"/>
      <c r="T538" s="542"/>
      <c r="U538" s="542"/>
      <c r="V538" s="542"/>
      <c r="W538" s="542"/>
      <c r="X538" s="542"/>
      <c r="Y538" s="542"/>
      <c r="Z538" s="542"/>
    </row>
    <row r="539" spans="1:26" ht="15.75" x14ac:dyDescent="0.25">
      <c r="A539" s="541"/>
      <c r="B539" s="541"/>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row>
    <row r="540" spans="1:26" ht="15.75" x14ac:dyDescent="0.25">
      <c r="A540" s="541"/>
      <c r="B540" s="541"/>
      <c r="C540" s="542"/>
      <c r="D540" s="542"/>
      <c r="E540" s="542"/>
      <c r="F540" s="542"/>
      <c r="G540" s="542"/>
      <c r="H540" s="542"/>
      <c r="I540" s="542"/>
      <c r="J540" s="542"/>
      <c r="K540" s="542"/>
      <c r="L540" s="542"/>
      <c r="M540" s="542"/>
      <c r="N540" s="542"/>
      <c r="O540" s="542"/>
      <c r="P540" s="542"/>
      <c r="Q540" s="542"/>
      <c r="R540" s="542"/>
      <c r="S540" s="542"/>
      <c r="T540" s="542"/>
      <c r="U540" s="542"/>
      <c r="V540" s="542"/>
      <c r="W540" s="542"/>
      <c r="X540" s="542"/>
      <c r="Y540" s="542"/>
      <c r="Z540" s="542"/>
    </row>
    <row r="541" spans="1:26" ht="15.75" x14ac:dyDescent="0.25">
      <c r="A541" s="541"/>
      <c r="B541" s="541"/>
      <c r="C541" s="542"/>
      <c r="D541" s="542"/>
      <c r="E541" s="542"/>
      <c r="F541" s="542"/>
      <c r="G541" s="542"/>
      <c r="H541" s="542"/>
      <c r="I541" s="542"/>
      <c r="J541" s="542"/>
      <c r="K541" s="542"/>
      <c r="L541" s="542"/>
      <c r="M541" s="542"/>
      <c r="N541" s="542"/>
      <c r="O541" s="542"/>
      <c r="P541" s="542"/>
      <c r="Q541" s="542"/>
      <c r="R541" s="542"/>
      <c r="S541" s="542"/>
      <c r="T541" s="542"/>
      <c r="U541" s="542"/>
      <c r="V541" s="542"/>
      <c r="W541" s="542"/>
      <c r="X541" s="542"/>
      <c r="Y541" s="542"/>
      <c r="Z541" s="542"/>
    </row>
    <row r="542" spans="1:26" ht="15.75" x14ac:dyDescent="0.25">
      <c r="A542" s="541"/>
      <c r="B542" s="541"/>
      <c r="C542" s="542"/>
      <c r="D542" s="542"/>
      <c r="E542" s="542"/>
      <c r="F542" s="542"/>
      <c r="G542" s="542"/>
      <c r="H542" s="542"/>
      <c r="I542" s="542"/>
      <c r="J542" s="542"/>
      <c r="K542" s="542"/>
      <c r="L542" s="542"/>
      <c r="M542" s="542"/>
      <c r="N542" s="542"/>
      <c r="O542" s="542"/>
      <c r="P542" s="542"/>
      <c r="Q542" s="542"/>
      <c r="R542" s="542"/>
      <c r="S542" s="542"/>
      <c r="T542" s="542"/>
      <c r="U542" s="542"/>
      <c r="V542" s="542"/>
      <c r="W542" s="542"/>
      <c r="X542" s="542"/>
      <c r="Y542" s="542"/>
      <c r="Z542" s="542"/>
    </row>
    <row r="543" spans="1:26" ht="15.75" x14ac:dyDescent="0.25">
      <c r="A543" s="541"/>
      <c r="B543" s="541"/>
      <c r="C543" s="542"/>
      <c r="D543" s="542"/>
      <c r="E543" s="542"/>
      <c r="F543" s="542"/>
      <c r="G543" s="542"/>
      <c r="H543" s="542"/>
      <c r="I543" s="542"/>
      <c r="J543" s="542"/>
      <c r="K543" s="542"/>
      <c r="L543" s="542"/>
      <c r="M543" s="542"/>
      <c r="N543" s="542"/>
      <c r="O543" s="542"/>
      <c r="P543" s="542"/>
      <c r="Q543" s="542"/>
      <c r="R543" s="542"/>
      <c r="S543" s="542"/>
      <c r="T543" s="542"/>
      <c r="U543" s="542"/>
      <c r="V543" s="542"/>
      <c r="W543" s="542"/>
      <c r="X543" s="542"/>
      <c r="Y543" s="542"/>
      <c r="Z543" s="542"/>
    </row>
    <row r="544" spans="1:26" ht="15.75" x14ac:dyDescent="0.25">
      <c r="A544" s="541"/>
      <c r="B544" s="541"/>
      <c r="C544" s="542"/>
      <c r="D544" s="542"/>
      <c r="E544" s="542"/>
      <c r="F544" s="542"/>
      <c r="G544" s="542"/>
      <c r="H544" s="542"/>
      <c r="I544" s="542"/>
      <c r="J544" s="542"/>
      <c r="K544" s="542"/>
      <c r="L544" s="542"/>
      <c r="M544" s="542"/>
      <c r="N544" s="542"/>
      <c r="O544" s="542"/>
      <c r="P544" s="542"/>
      <c r="Q544" s="542"/>
      <c r="R544" s="542"/>
      <c r="S544" s="542"/>
      <c r="T544" s="542"/>
      <c r="U544" s="542"/>
      <c r="V544" s="542"/>
      <c r="W544" s="542"/>
      <c r="X544" s="542"/>
      <c r="Y544" s="542"/>
      <c r="Z544" s="542"/>
    </row>
    <row r="545" spans="1:26" ht="15.75" x14ac:dyDescent="0.25">
      <c r="A545" s="541"/>
      <c r="B545" s="541"/>
      <c r="C545" s="542"/>
      <c r="D545" s="542"/>
      <c r="E545" s="542"/>
      <c r="F545" s="542"/>
      <c r="G545" s="542"/>
      <c r="H545" s="542"/>
      <c r="I545" s="542"/>
      <c r="J545" s="542"/>
      <c r="K545" s="542"/>
      <c r="L545" s="542"/>
      <c r="M545" s="542"/>
      <c r="N545" s="542"/>
      <c r="O545" s="542"/>
      <c r="P545" s="542"/>
      <c r="Q545" s="542"/>
      <c r="R545" s="542"/>
      <c r="S545" s="542"/>
      <c r="T545" s="542"/>
      <c r="U545" s="542"/>
      <c r="V545" s="542"/>
      <c r="W545" s="542"/>
      <c r="X545" s="542"/>
      <c r="Y545" s="542"/>
      <c r="Z545" s="542"/>
    </row>
    <row r="546" spans="1:26" ht="15.75" x14ac:dyDescent="0.25">
      <c r="A546" s="541"/>
      <c r="B546" s="541"/>
      <c r="C546" s="542"/>
      <c r="D546" s="542"/>
      <c r="E546" s="542"/>
      <c r="F546" s="542"/>
      <c r="G546" s="542"/>
      <c r="H546" s="542"/>
      <c r="I546" s="542"/>
      <c r="J546" s="542"/>
      <c r="K546" s="542"/>
      <c r="L546" s="542"/>
      <c r="M546" s="542"/>
      <c r="N546" s="542"/>
      <c r="O546" s="542"/>
      <c r="P546" s="542"/>
      <c r="Q546" s="542"/>
      <c r="R546" s="542"/>
      <c r="S546" s="542"/>
      <c r="T546" s="542"/>
      <c r="U546" s="542"/>
      <c r="V546" s="542"/>
      <c r="W546" s="542"/>
      <c r="X546" s="542"/>
      <c r="Y546" s="542"/>
      <c r="Z546" s="542"/>
    </row>
    <row r="547" spans="1:26" ht="15.75" x14ac:dyDescent="0.25">
      <c r="A547" s="541"/>
      <c r="B547" s="541"/>
      <c r="C547" s="542"/>
      <c r="D547" s="542"/>
      <c r="E547" s="542"/>
      <c r="F547" s="542"/>
      <c r="G547" s="542"/>
      <c r="H547" s="542"/>
      <c r="I547" s="542"/>
      <c r="J547" s="542"/>
      <c r="K547" s="542"/>
      <c r="L547" s="542"/>
      <c r="M547" s="542"/>
      <c r="N547" s="542"/>
      <c r="O547" s="542"/>
      <c r="P547" s="542"/>
      <c r="Q547" s="542"/>
      <c r="R547" s="542"/>
      <c r="S547" s="542"/>
      <c r="T547" s="542"/>
      <c r="U547" s="542"/>
      <c r="V547" s="542"/>
      <c r="W547" s="542"/>
      <c r="X547" s="542"/>
      <c r="Y547" s="542"/>
      <c r="Z547" s="542"/>
    </row>
    <row r="548" spans="1:26" ht="15.75" x14ac:dyDescent="0.25">
      <c r="A548" s="541"/>
      <c r="B548" s="541"/>
      <c r="C548" s="542"/>
      <c r="D548" s="542"/>
      <c r="E548" s="542"/>
      <c r="F548" s="542"/>
      <c r="G548" s="542"/>
      <c r="H548" s="542"/>
      <c r="I548" s="542"/>
      <c r="J548" s="542"/>
      <c r="K548" s="542"/>
      <c r="L548" s="542"/>
      <c r="M548" s="542"/>
      <c r="N548" s="542"/>
      <c r="O548" s="542"/>
      <c r="P548" s="542"/>
      <c r="Q548" s="542"/>
      <c r="R548" s="542"/>
      <c r="S548" s="542"/>
      <c r="T548" s="542"/>
      <c r="U548" s="542"/>
      <c r="V548" s="542"/>
      <c r="W548" s="542"/>
      <c r="X548" s="542"/>
      <c r="Y548" s="542"/>
      <c r="Z548" s="542"/>
    </row>
    <row r="549" spans="1:26" ht="15.75" x14ac:dyDescent="0.25">
      <c r="A549" s="541"/>
      <c r="B549" s="541"/>
      <c r="C549" s="542"/>
      <c r="D549" s="542"/>
      <c r="E549" s="542"/>
      <c r="F549" s="542"/>
      <c r="G549" s="542"/>
      <c r="H549" s="542"/>
      <c r="I549" s="542"/>
      <c r="J549" s="542"/>
      <c r="K549" s="542"/>
      <c r="L549" s="542"/>
      <c r="M549" s="542"/>
      <c r="N549" s="542"/>
      <c r="O549" s="542"/>
      <c r="P549" s="542"/>
      <c r="Q549" s="542"/>
      <c r="R549" s="542"/>
      <c r="S549" s="542"/>
      <c r="T549" s="542"/>
      <c r="U549" s="542"/>
      <c r="V549" s="542"/>
      <c r="W549" s="542"/>
      <c r="X549" s="542"/>
      <c r="Y549" s="542"/>
      <c r="Z549" s="542"/>
    </row>
    <row r="550" spans="1:26" ht="15.75" x14ac:dyDescent="0.25">
      <c r="A550" s="541"/>
      <c r="B550" s="541"/>
      <c r="C550" s="542"/>
      <c r="D550" s="542"/>
      <c r="E550" s="542"/>
      <c r="F550" s="542"/>
      <c r="G550" s="542"/>
      <c r="H550" s="542"/>
      <c r="I550" s="542"/>
      <c r="J550" s="542"/>
      <c r="K550" s="542"/>
      <c r="L550" s="542"/>
      <c r="M550" s="542"/>
      <c r="N550" s="542"/>
      <c r="O550" s="542"/>
      <c r="P550" s="542"/>
      <c r="Q550" s="542"/>
      <c r="R550" s="542"/>
      <c r="S550" s="542"/>
      <c r="T550" s="542"/>
      <c r="U550" s="542"/>
      <c r="V550" s="542"/>
      <c r="W550" s="542"/>
      <c r="X550" s="542"/>
      <c r="Y550" s="542"/>
      <c r="Z550" s="542"/>
    </row>
    <row r="551" spans="1:26" ht="15.75" x14ac:dyDescent="0.25">
      <c r="A551" s="541"/>
      <c r="B551" s="541"/>
      <c r="C551" s="542"/>
      <c r="D551" s="542"/>
      <c r="E551" s="542"/>
      <c r="F551" s="542"/>
      <c r="G551" s="542"/>
      <c r="H551" s="542"/>
      <c r="I551" s="542"/>
      <c r="J551" s="542"/>
      <c r="K551" s="542"/>
      <c r="L551" s="542"/>
      <c r="M551" s="542"/>
      <c r="N551" s="542"/>
      <c r="O551" s="542"/>
      <c r="P551" s="542"/>
      <c r="Q551" s="542"/>
      <c r="R551" s="542"/>
      <c r="S551" s="542"/>
      <c r="T551" s="542"/>
      <c r="U551" s="542"/>
      <c r="V551" s="542"/>
      <c r="W551" s="542"/>
      <c r="X551" s="542"/>
      <c r="Y551" s="542"/>
      <c r="Z551" s="542"/>
    </row>
    <row r="552" spans="1:26" ht="15.75" x14ac:dyDescent="0.25">
      <c r="A552" s="541"/>
      <c r="B552" s="541"/>
      <c r="C552" s="542"/>
      <c r="D552" s="542"/>
      <c r="E552" s="542"/>
      <c r="F552" s="542"/>
      <c r="G552" s="542"/>
      <c r="H552" s="542"/>
      <c r="I552" s="542"/>
      <c r="J552" s="542"/>
      <c r="K552" s="542"/>
      <c r="L552" s="542"/>
      <c r="M552" s="542"/>
      <c r="N552" s="542"/>
      <c r="O552" s="542"/>
      <c r="P552" s="542"/>
      <c r="Q552" s="542"/>
      <c r="R552" s="542"/>
      <c r="S552" s="542"/>
      <c r="T552" s="542"/>
      <c r="U552" s="542"/>
      <c r="V552" s="542"/>
      <c r="W552" s="542"/>
      <c r="X552" s="542"/>
      <c r="Y552" s="542"/>
      <c r="Z552" s="542"/>
    </row>
    <row r="553" spans="1:26" ht="15.75" x14ac:dyDescent="0.25">
      <c r="A553" s="541"/>
      <c r="B553" s="541"/>
      <c r="C553" s="542"/>
      <c r="D553" s="542"/>
      <c r="E553" s="542"/>
      <c r="F553" s="542"/>
      <c r="G553" s="542"/>
      <c r="H553" s="542"/>
      <c r="I553" s="542"/>
      <c r="J553" s="542"/>
      <c r="K553" s="542"/>
      <c r="L553" s="542"/>
      <c r="M553" s="542"/>
      <c r="N553" s="542"/>
      <c r="O553" s="542"/>
      <c r="P553" s="542"/>
      <c r="Q553" s="542"/>
      <c r="R553" s="542"/>
      <c r="S553" s="542"/>
      <c r="T553" s="542"/>
      <c r="U553" s="542"/>
      <c r="V553" s="542"/>
      <c r="W553" s="542"/>
      <c r="X553" s="542"/>
      <c r="Y553" s="542"/>
      <c r="Z553" s="542"/>
    </row>
    <row r="554" spans="1:26" ht="15.75" x14ac:dyDescent="0.25">
      <c r="A554" s="541"/>
      <c r="B554" s="541"/>
      <c r="C554" s="542"/>
      <c r="D554" s="542"/>
      <c r="E554" s="542"/>
      <c r="F554" s="542"/>
      <c r="G554" s="542"/>
      <c r="H554" s="542"/>
      <c r="I554" s="542"/>
      <c r="J554" s="542"/>
      <c r="K554" s="542"/>
      <c r="L554" s="542"/>
      <c r="M554" s="542"/>
      <c r="N554" s="542"/>
      <c r="O554" s="542"/>
      <c r="P554" s="542"/>
      <c r="Q554" s="542"/>
      <c r="R554" s="542"/>
      <c r="S554" s="542"/>
      <c r="T554" s="542"/>
      <c r="U554" s="542"/>
      <c r="V554" s="542"/>
      <c r="W554" s="542"/>
      <c r="X554" s="542"/>
      <c r="Y554" s="542"/>
      <c r="Z554" s="542"/>
    </row>
    <row r="555" spans="1:26" ht="15.75" x14ac:dyDescent="0.25">
      <c r="A555" s="541"/>
      <c r="B555" s="541"/>
      <c r="C555" s="542"/>
      <c r="D555" s="542"/>
      <c r="E555" s="542"/>
      <c r="F555" s="542"/>
      <c r="G555" s="542"/>
      <c r="H555" s="542"/>
      <c r="I555" s="542"/>
      <c r="J555" s="542"/>
      <c r="K555" s="542"/>
      <c r="L555" s="542"/>
      <c r="M555" s="542"/>
      <c r="N555" s="542"/>
      <c r="O555" s="542"/>
      <c r="P555" s="542"/>
      <c r="Q555" s="542"/>
      <c r="R555" s="542"/>
      <c r="S555" s="542"/>
      <c r="T555" s="542"/>
      <c r="U555" s="542"/>
      <c r="V555" s="542"/>
      <c r="W555" s="542"/>
      <c r="X555" s="542"/>
      <c r="Y555" s="542"/>
      <c r="Z555" s="542"/>
    </row>
    <row r="556" spans="1:26" ht="15.75" x14ac:dyDescent="0.25">
      <c r="A556" s="541"/>
      <c r="B556" s="541"/>
      <c r="C556" s="542"/>
      <c r="D556" s="542"/>
      <c r="E556" s="542"/>
      <c r="F556" s="542"/>
      <c r="G556" s="542"/>
      <c r="H556" s="542"/>
      <c r="I556" s="542"/>
      <c r="J556" s="542"/>
      <c r="K556" s="542"/>
      <c r="L556" s="542"/>
      <c r="M556" s="542"/>
      <c r="N556" s="542"/>
      <c r="O556" s="542"/>
      <c r="P556" s="542"/>
      <c r="Q556" s="542"/>
      <c r="R556" s="542"/>
      <c r="S556" s="542"/>
      <c r="T556" s="542"/>
      <c r="U556" s="542"/>
      <c r="V556" s="542"/>
      <c r="W556" s="542"/>
      <c r="X556" s="542"/>
      <c r="Y556" s="542"/>
      <c r="Z556" s="542"/>
    </row>
    <row r="557" spans="1:26" ht="15.75" x14ac:dyDescent="0.25">
      <c r="A557" s="541"/>
      <c r="B557" s="541"/>
      <c r="C557" s="542"/>
      <c r="D557" s="542"/>
      <c r="E557" s="542"/>
      <c r="F557" s="542"/>
      <c r="G557" s="542"/>
      <c r="H557" s="542"/>
      <c r="I557" s="542"/>
      <c r="J557" s="542"/>
      <c r="K557" s="542"/>
      <c r="L557" s="542"/>
      <c r="M557" s="542"/>
      <c r="N557" s="542"/>
      <c r="O557" s="542"/>
      <c r="P557" s="542"/>
      <c r="Q557" s="542"/>
      <c r="R557" s="542"/>
      <c r="S557" s="542"/>
      <c r="T557" s="542"/>
      <c r="U557" s="542"/>
      <c r="V557" s="542"/>
      <c r="W557" s="542"/>
      <c r="X557" s="542"/>
      <c r="Y557" s="542"/>
      <c r="Z557" s="542"/>
    </row>
    <row r="558" spans="1:26" ht="15.75" x14ac:dyDescent="0.25">
      <c r="A558" s="541"/>
      <c r="B558" s="541"/>
      <c r="C558" s="542"/>
      <c r="D558" s="542"/>
      <c r="E558" s="542"/>
      <c r="F558" s="542"/>
      <c r="G558" s="542"/>
      <c r="H558" s="542"/>
      <c r="I558" s="542"/>
      <c r="J558" s="542"/>
      <c r="K558" s="542"/>
      <c r="L558" s="542"/>
      <c r="M558" s="542"/>
      <c r="N558" s="542"/>
      <c r="O558" s="542"/>
      <c r="P558" s="542"/>
      <c r="Q558" s="542"/>
      <c r="R558" s="542"/>
      <c r="S558" s="542"/>
      <c r="T558" s="542"/>
      <c r="U558" s="542"/>
      <c r="V558" s="542"/>
      <c r="W558" s="542"/>
      <c r="X558" s="542"/>
      <c r="Y558" s="542"/>
      <c r="Z558" s="542"/>
    </row>
    <row r="559" spans="1:26" ht="15.75" x14ac:dyDescent="0.25">
      <c r="A559" s="541"/>
      <c r="B559" s="541"/>
      <c r="C559" s="542"/>
      <c r="D559" s="542"/>
      <c r="E559" s="542"/>
      <c r="F559" s="542"/>
      <c r="G559" s="542"/>
      <c r="H559" s="542"/>
      <c r="I559" s="542"/>
      <c r="J559" s="542"/>
      <c r="K559" s="542"/>
      <c r="L559" s="542"/>
      <c r="M559" s="542"/>
      <c r="N559" s="542"/>
      <c r="O559" s="542"/>
      <c r="P559" s="542"/>
      <c r="Q559" s="542"/>
      <c r="R559" s="542"/>
      <c r="S559" s="542"/>
      <c r="T559" s="542"/>
      <c r="U559" s="542"/>
      <c r="V559" s="542"/>
      <c r="W559" s="542"/>
      <c r="X559" s="542"/>
      <c r="Y559" s="542"/>
      <c r="Z559" s="542"/>
    </row>
    <row r="560" spans="1:26" ht="15.75" x14ac:dyDescent="0.25">
      <c r="A560" s="541"/>
      <c r="B560" s="541"/>
      <c r="C560" s="542"/>
      <c r="D560" s="542"/>
      <c r="E560" s="542"/>
      <c r="F560" s="542"/>
      <c r="G560" s="542"/>
      <c r="H560" s="542"/>
      <c r="I560" s="542"/>
      <c r="J560" s="542"/>
      <c r="K560" s="542"/>
      <c r="L560" s="542"/>
      <c r="M560" s="542"/>
      <c r="N560" s="542"/>
      <c r="O560" s="542"/>
      <c r="P560" s="542"/>
      <c r="Q560" s="542"/>
      <c r="R560" s="542"/>
      <c r="S560" s="542"/>
      <c r="T560" s="542"/>
      <c r="U560" s="542"/>
      <c r="V560" s="542"/>
      <c r="W560" s="542"/>
      <c r="X560" s="542"/>
      <c r="Y560" s="542"/>
      <c r="Z560" s="542"/>
    </row>
    <row r="561" spans="1:26" ht="15.75" x14ac:dyDescent="0.25">
      <c r="A561" s="541"/>
      <c r="B561" s="541"/>
      <c r="C561" s="542"/>
      <c r="D561" s="542"/>
      <c r="E561" s="542"/>
      <c r="F561" s="542"/>
      <c r="G561" s="542"/>
      <c r="H561" s="542"/>
      <c r="I561" s="542"/>
      <c r="J561" s="542"/>
      <c r="K561" s="542"/>
      <c r="L561" s="542"/>
      <c r="M561" s="542"/>
      <c r="N561" s="542"/>
      <c r="O561" s="542"/>
      <c r="P561" s="542"/>
      <c r="Q561" s="542"/>
      <c r="R561" s="542"/>
      <c r="S561" s="542"/>
      <c r="T561" s="542"/>
      <c r="U561" s="542"/>
      <c r="V561" s="542"/>
      <c r="W561" s="542"/>
      <c r="X561" s="542"/>
      <c r="Y561" s="542"/>
      <c r="Z561" s="542"/>
    </row>
    <row r="562" spans="1:26" ht="15.75" x14ac:dyDescent="0.25">
      <c r="A562" s="541"/>
      <c r="B562" s="541"/>
      <c r="C562" s="542"/>
      <c r="D562" s="542"/>
      <c r="E562" s="542"/>
      <c r="F562" s="542"/>
      <c r="G562" s="542"/>
      <c r="H562" s="542"/>
      <c r="I562" s="542"/>
      <c r="J562" s="542"/>
      <c r="K562" s="542"/>
      <c r="L562" s="542"/>
      <c r="M562" s="542"/>
      <c r="N562" s="542"/>
      <c r="O562" s="542"/>
      <c r="P562" s="542"/>
      <c r="Q562" s="542"/>
      <c r="R562" s="542"/>
      <c r="S562" s="542"/>
      <c r="T562" s="542"/>
      <c r="U562" s="542"/>
      <c r="V562" s="542"/>
      <c r="W562" s="542"/>
      <c r="X562" s="542"/>
      <c r="Y562" s="542"/>
      <c r="Z562" s="542"/>
    </row>
    <row r="563" spans="1:26" ht="15.75" x14ac:dyDescent="0.25">
      <c r="A563" s="541"/>
      <c r="B563" s="541"/>
      <c r="C563" s="542"/>
      <c r="D563" s="542"/>
      <c r="E563" s="542"/>
      <c r="F563" s="542"/>
      <c r="G563" s="542"/>
      <c r="H563" s="542"/>
      <c r="I563" s="542"/>
      <c r="J563" s="542"/>
      <c r="K563" s="542"/>
      <c r="L563" s="542"/>
      <c r="M563" s="542"/>
      <c r="N563" s="542"/>
      <c r="O563" s="542"/>
      <c r="P563" s="542"/>
      <c r="Q563" s="542"/>
      <c r="R563" s="542"/>
      <c r="S563" s="542"/>
      <c r="T563" s="542"/>
      <c r="U563" s="542"/>
      <c r="V563" s="542"/>
      <c r="W563" s="542"/>
      <c r="X563" s="542"/>
      <c r="Y563" s="542"/>
      <c r="Z563" s="542"/>
    </row>
    <row r="564" spans="1:26" ht="15.75" x14ac:dyDescent="0.25">
      <c r="A564" s="541"/>
      <c r="B564" s="541"/>
      <c r="C564" s="542"/>
      <c r="D564" s="542"/>
      <c r="E564" s="542"/>
      <c r="F564" s="542"/>
      <c r="G564" s="542"/>
      <c r="H564" s="542"/>
      <c r="I564" s="542"/>
      <c r="J564" s="542"/>
      <c r="K564" s="542"/>
      <c r="L564" s="542"/>
      <c r="M564" s="542"/>
      <c r="N564" s="542"/>
      <c r="O564" s="542"/>
      <c r="P564" s="542"/>
      <c r="Q564" s="542"/>
      <c r="R564" s="542"/>
      <c r="S564" s="542"/>
      <c r="T564" s="542"/>
      <c r="U564" s="542"/>
      <c r="V564" s="542"/>
      <c r="W564" s="542"/>
      <c r="X564" s="542"/>
      <c r="Y564" s="542"/>
      <c r="Z564" s="542"/>
    </row>
    <row r="565" spans="1:26" ht="15.75" x14ac:dyDescent="0.25">
      <c r="A565" s="541"/>
      <c r="B565" s="541"/>
      <c r="C565" s="542"/>
      <c r="D565" s="542"/>
      <c r="E565" s="542"/>
      <c r="F565" s="542"/>
      <c r="G565" s="542"/>
      <c r="H565" s="542"/>
      <c r="I565" s="542"/>
      <c r="J565" s="542"/>
      <c r="K565" s="542"/>
      <c r="L565" s="542"/>
      <c r="M565" s="542"/>
      <c r="N565" s="542"/>
      <c r="O565" s="542"/>
      <c r="P565" s="542"/>
      <c r="Q565" s="542"/>
      <c r="R565" s="542"/>
      <c r="S565" s="542"/>
      <c r="T565" s="542"/>
      <c r="U565" s="542"/>
      <c r="V565" s="542"/>
      <c r="W565" s="542"/>
      <c r="X565" s="542"/>
      <c r="Y565" s="542"/>
      <c r="Z565" s="542"/>
    </row>
    <row r="566" spans="1:26" ht="15.75" x14ac:dyDescent="0.25">
      <c r="A566" s="541"/>
      <c r="B566" s="541"/>
      <c r="C566" s="542"/>
      <c r="D566" s="542"/>
      <c r="E566" s="542"/>
      <c r="F566" s="542"/>
      <c r="G566" s="542"/>
      <c r="H566" s="542"/>
      <c r="I566" s="542"/>
      <c r="J566" s="542"/>
      <c r="K566" s="542"/>
      <c r="L566" s="542"/>
      <c r="M566" s="542"/>
      <c r="N566" s="542"/>
      <c r="O566" s="542"/>
      <c r="P566" s="542"/>
      <c r="Q566" s="542"/>
      <c r="R566" s="542"/>
      <c r="S566" s="542"/>
      <c r="T566" s="542"/>
      <c r="U566" s="542"/>
      <c r="V566" s="542"/>
      <c r="W566" s="542"/>
      <c r="X566" s="542"/>
      <c r="Y566" s="542"/>
      <c r="Z566" s="542"/>
    </row>
    <row r="567" spans="1:26" ht="15.75" x14ac:dyDescent="0.25">
      <c r="A567" s="541"/>
      <c r="B567" s="541"/>
      <c r="C567" s="542"/>
      <c r="D567" s="542"/>
      <c r="E567" s="542"/>
      <c r="F567" s="542"/>
      <c r="G567" s="542"/>
      <c r="H567" s="542"/>
      <c r="I567" s="542"/>
      <c r="J567" s="542"/>
      <c r="K567" s="542"/>
      <c r="L567" s="542"/>
      <c r="M567" s="542"/>
      <c r="N567" s="542"/>
      <c r="O567" s="542"/>
      <c r="P567" s="542"/>
      <c r="Q567" s="542"/>
      <c r="R567" s="542"/>
      <c r="S567" s="542"/>
      <c r="T567" s="542"/>
      <c r="U567" s="542"/>
      <c r="V567" s="542"/>
      <c r="W567" s="542"/>
      <c r="X567" s="542"/>
      <c r="Y567" s="542"/>
      <c r="Z567" s="542"/>
    </row>
    <row r="568" spans="1:26" ht="15.75" x14ac:dyDescent="0.25">
      <c r="A568" s="541"/>
      <c r="B568" s="541"/>
      <c r="C568" s="542"/>
      <c r="D568" s="542"/>
      <c r="E568" s="542"/>
      <c r="F568" s="542"/>
      <c r="G568" s="542"/>
      <c r="H568" s="542"/>
      <c r="I568" s="542"/>
      <c r="J568" s="542"/>
      <c r="K568" s="542"/>
      <c r="L568" s="542"/>
      <c r="M568" s="542"/>
      <c r="N568" s="542"/>
      <c r="O568" s="542"/>
      <c r="P568" s="542"/>
      <c r="Q568" s="542"/>
      <c r="R568" s="542"/>
      <c r="S568" s="542"/>
      <c r="T568" s="542"/>
      <c r="U568" s="542"/>
      <c r="V568" s="542"/>
      <c r="W568" s="542"/>
      <c r="X568" s="542"/>
      <c r="Y568" s="542"/>
      <c r="Z568" s="542"/>
    </row>
    <row r="569" spans="1:26" ht="15.75" x14ac:dyDescent="0.25">
      <c r="A569" s="541"/>
      <c r="B569" s="541"/>
      <c r="C569" s="542"/>
      <c r="D569" s="542"/>
      <c r="E569" s="542"/>
      <c r="F569" s="542"/>
      <c r="G569" s="542"/>
      <c r="H569" s="542"/>
      <c r="I569" s="542"/>
      <c r="J569" s="542"/>
      <c r="K569" s="542"/>
      <c r="L569" s="542"/>
      <c r="M569" s="542"/>
      <c r="N569" s="542"/>
      <c r="O569" s="542"/>
      <c r="P569" s="542"/>
      <c r="Q569" s="542"/>
      <c r="R569" s="542"/>
      <c r="S569" s="542"/>
      <c r="T569" s="542"/>
      <c r="U569" s="542"/>
      <c r="V569" s="542"/>
      <c r="W569" s="542"/>
      <c r="X569" s="542"/>
      <c r="Y569" s="542"/>
      <c r="Z569" s="542"/>
    </row>
    <row r="570" spans="1:26" ht="15.75" x14ac:dyDescent="0.25">
      <c r="A570" s="541"/>
      <c r="B570" s="541"/>
      <c r="C570" s="542"/>
      <c r="D570" s="542"/>
      <c r="E570" s="542"/>
      <c r="F570" s="542"/>
      <c r="G570" s="542"/>
      <c r="H570" s="542"/>
      <c r="I570" s="542"/>
      <c r="J570" s="542"/>
      <c r="K570" s="542"/>
      <c r="L570" s="542"/>
      <c r="M570" s="542"/>
      <c r="N570" s="542"/>
      <c r="O570" s="542"/>
      <c r="P570" s="542"/>
      <c r="Q570" s="542"/>
      <c r="R570" s="542"/>
      <c r="S570" s="542"/>
      <c r="T570" s="542"/>
      <c r="U570" s="542"/>
      <c r="V570" s="542"/>
      <c r="W570" s="542"/>
      <c r="X570" s="542"/>
      <c r="Y570" s="542"/>
      <c r="Z570" s="542"/>
    </row>
    <row r="571" spans="1:26" ht="15.75" x14ac:dyDescent="0.25">
      <c r="A571" s="541"/>
      <c r="B571" s="541"/>
      <c r="C571" s="542"/>
      <c r="D571" s="542"/>
      <c r="E571" s="542"/>
      <c r="F571" s="542"/>
      <c r="G571" s="542"/>
      <c r="H571" s="542"/>
      <c r="I571" s="542"/>
      <c r="J571" s="542"/>
      <c r="K571" s="542"/>
      <c r="L571" s="542"/>
      <c r="M571" s="542"/>
      <c r="N571" s="542"/>
      <c r="O571" s="542"/>
      <c r="P571" s="542"/>
      <c r="Q571" s="542"/>
      <c r="R571" s="542"/>
      <c r="S571" s="542"/>
      <c r="T571" s="542"/>
      <c r="U571" s="542"/>
      <c r="V571" s="542"/>
      <c r="W571" s="542"/>
      <c r="X571" s="542"/>
      <c r="Y571" s="542"/>
      <c r="Z571" s="542"/>
    </row>
    <row r="572" spans="1:26" ht="15.75" x14ac:dyDescent="0.25">
      <c r="A572" s="541"/>
      <c r="B572" s="541"/>
      <c r="C572" s="542"/>
      <c r="D572" s="542"/>
      <c r="E572" s="542"/>
      <c r="F572" s="542"/>
      <c r="G572" s="542"/>
      <c r="H572" s="542"/>
      <c r="I572" s="542"/>
      <c r="J572" s="542"/>
      <c r="K572" s="542"/>
      <c r="L572" s="542"/>
      <c r="M572" s="542"/>
      <c r="N572" s="542"/>
      <c r="O572" s="542"/>
      <c r="P572" s="542"/>
      <c r="Q572" s="542"/>
      <c r="R572" s="542"/>
      <c r="S572" s="542"/>
      <c r="T572" s="542"/>
      <c r="U572" s="542"/>
      <c r="V572" s="542"/>
      <c r="W572" s="542"/>
      <c r="X572" s="542"/>
      <c r="Y572" s="542"/>
      <c r="Z572" s="542"/>
    </row>
    <row r="573" spans="1:26" ht="15.75" x14ac:dyDescent="0.25">
      <c r="A573" s="541"/>
      <c r="B573" s="541"/>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row>
    <row r="574" spans="1:26" ht="15.75" x14ac:dyDescent="0.25">
      <c r="A574" s="541"/>
      <c r="B574" s="541"/>
      <c r="C574" s="542"/>
      <c r="D574" s="542"/>
      <c r="E574" s="542"/>
      <c r="F574" s="542"/>
      <c r="G574" s="542"/>
      <c r="H574" s="542"/>
      <c r="I574" s="542"/>
      <c r="J574" s="542"/>
      <c r="K574" s="542"/>
      <c r="L574" s="542"/>
      <c r="M574" s="542"/>
      <c r="N574" s="542"/>
      <c r="O574" s="542"/>
      <c r="P574" s="542"/>
      <c r="Q574" s="542"/>
      <c r="R574" s="542"/>
      <c r="S574" s="542"/>
      <c r="T574" s="542"/>
      <c r="U574" s="542"/>
      <c r="V574" s="542"/>
      <c r="W574" s="542"/>
      <c r="X574" s="542"/>
      <c r="Y574" s="542"/>
      <c r="Z574" s="542"/>
    </row>
    <row r="575" spans="1:26" ht="15.75" x14ac:dyDescent="0.25">
      <c r="A575" s="541"/>
      <c r="B575" s="541"/>
      <c r="C575" s="542"/>
      <c r="D575" s="542"/>
      <c r="E575" s="542"/>
      <c r="F575" s="542"/>
      <c r="G575" s="542"/>
      <c r="H575" s="542"/>
      <c r="I575" s="542"/>
      <c r="J575" s="542"/>
      <c r="K575" s="542"/>
      <c r="L575" s="542"/>
      <c r="M575" s="542"/>
      <c r="N575" s="542"/>
      <c r="O575" s="542"/>
      <c r="P575" s="542"/>
      <c r="Q575" s="542"/>
      <c r="R575" s="542"/>
      <c r="S575" s="542"/>
      <c r="T575" s="542"/>
      <c r="U575" s="542"/>
      <c r="V575" s="542"/>
      <c r="W575" s="542"/>
      <c r="X575" s="542"/>
      <c r="Y575" s="542"/>
      <c r="Z575" s="542"/>
    </row>
    <row r="576" spans="1:26" ht="15.75" x14ac:dyDescent="0.25">
      <c r="A576" s="541"/>
      <c r="B576" s="541"/>
      <c r="C576" s="542"/>
      <c r="D576" s="542"/>
      <c r="E576" s="542"/>
      <c r="F576" s="542"/>
      <c r="G576" s="542"/>
      <c r="H576" s="542"/>
      <c r="I576" s="542"/>
      <c r="J576" s="542"/>
      <c r="K576" s="542"/>
      <c r="L576" s="542"/>
      <c r="M576" s="542"/>
      <c r="N576" s="542"/>
      <c r="O576" s="542"/>
      <c r="P576" s="542"/>
      <c r="Q576" s="542"/>
      <c r="R576" s="542"/>
      <c r="S576" s="542"/>
      <c r="T576" s="542"/>
      <c r="U576" s="542"/>
      <c r="V576" s="542"/>
      <c r="W576" s="542"/>
      <c r="X576" s="542"/>
      <c r="Y576" s="542"/>
      <c r="Z576" s="542"/>
    </row>
    <row r="577" spans="1:26" ht="15.75" x14ac:dyDescent="0.25">
      <c r="A577" s="541"/>
      <c r="B577" s="541"/>
      <c r="C577" s="542"/>
      <c r="D577" s="542"/>
      <c r="E577" s="542"/>
      <c r="F577" s="542"/>
      <c r="G577" s="542"/>
      <c r="H577" s="542"/>
      <c r="I577" s="542"/>
      <c r="J577" s="542"/>
      <c r="K577" s="542"/>
      <c r="L577" s="542"/>
      <c r="M577" s="542"/>
      <c r="N577" s="542"/>
      <c r="O577" s="542"/>
      <c r="P577" s="542"/>
      <c r="Q577" s="542"/>
      <c r="R577" s="542"/>
      <c r="S577" s="542"/>
      <c r="T577" s="542"/>
      <c r="U577" s="542"/>
      <c r="V577" s="542"/>
      <c r="W577" s="542"/>
      <c r="X577" s="542"/>
      <c r="Y577" s="542"/>
      <c r="Z577" s="542"/>
    </row>
    <row r="578" spans="1:26" ht="15.75" x14ac:dyDescent="0.25">
      <c r="A578" s="541"/>
      <c r="B578" s="541"/>
      <c r="C578" s="542"/>
      <c r="D578" s="542"/>
      <c r="E578" s="542"/>
      <c r="F578" s="542"/>
      <c r="G578" s="542"/>
      <c r="H578" s="542"/>
      <c r="I578" s="542"/>
      <c r="J578" s="542"/>
      <c r="K578" s="542"/>
      <c r="L578" s="542"/>
      <c r="M578" s="542"/>
      <c r="N578" s="542"/>
      <c r="O578" s="542"/>
      <c r="P578" s="542"/>
      <c r="Q578" s="542"/>
      <c r="R578" s="542"/>
      <c r="S578" s="542"/>
      <c r="T578" s="542"/>
      <c r="U578" s="542"/>
      <c r="V578" s="542"/>
      <c r="W578" s="542"/>
      <c r="X578" s="542"/>
      <c r="Y578" s="542"/>
      <c r="Z578" s="542"/>
    </row>
    <row r="579" spans="1:26" ht="15.75" x14ac:dyDescent="0.25">
      <c r="A579" s="541"/>
      <c r="B579" s="541"/>
      <c r="C579" s="542"/>
      <c r="D579" s="542"/>
      <c r="E579" s="542"/>
      <c r="F579" s="542"/>
      <c r="G579" s="542"/>
      <c r="H579" s="542"/>
      <c r="I579" s="542"/>
      <c r="J579" s="542"/>
      <c r="K579" s="542"/>
      <c r="L579" s="542"/>
      <c r="M579" s="542"/>
      <c r="N579" s="542"/>
      <c r="O579" s="542"/>
      <c r="P579" s="542"/>
      <c r="Q579" s="542"/>
      <c r="R579" s="542"/>
      <c r="S579" s="542"/>
      <c r="T579" s="542"/>
      <c r="U579" s="542"/>
      <c r="V579" s="542"/>
      <c r="W579" s="542"/>
      <c r="X579" s="542"/>
      <c r="Y579" s="542"/>
      <c r="Z579" s="542"/>
    </row>
    <row r="580" spans="1:26" ht="15.75" x14ac:dyDescent="0.25">
      <c r="A580" s="541"/>
      <c r="B580" s="541"/>
      <c r="C580" s="542"/>
      <c r="D580" s="542"/>
      <c r="E580" s="542"/>
      <c r="F580" s="542"/>
      <c r="G580" s="542"/>
      <c r="H580" s="542"/>
      <c r="I580" s="542"/>
      <c r="J580" s="542"/>
      <c r="K580" s="542"/>
      <c r="L580" s="542"/>
      <c r="M580" s="542"/>
      <c r="N580" s="542"/>
      <c r="O580" s="542"/>
      <c r="P580" s="542"/>
      <c r="Q580" s="542"/>
      <c r="R580" s="542"/>
      <c r="S580" s="542"/>
      <c r="T580" s="542"/>
      <c r="U580" s="542"/>
      <c r="V580" s="542"/>
      <c r="W580" s="542"/>
      <c r="X580" s="542"/>
      <c r="Y580" s="542"/>
      <c r="Z580" s="542"/>
    </row>
    <row r="581" spans="1:26" ht="15.75" x14ac:dyDescent="0.25">
      <c r="A581" s="541"/>
      <c r="B581" s="541"/>
      <c r="C581" s="542"/>
      <c r="D581" s="542"/>
      <c r="E581" s="542"/>
      <c r="F581" s="542"/>
      <c r="G581" s="542"/>
      <c r="H581" s="542"/>
      <c r="I581" s="542"/>
      <c r="J581" s="542"/>
      <c r="K581" s="542"/>
      <c r="L581" s="542"/>
      <c r="M581" s="542"/>
      <c r="N581" s="542"/>
      <c r="O581" s="542"/>
      <c r="P581" s="542"/>
      <c r="Q581" s="542"/>
      <c r="R581" s="542"/>
      <c r="S581" s="542"/>
      <c r="T581" s="542"/>
      <c r="U581" s="542"/>
      <c r="V581" s="542"/>
      <c r="W581" s="542"/>
      <c r="X581" s="542"/>
      <c r="Y581" s="542"/>
      <c r="Z581" s="542"/>
    </row>
    <row r="582" spans="1:26" ht="15.75" x14ac:dyDescent="0.25">
      <c r="A582" s="541"/>
      <c r="B582" s="541"/>
      <c r="C582" s="542"/>
      <c r="D582" s="542"/>
      <c r="E582" s="542"/>
      <c r="F582" s="542"/>
      <c r="G582" s="542"/>
      <c r="H582" s="542"/>
      <c r="I582" s="542"/>
      <c r="J582" s="542"/>
      <c r="K582" s="542"/>
      <c r="L582" s="542"/>
      <c r="M582" s="542"/>
      <c r="N582" s="542"/>
      <c r="O582" s="542"/>
      <c r="P582" s="542"/>
      <c r="Q582" s="542"/>
      <c r="R582" s="542"/>
      <c r="S582" s="542"/>
      <c r="T582" s="542"/>
      <c r="U582" s="542"/>
      <c r="V582" s="542"/>
      <c r="W582" s="542"/>
      <c r="X582" s="542"/>
      <c r="Y582" s="542"/>
      <c r="Z582" s="542"/>
    </row>
    <row r="583" spans="1:26" ht="15.75" x14ac:dyDescent="0.25">
      <c r="A583" s="541"/>
      <c r="B583" s="541"/>
      <c r="C583" s="542"/>
      <c r="D583" s="542"/>
      <c r="E583" s="542"/>
      <c r="F583" s="542"/>
      <c r="G583" s="542"/>
      <c r="H583" s="542"/>
      <c r="I583" s="542"/>
      <c r="J583" s="542"/>
      <c r="K583" s="542"/>
      <c r="L583" s="542"/>
      <c r="M583" s="542"/>
      <c r="N583" s="542"/>
      <c r="O583" s="542"/>
      <c r="P583" s="542"/>
      <c r="Q583" s="542"/>
      <c r="R583" s="542"/>
      <c r="S583" s="542"/>
      <c r="T583" s="542"/>
      <c r="U583" s="542"/>
      <c r="V583" s="542"/>
      <c r="W583" s="542"/>
      <c r="X583" s="542"/>
      <c r="Y583" s="542"/>
      <c r="Z583" s="542"/>
    </row>
    <row r="584" spans="1:26" ht="15.75" x14ac:dyDescent="0.25">
      <c r="A584" s="541"/>
      <c r="B584" s="541"/>
      <c r="C584" s="542"/>
      <c r="D584" s="542"/>
      <c r="E584" s="542"/>
      <c r="F584" s="542"/>
      <c r="G584" s="542"/>
      <c r="H584" s="542"/>
      <c r="I584" s="542"/>
      <c r="J584" s="542"/>
      <c r="K584" s="542"/>
      <c r="L584" s="542"/>
      <c r="M584" s="542"/>
      <c r="N584" s="542"/>
      <c r="O584" s="542"/>
      <c r="P584" s="542"/>
      <c r="Q584" s="542"/>
      <c r="R584" s="542"/>
      <c r="S584" s="542"/>
      <c r="T584" s="542"/>
      <c r="U584" s="542"/>
      <c r="V584" s="542"/>
      <c r="W584" s="542"/>
      <c r="X584" s="542"/>
      <c r="Y584" s="542"/>
      <c r="Z584" s="542"/>
    </row>
    <row r="585" spans="1:26" ht="15.75" x14ac:dyDescent="0.25">
      <c r="A585" s="541"/>
      <c r="B585" s="541"/>
      <c r="C585" s="542"/>
      <c r="D585" s="542"/>
      <c r="E585" s="542"/>
      <c r="F585" s="542"/>
      <c r="G585" s="542"/>
      <c r="H585" s="542"/>
      <c r="I585" s="542"/>
      <c r="J585" s="542"/>
      <c r="K585" s="542"/>
      <c r="L585" s="542"/>
      <c r="M585" s="542"/>
      <c r="N585" s="542"/>
      <c r="O585" s="542"/>
      <c r="P585" s="542"/>
      <c r="Q585" s="542"/>
      <c r="R585" s="542"/>
      <c r="S585" s="542"/>
      <c r="T585" s="542"/>
      <c r="U585" s="542"/>
      <c r="V585" s="542"/>
      <c r="W585" s="542"/>
      <c r="X585" s="542"/>
      <c r="Y585" s="542"/>
      <c r="Z585" s="542"/>
    </row>
    <row r="586" spans="1:26" ht="15.75" x14ac:dyDescent="0.25">
      <c r="A586" s="541"/>
      <c r="B586" s="541"/>
      <c r="C586" s="542"/>
      <c r="D586" s="542"/>
      <c r="E586" s="542"/>
      <c r="F586" s="542"/>
      <c r="G586" s="542"/>
      <c r="H586" s="542"/>
      <c r="I586" s="542"/>
      <c r="J586" s="542"/>
      <c r="K586" s="542"/>
      <c r="L586" s="542"/>
      <c r="M586" s="542"/>
      <c r="N586" s="542"/>
      <c r="O586" s="542"/>
      <c r="P586" s="542"/>
      <c r="Q586" s="542"/>
      <c r="R586" s="542"/>
      <c r="S586" s="542"/>
      <c r="T586" s="542"/>
      <c r="U586" s="542"/>
      <c r="V586" s="542"/>
      <c r="W586" s="542"/>
      <c r="X586" s="542"/>
      <c r="Y586" s="542"/>
      <c r="Z586" s="542"/>
    </row>
    <row r="587" spans="1:26" ht="15.75" x14ac:dyDescent="0.25">
      <c r="A587" s="541"/>
      <c r="B587" s="541"/>
      <c r="C587" s="542"/>
      <c r="D587" s="542"/>
      <c r="E587" s="542"/>
      <c r="F587" s="542"/>
      <c r="G587" s="542"/>
      <c r="H587" s="542"/>
      <c r="I587" s="542"/>
      <c r="J587" s="542"/>
      <c r="K587" s="542"/>
      <c r="L587" s="542"/>
      <c r="M587" s="542"/>
      <c r="N587" s="542"/>
      <c r="O587" s="542"/>
      <c r="P587" s="542"/>
      <c r="Q587" s="542"/>
      <c r="R587" s="542"/>
      <c r="S587" s="542"/>
      <c r="T587" s="542"/>
      <c r="U587" s="542"/>
      <c r="V587" s="542"/>
      <c r="W587" s="542"/>
      <c r="X587" s="542"/>
      <c r="Y587" s="542"/>
      <c r="Z587" s="542"/>
    </row>
    <row r="588" spans="1:26" ht="15.75" x14ac:dyDescent="0.25">
      <c r="A588" s="541"/>
      <c r="B588" s="541"/>
      <c r="C588" s="542"/>
      <c r="D588" s="542"/>
      <c r="E588" s="542"/>
      <c r="F588" s="542"/>
      <c r="G588" s="542"/>
      <c r="H588" s="542"/>
      <c r="I588" s="542"/>
      <c r="J588" s="542"/>
      <c r="K588" s="542"/>
      <c r="L588" s="542"/>
      <c r="M588" s="542"/>
      <c r="N588" s="542"/>
      <c r="O588" s="542"/>
      <c r="P588" s="542"/>
      <c r="Q588" s="542"/>
      <c r="R588" s="542"/>
      <c r="S588" s="542"/>
      <c r="T588" s="542"/>
      <c r="U588" s="542"/>
      <c r="V588" s="542"/>
      <c r="W588" s="542"/>
      <c r="X588" s="542"/>
      <c r="Y588" s="542"/>
      <c r="Z588" s="542"/>
    </row>
    <row r="589" spans="1:26" ht="15.75" x14ac:dyDescent="0.25">
      <c r="A589" s="541"/>
      <c r="B589" s="541"/>
      <c r="C589" s="542"/>
      <c r="D589" s="542"/>
      <c r="E589" s="542"/>
      <c r="F589" s="542"/>
      <c r="G589" s="542"/>
      <c r="H589" s="542"/>
      <c r="I589" s="542"/>
      <c r="J589" s="542"/>
      <c r="K589" s="542"/>
      <c r="L589" s="542"/>
      <c r="M589" s="542"/>
      <c r="N589" s="542"/>
      <c r="O589" s="542"/>
      <c r="P589" s="542"/>
      <c r="Q589" s="542"/>
      <c r="R589" s="542"/>
      <c r="S589" s="542"/>
      <c r="T589" s="542"/>
      <c r="U589" s="542"/>
      <c r="V589" s="542"/>
      <c r="W589" s="542"/>
      <c r="X589" s="542"/>
      <c r="Y589" s="542"/>
      <c r="Z589" s="542"/>
    </row>
    <row r="590" spans="1:26" ht="15.75" x14ac:dyDescent="0.25">
      <c r="A590" s="541"/>
      <c r="B590" s="541"/>
      <c r="C590" s="542"/>
      <c r="D590" s="542"/>
      <c r="E590" s="542"/>
      <c r="F590" s="542"/>
      <c r="G590" s="542"/>
      <c r="H590" s="542"/>
      <c r="I590" s="542"/>
      <c r="J590" s="542"/>
      <c r="K590" s="542"/>
      <c r="L590" s="542"/>
      <c r="M590" s="542"/>
      <c r="N590" s="542"/>
      <c r="O590" s="542"/>
      <c r="P590" s="542"/>
      <c r="Q590" s="542"/>
      <c r="R590" s="542"/>
      <c r="S590" s="542"/>
      <c r="T590" s="542"/>
      <c r="U590" s="542"/>
      <c r="V590" s="542"/>
      <c r="W590" s="542"/>
      <c r="X590" s="542"/>
      <c r="Y590" s="542"/>
      <c r="Z590" s="542"/>
    </row>
    <row r="591" spans="1:26" ht="15.75" x14ac:dyDescent="0.25">
      <c r="A591" s="541"/>
      <c r="B591" s="541"/>
      <c r="C591" s="542"/>
      <c r="D591" s="542"/>
      <c r="E591" s="542"/>
      <c r="F591" s="542"/>
      <c r="G591" s="542"/>
      <c r="H591" s="542"/>
      <c r="I591" s="542"/>
      <c r="J591" s="542"/>
      <c r="K591" s="542"/>
      <c r="L591" s="542"/>
      <c r="M591" s="542"/>
      <c r="N591" s="542"/>
      <c r="O591" s="542"/>
      <c r="P591" s="542"/>
      <c r="Q591" s="542"/>
      <c r="R591" s="542"/>
      <c r="S591" s="542"/>
      <c r="T591" s="542"/>
      <c r="U591" s="542"/>
      <c r="V591" s="542"/>
      <c r="W591" s="542"/>
      <c r="X591" s="542"/>
      <c r="Y591" s="542"/>
      <c r="Z591" s="542"/>
    </row>
    <row r="592" spans="1:26" ht="15.75" x14ac:dyDescent="0.25">
      <c r="A592" s="541"/>
      <c r="B592" s="541"/>
      <c r="C592" s="542"/>
      <c r="D592" s="542"/>
      <c r="E592" s="542"/>
      <c r="F592" s="542"/>
      <c r="G592" s="542"/>
      <c r="H592" s="542"/>
      <c r="I592" s="542"/>
      <c r="J592" s="542"/>
      <c r="K592" s="542"/>
      <c r="L592" s="542"/>
      <c r="M592" s="542"/>
      <c r="N592" s="542"/>
      <c r="O592" s="542"/>
      <c r="P592" s="542"/>
      <c r="Q592" s="542"/>
      <c r="R592" s="542"/>
      <c r="S592" s="542"/>
      <c r="T592" s="542"/>
      <c r="U592" s="542"/>
      <c r="V592" s="542"/>
      <c r="W592" s="542"/>
      <c r="X592" s="542"/>
      <c r="Y592" s="542"/>
      <c r="Z592" s="542"/>
    </row>
    <row r="593" spans="1:26" ht="15.75" x14ac:dyDescent="0.25">
      <c r="A593" s="541"/>
      <c r="B593" s="541"/>
      <c r="C593" s="542"/>
      <c r="D593" s="542"/>
      <c r="E593" s="542"/>
      <c r="F593" s="542"/>
      <c r="G593" s="542"/>
      <c r="H593" s="542"/>
      <c r="I593" s="542"/>
      <c r="J593" s="542"/>
      <c r="K593" s="542"/>
      <c r="L593" s="542"/>
      <c r="M593" s="542"/>
      <c r="N593" s="542"/>
      <c r="O593" s="542"/>
      <c r="P593" s="542"/>
      <c r="Q593" s="542"/>
      <c r="R593" s="542"/>
      <c r="S593" s="542"/>
      <c r="T593" s="542"/>
      <c r="U593" s="542"/>
      <c r="V593" s="542"/>
      <c r="W593" s="542"/>
      <c r="X593" s="542"/>
      <c r="Y593" s="542"/>
      <c r="Z593" s="542"/>
    </row>
    <row r="594" spans="1:26" ht="15.75" x14ac:dyDescent="0.25">
      <c r="A594" s="541"/>
      <c r="B594" s="541"/>
      <c r="C594" s="542"/>
      <c r="D594" s="542"/>
      <c r="E594" s="542"/>
      <c r="F594" s="542"/>
      <c r="G594" s="542"/>
      <c r="H594" s="542"/>
      <c r="I594" s="542"/>
      <c r="J594" s="542"/>
      <c r="K594" s="542"/>
      <c r="L594" s="542"/>
      <c r="M594" s="542"/>
      <c r="N594" s="542"/>
      <c r="O594" s="542"/>
      <c r="P594" s="542"/>
      <c r="Q594" s="542"/>
      <c r="R594" s="542"/>
      <c r="S594" s="542"/>
      <c r="T594" s="542"/>
      <c r="U594" s="542"/>
      <c r="V594" s="542"/>
      <c r="W594" s="542"/>
      <c r="X594" s="542"/>
      <c r="Y594" s="542"/>
      <c r="Z594" s="542"/>
    </row>
    <row r="595" spans="1:26" ht="15.75" x14ac:dyDescent="0.25">
      <c r="A595" s="541"/>
      <c r="B595" s="541"/>
      <c r="C595" s="542"/>
      <c r="D595" s="542"/>
      <c r="E595" s="542"/>
      <c r="F595" s="542"/>
      <c r="G595" s="542"/>
      <c r="H595" s="542"/>
      <c r="I595" s="542"/>
      <c r="J595" s="542"/>
      <c r="K595" s="542"/>
      <c r="L595" s="542"/>
      <c r="M595" s="542"/>
      <c r="N595" s="542"/>
      <c r="O595" s="542"/>
      <c r="P595" s="542"/>
      <c r="Q595" s="542"/>
      <c r="R595" s="542"/>
      <c r="S595" s="542"/>
      <c r="T595" s="542"/>
      <c r="U595" s="542"/>
      <c r="V595" s="542"/>
      <c r="W595" s="542"/>
      <c r="X595" s="542"/>
      <c r="Y595" s="542"/>
      <c r="Z595" s="542"/>
    </row>
    <row r="596" spans="1:26" ht="15.75" x14ac:dyDescent="0.25">
      <c r="A596" s="541"/>
      <c r="B596" s="541"/>
      <c r="C596" s="542"/>
      <c r="D596" s="542"/>
      <c r="E596" s="542"/>
      <c r="F596" s="542"/>
      <c r="G596" s="542"/>
      <c r="H596" s="542"/>
      <c r="I596" s="542"/>
      <c r="J596" s="542"/>
      <c r="K596" s="542"/>
      <c r="L596" s="542"/>
      <c r="M596" s="542"/>
      <c r="N596" s="542"/>
      <c r="O596" s="542"/>
      <c r="P596" s="542"/>
      <c r="Q596" s="542"/>
      <c r="R596" s="542"/>
      <c r="S596" s="542"/>
      <c r="T596" s="542"/>
      <c r="U596" s="542"/>
      <c r="V596" s="542"/>
      <c r="W596" s="542"/>
      <c r="X596" s="542"/>
      <c r="Y596" s="542"/>
      <c r="Z596" s="542"/>
    </row>
    <row r="597" spans="1:26" ht="15.75" x14ac:dyDescent="0.25">
      <c r="A597" s="541"/>
      <c r="B597" s="541"/>
      <c r="C597" s="542"/>
      <c r="D597" s="542"/>
      <c r="E597" s="542"/>
      <c r="F597" s="542"/>
      <c r="G597" s="542"/>
      <c r="H597" s="542"/>
      <c r="I597" s="542"/>
      <c r="J597" s="542"/>
      <c r="K597" s="542"/>
      <c r="L597" s="542"/>
      <c r="M597" s="542"/>
      <c r="N597" s="542"/>
      <c r="O597" s="542"/>
      <c r="P597" s="542"/>
      <c r="Q597" s="542"/>
      <c r="R597" s="542"/>
      <c r="S597" s="542"/>
      <c r="T597" s="542"/>
      <c r="U597" s="542"/>
      <c r="V597" s="542"/>
      <c r="W597" s="542"/>
      <c r="X597" s="542"/>
      <c r="Y597" s="542"/>
      <c r="Z597" s="542"/>
    </row>
    <row r="598" spans="1:26" ht="15.75" x14ac:dyDescent="0.25">
      <c r="A598" s="541"/>
      <c r="B598" s="541"/>
      <c r="C598" s="542"/>
      <c r="D598" s="542"/>
      <c r="E598" s="542"/>
      <c r="F598" s="542"/>
      <c r="G598" s="542"/>
      <c r="H598" s="542"/>
      <c r="I598" s="542"/>
      <c r="J598" s="542"/>
      <c r="K598" s="542"/>
      <c r="L598" s="542"/>
      <c r="M598" s="542"/>
      <c r="N598" s="542"/>
      <c r="O598" s="542"/>
      <c r="P598" s="542"/>
      <c r="Q598" s="542"/>
      <c r="R598" s="542"/>
      <c r="S598" s="542"/>
      <c r="T598" s="542"/>
      <c r="U598" s="542"/>
      <c r="V598" s="542"/>
      <c r="W598" s="542"/>
      <c r="X598" s="542"/>
      <c r="Y598" s="542"/>
      <c r="Z598" s="542"/>
    </row>
    <row r="599" spans="1:26" ht="15.75" x14ac:dyDescent="0.25">
      <c r="A599" s="541"/>
      <c r="B599" s="541"/>
      <c r="C599" s="542"/>
      <c r="D599" s="542"/>
      <c r="E599" s="542"/>
      <c r="F599" s="542"/>
      <c r="G599" s="542"/>
      <c r="H599" s="542"/>
      <c r="I599" s="542"/>
      <c r="J599" s="542"/>
      <c r="K599" s="542"/>
      <c r="L599" s="542"/>
      <c r="M599" s="542"/>
      <c r="N599" s="542"/>
      <c r="O599" s="542"/>
      <c r="P599" s="542"/>
      <c r="Q599" s="542"/>
      <c r="R599" s="542"/>
      <c r="S599" s="542"/>
      <c r="T599" s="542"/>
      <c r="U599" s="542"/>
      <c r="V599" s="542"/>
      <c r="W599" s="542"/>
      <c r="X599" s="542"/>
      <c r="Y599" s="542"/>
      <c r="Z599" s="542"/>
    </row>
    <row r="600" spans="1:26" ht="15.75" x14ac:dyDescent="0.25">
      <c r="A600" s="541"/>
      <c r="B600" s="541"/>
      <c r="C600" s="542"/>
      <c r="D600" s="542"/>
      <c r="E600" s="542"/>
      <c r="F600" s="542"/>
      <c r="G600" s="542"/>
      <c r="H600" s="542"/>
      <c r="I600" s="542"/>
      <c r="J600" s="542"/>
      <c r="K600" s="542"/>
      <c r="L600" s="542"/>
      <c r="M600" s="542"/>
      <c r="N600" s="542"/>
      <c r="O600" s="542"/>
      <c r="P600" s="542"/>
      <c r="Q600" s="542"/>
      <c r="R600" s="542"/>
      <c r="S600" s="542"/>
      <c r="T600" s="542"/>
      <c r="U600" s="542"/>
      <c r="V600" s="542"/>
      <c r="W600" s="542"/>
      <c r="X600" s="542"/>
      <c r="Y600" s="542"/>
      <c r="Z600" s="542"/>
    </row>
    <row r="601" spans="1:26" ht="15.75" x14ac:dyDescent="0.25">
      <c r="A601" s="541"/>
      <c r="B601" s="541"/>
      <c r="C601" s="542"/>
      <c r="D601" s="542"/>
      <c r="E601" s="542"/>
      <c r="F601" s="542"/>
      <c r="G601" s="542"/>
      <c r="H601" s="542"/>
      <c r="I601" s="542"/>
      <c r="J601" s="542"/>
      <c r="K601" s="542"/>
      <c r="L601" s="542"/>
      <c r="M601" s="542"/>
      <c r="N601" s="542"/>
      <c r="O601" s="542"/>
      <c r="P601" s="542"/>
      <c r="Q601" s="542"/>
      <c r="R601" s="542"/>
      <c r="S601" s="542"/>
      <c r="T601" s="542"/>
      <c r="U601" s="542"/>
      <c r="V601" s="542"/>
      <c r="W601" s="542"/>
      <c r="X601" s="542"/>
      <c r="Y601" s="542"/>
      <c r="Z601" s="542"/>
    </row>
    <row r="602" spans="1:26" ht="15.75" x14ac:dyDescent="0.25">
      <c r="A602" s="541"/>
      <c r="B602" s="541"/>
      <c r="C602" s="542"/>
      <c r="D602" s="542"/>
      <c r="E602" s="542"/>
      <c r="F602" s="542"/>
      <c r="G602" s="542"/>
      <c r="H602" s="542"/>
      <c r="I602" s="542"/>
      <c r="J602" s="542"/>
      <c r="K602" s="542"/>
      <c r="L602" s="542"/>
      <c r="M602" s="542"/>
      <c r="N602" s="542"/>
      <c r="O602" s="542"/>
      <c r="P602" s="542"/>
      <c r="Q602" s="542"/>
      <c r="R602" s="542"/>
      <c r="S602" s="542"/>
      <c r="T602" s="542"/>
      <c r="U602" s="542"/>
      <c r="V602" s="542"/>
      <c r="W602" s="542"/>
      <c r="X602" s="542"/>
      <c r="Y602" s="542"/>
      <c r="Z602" s="542"/>
    </row>
    <row r="603" spans="1:26" ht="15.75" x14ac:dyDescent="0.25">
      <c r="A603" s="541"/>
      <c r="B603" s="541"/>
      <c r="C603" s="542"/>
      <c r="D603" s="542"/>
      <c r="E603" s="542"/>
      <c r="F603" s="542"/>
      <c r="G603" s="542"/>
      <c r="H603" s="542"/>
      <c r="I603" s="542"/>
      <c r="J603" s="542"/>
      <c r="K603" s="542"/>
      <c r="L603" s="542"/>
      <c r="M603" s="542"/>
      <c r="N603" s="542"/>
      <c r="O603" s="542"/>
      <c r="P603" s="542"/>
      <c r="Q603" s="542"/>
      <c r="R603" s="542"/>
      <c r="S603" s="542"/>
      <c r="T603" s="542"/>
      <c r="U603" s="542"/>
      <c r="V603" s="542"/>
      <c r="W603" s="542"/>
      <c r="X603" s="542"/>
      <c r="Y603" s="542"/>
      <c r="Z603" s="542"/>
    </row>
    <row r="604" spans="1:26" ht="15.75" x14ac:dyDescent="0.25">
      <c r="A604" s="541"/>
      <c r="B604" s="541"/>
      <c r="C604" s="542"/>
      <c r="D604" s="542"/>
      <c r="E604" s="542"/>
      <c r="F604" s="542"/>
      <c r="G604" s="542"/>
      <c r="H604" s="542"/>
      <c r="I604" s="542"/>
      <c r="J604" s="542"/>
      <c r="K604" s="542"/>
      <c r="L604" s="542"/>
      <c r="M604" s="542"/>
      <c r="N604" s="542"/>
      <c r="O604" s="542"/>
      <c r="P604" s="542"/>
      <c r="Q604" s="542"/>
      <c r="R604" s="542"/>
      <c r="S604" s="542"/>
      <c r="T604" s="542"/>
      <c r="U604" s="542"/>
      <c r="V604" s="542"/>
      <c r="W604" s="542"/>
      <c r="X604" s="542"/>
      <c r="Y604" s="542"/>
      <c r="Z604" s="542"/>
    </row>
    <row r="605" spans="1:26" ht="15.75" x14ac:dyDescent="0.25">
      <c r="A605" s="541"/>
      <c r="B605" s="541"/>
      <c r="C605" s="542"/>
      <c r="D605" s="542"/>
      <c r="E605" s="542"/>
      <c r="F605" s="542"/>
      <c r="G605" s="542"/>
      <c r="H605" s="542"/>
      <c r="I605" s="542"/>
      <c r="J605" s="542"/>
      <c r="K605" s="542"/>
      <c r="L605" s="542"/>
      <c r="M605" s="542"/>
      <c r="N605" s="542"/>
      <c r="O605" s="542"/>
      <c r="P605" s="542"/>
      <c r="Q605" s="542"/>
      <c r="R605" s="542"/>
      <c r="S605" s="542"/>
      <c r="T605" s="542"/>
      <c r="U605" s="542"/>
      <c r="V605" s="542"/>
      <c r="W605" s="542"/>
      <c r="X605" s="542"/>
      <c r="Y605" s="542"/>
      <c r="Z605" s="542"/>
    </row>
    <row r="606" spans="1:26" ht="15.75" x14ac:dyDescent="0.25">
      <c r="A606" s="541"/>
      <c r="B606" s="541"/>
      <c r="C606" s="542"/>
      <c r="D606" s="542"/>
      <c r="E606" s="542"/>
      <c r="F606" s="542"/>
      <c r="G606" s="542"/>
      <c r="H606" s="542"/>
      <c r="I606" s="542"/>
      <c r="J606" s="542"/>
      <c r="K606" s="542"/>
      <c r="L606" s="542"/>
      <c r="M606" s="542"/>
      <c r="N606" s="542"/>
      <c r="O606" s="542"/>
      <c r="P606" s="542"/>
      <c r="Q606" s="542"/>
      <c r="R606" s="542"/>
      <c r="S606" s="542"/>
      <c r="T606" s="542"/>
      <c r="U606" s="542"/>
      <c r="V606" s="542"/>
      <c r="W606" s="542"/>
      <c r="X606" s="542"/>
      <c r="Y606" s="542"/>
      <c r="Z606" s="542"/>
    </row>
    <row r="607" spans="1:26" ht="15.75" x14ac:dyDescent="0.25">
      <c r="A607" s="541"/>
      <c r="B607" s="541"/>
      <c r="C607" s="542"/>
      <c r="D607" s="542"/>
      <c r="E607" s="542"/>
      <c r="F607" s="542"/>
      <c r="G607" s="542"/>
      <c r="H607" s="542"/>
      <c r="I607" s="542"/>
      <c r="J607" s="542"/>
      <c r="K607" s="542"/>
      <c r="L607" s="542"/>
      <c r="M607" s="542"/>
      <c r="N607" s="542"/>
      <c r="O607" s="542"/>
      <c r="P607" s="542"/>
      <c r="Q607" s="542"/>
      <c r="R607" s="542"/>
      <c r="S607" s="542"/>
      <c r="T607" s="542"/>
      <c r="U607" s="542"/>
      <c r="V607" s="542"/>
      <c r="W607" s="542"/>
      <c r="X607" s="542"/>
      <c r="Y607" s="542"/>
      <c r="Z607" s="542"/>
    </row>
    <row r="608" spans="1:26" ht="15.75" x14ac:dyDescent="0.25">
      <c r="A608" s="541"/>
      <c r="B608" s="541"/>
      <c r="C608" s="542"/>
      <c r="D608" s="542"/>
      <c r="E608" s="542"/>
      <c r="F608" s="542"/>
      <c r="G608" s="542"/>
      <c r="H608" s="542"/>
      <c r="I608" s="542"/>
      <c r="J608" s="542"/>
      <c r="K608" s="542"/>
      <c r="L608" s="542"/>
      <c r="M608" s="542"/>
      <c r="N608" s="542"/>
      <c r="O608" s="542"/>
      <c r="P608" s="542"/>
      <c r="Q608" s="542"/>
      <c r="R608" s="542"/>
      <c r="S608" s="542"/>
      <c r="T608" s="542"/>
      <c r="U608" s="542"/>
      <c r="V608" s="542"/>
      <c r="W608" s="542"/>
      <c r="X608" s="542"/>
      <c r="Y608" s="542"/>
      <c r="Z608" s="542"/>
    </row>
    <row r="609" spans="1:26" ht="15.75" x14ac:dyDescent="0.25">
      <c r="A609" s="541"/>
      <c r="B609" s="541"/>
      <c r="C609" s="542"/>
      <c r="D609" s="542"/>
      <c r="E609" s="542"/>
      <c r="F609" s="542"/>
      <c r="G609" s="542"/>
      <c r="H609" s="542"/>
      <c r="I609" s="542"/>
      <c r="J609" s="542"/>
      <c r="K609" s="542"/>
      <c r="L609" s="542"/>
      <c r="M609" s="542"/>
      <c r="N609" s="542"/>
      <c r="O609" s="542"/>
      <c r="P609" s="542"/>
      <c r="Q609" s="542"/>
      <c r="R609" s="542"/>
      <c r="S609" s="542"/>
      <c r="T609" s="542"/>
      <c r="U609" s="542"/>
      <c r="V609" s="542"/>
      <c r="W609" s="542"/>
      <c r="X609" s="542"/>
      <c r="Y609" s="542"/>
      <c r="Z609" s="542"/>
    </row>
    <row r="610" spans="1:26" ht="15.75" x14ac:dyDescent="0.25">
      <c r="A610" s="541"/>
      <c r="B610" s="541"/>
      <c r="C610" s="542"/>
      <c r="D610" s="542"/>
      <c r="E610" s="542"/>
      <c r="F610" s="542"/>
      <c r="G610" s="542"/>
      <c r="H610" s="542"/>
      <c r="I610" s="542"/>
      <c r="J610" s="542"/>
      <c r="K610" s="542"/>
      <c r="L610" s="542"/>
      <c r="M610" s="542"/>
      <c r="N610" s="542"/>
      <c r="O610" s="542"/>
      <c r="P610" s="542"/>
      <c r="Q610" s="542"/>
      <c r="R610" s="542"/>
      <c r="S610" s="542"/>
      <c r="T610" s="542"/>
      <c r="U610" s="542"/>
      <c r="V610" s="542"/>
      <c r="W610" s="542"/>
      <c r="X610" s="542"/>
      <c r="Y610" s="542"/>
      <c r="Z610" s="542"/>
    </row>
    <row r="611" spans="1:26" ht="15.75" x14ac:dyDescent="0.25">
      <c r="A611" s="541"/>
      <c r="B611" s="541"/>
      <c r="C611" s="542"/>
      <c r="D611" s="542"/>
      <c r="E611" s="542"/>
      <c r="F611" s="542"/>
      <c r="G611" s="542"/>
      <c r="H611" s="542"/>
      <c r="I611" s="542"/>
      <c r="J611" s="542"/>
      <c r="K611" s="542"/>
      <c r="L611" s="542"/>
      <c r="M611" s="542"/>
      <c r="N611" s="542"/>
      <c r="O611" s="542"/>
      <c r="P611" s="542"/>
      <c r="Q611" s="542"/>
      <c r="R611" s="542"/>
      <c r="S611" s="542"/>
      <c r="T611" s="542"/>
      <c r="U611" s="542"/>
      <c r="V611" s="542"/>
      <c r="W611" s="542"/>
      <c r="X611" s="542"/>
      <c r="Y611" s="542"/>
      <c r="Z611" s="542"/>
    </row>
    <row r="612" spans="1:26" ht="15.75" x14ac:dyDescent="0.25">
      <c r="A612" s="541"/>
      <c r="B612" s="541"/>
      <c r="C612" s="542"/>
      <c r="D612" s="542"/>
      <c r="E612" s="542"/>
      <c r="F612" s="542"/>
      <c r="G612" s="542"/>
      <c r="H612" s="542"/>
      <c r="I612" s="542"/>
      <c r="J612" s="542"/>
      <c r="K612" s="542"/>
      <c r="L612" s="542"/>
      <c r="M612" s="542"/>
      <c r="N612" s="542"/>
      <c r="O612" s="542"/>
      <c r="P612" s="542"/>
      <c r="Q612" s="542"/>
      <c r="R612" s="542"/>
      <c r="S612" s="542"/>
      <c r="T612" s="542"/>
      <c r="U612" s="542"/>
      <c r="V612" s="542"/>
      <c r="W612" s="542"/>
      <c r="X612" s="542"/>
      <c r="Y612" s="542"/>
      <c r="Z612" s="542"/>
    </row>
    <row r="613" spans="1:26" ht="15.75" x14ac:dyDescent="0.25">
      <c r="A613" s="541"/>
      <c r="B613" s="541"/>
      <c r="C613" s="542"/>
      <c r="D613" s="542"/>
      <c r="E613" s="542"/>
      <c r="F613" s="542"/>
      <c r="G613" s="542"/>
      <c r="H613" s="542"/>
      <c r="I613" s="542"/>
      <c r="J613" s="542"/>
      <c r="K613" s="542"/>
      <c r="L613" s="542"/>
      <c r="M613" s="542"/>
      <c r="N613" s="542"/>
      <c r="O613" s="542"/>
      <c r="P613" s="542"/>
      <c r="Q613" s="542"/>
      <c r="R613" s="542"/>
      <c r="S613" s="542"/>
      <c r="T613" s="542"/>
      <c r="U613" s="542"/>
      <c r="V613" s="542"/>
      <c r="W613" s="542"/>
      <c r="X613" s="542"/>
      <c r="Y613" s="542"/>
      <c r="Z613" s="542"/>
    </row>
    <row r="614" spans="1:26" ht="15.75" x14ac:dyDescent="0.25">
      <c r="A614" s="541"/>
      <c r="B614" s="541"/>
      <c r="C614" s="542"/>
      <c r="D614" s="542"/>
      <c r="E614" s="542"/>
      <c r="F614" s="542"/>
      <c r="G614" s="542"/>
      <c r="H614" s="542"/>
      <c r="I614" s="542"/>
      <c r="J614" s="542"/>
      <c r="K614" s="542"/>
      <c r="L614" s="542"/>
      <c r="M614" s="542"/>
      <c r="N614" s="542"/>
      <c r="O614" s="542"/>
      <c r="P614" s="542"/>
      <c r="Q614" s="542"/>
      <c r="R614" s="542"/>
      <c r="S614" s="542"/>
      <c r="T614" s="542"/>
      <c r="U614" s="542"/>
      <c r="V614" s="542"/>
      <c r="W614" s="542"/>
      <c r="X614" s="542"/>
      <c r="Y614" s="542"/>
      <c r="Z614" s="542"/>
    </row>
    <row r="615" spans="1:26" ht="15.75" x14ac:dyDescent="0.25">
      <c r="A615" s="541"/>
      <c r="B615" s="541"/>
      <c r="C615" s="542"/>
      <c r="D615" s="542"/>
      <c r="E615" s="542"/>
      <c r="F615" s="542"/>
      <c r="G615" s="542"/>
      <c r="H615" s="542"/>
      <c r="I615" s="542"/>
      <c r="J615" s="542"/>
      <c r="K615" s="542"/>
      <c r="L615" s="542"/>
      <c r="M615" s="542"/>
      <c r="N615" s="542"/>
      <c r="O615" s="542"/>
      <c r="P615" s="542"/>
      <c r="Q615" s="542"/>
      <c r="R615" s="542"/>
      <c r="S615" s="542"/>
      <c r="T615" s="542"/>
      <c r="U615" s="542"/>
      <c r="V615" s="542"/>
      <c r="W615" s="542"/>
      <c r="X615" s="542"/>
      <c r="Y615" s="542"/>
      <c r="Z615" s="542"/>
    </row>
    <row r="616" spans="1:26" ht="15.75" x14ac:dyDescent="0.25">
      <c r="A616" s="541"/>
      <c r="B616" s="541"/>
      <c r="C616" s="542"/>
      <c r="D616" s="542"/>
      <c r="E616" s="542"/>
      <c r="F616" s="542"/>
      <c r="G616" s="542"/>
      <c r="H616" s="542"/>
      <c r="I616" s="542"/>
      <c r="J616" s="542"/>
      <c r="K616" s="542"/>
      <c r="L616" s="542"/>
      <c r="M616" s="542"/>
      <c r="N616" s="542"/>
      <c r="O616" s="542"/>
      <c r="P616" s="542"/>
      <c r="Q616" s="542"/>
      <c r="R616" s="542"/>
      <c r="S616" s="542"/>
      <c r="T616" s="542"/>
      <c r="U616" s="542"/>
      <c r="V616" s="542"/>
      <c r="W616" s="542"/>
      <c r="X616" s="542"/>
      <c r="Y616" s="542"/>
      <c r="Z616" s="542"/>
    </row>
    <row r="617" spans="1:26" ht="15.75" x14ac:dyDescent="0.25">
      <c r="A617" s="541"/>
      <c r="B617" s="541"/>
      <c r="C617" s="542"/>
      <c r="D617" s="542"/>
      <c r="E617" s="542"/>
      <c r="F617" s="542"/>
      <c r="G617" s="542"/>
      <c r="H617" s="542"/>
      <c r="I617" s="542"/>
      <c r="J617" s="542"/>
      <c r="K617" s="542"/>
      <c r="L617" s="542"/>
      <c r="M617" s="542"/>
      <c r="N617" s="542"/>
      <c r="O617" s="542"/>
      <c r="P617" s="542"/>
      <c r="Q617" s="542"/>
      <c r="R617" s="542"/>
      <c r="S617" s="542"/>
      <c r="T617" s="542"/>
      <c r="U617" s="542"/>
      <c r="V617" s="542"/>
      <c r="W617" s="542"/>
      <c r="X617" s="542"/>
      <c r="Y617" s="542"/>
      <c r="Z617" s="542"/>
    </row>
    <row r="618" spans="1:26" ht="15.75" x14ac:dyDescent="0.25">
      <c r="A618" s="541"/>
      <c r="B618" s="541"/>
      <c r="C618" s="542"/>
      <c r="D618" s="542"/>
      <c r="E618" s="542"/>
      <c r="F618" s="542"/>
      <c r="G618" s="542"/>
      <c r="H618" s="542"/>
      <c r="I618" s="542"/>
      <c r="J618" s="542"/>
      <c r="K618" s="542"/>
      <c r="L618" s="542"/>
      <c r="M618" s="542"/>
      <c r="N618" s="542"/>
      <c r="O618" s="542"/>
      <c r="P618" s="542"/>
      <c r="Q618" s="542"/>
      <c r="R618" s="542"/>
      <c r="S618" s="542"/>
      <c r="T618" s="542"/>
      <c r="U618" s="542"/>
      <c r="V618" s="542"/>
      <c r="W618" s="542"/>
      <c r="X618" s="542"/>
      <c r="Y618" s="542"/>
      <c r="Z618" s="542"/>
    </row>
    <row r="619" spans="1:26" ht="15.75" x14ac:dyDescent="0.25">
      <c r="A619" s="541"/>
      <c r="B619" s="541"/>
      <c r="C619" s="542"/>
      <c r="D619" s="542"/>
      <c r="E619" s="542"/>
      <c r="F619" s="542"/>
      <c r="G619" s="542"/>
      <c r="H619" s="542"/>
      <c r="I619" s="542"/>
      <c r="J619" s="542"/>
      <c r="K619" s="542"/>
      <c r="L619" s="542"/>
      <c r="M619" s="542"/>
      <c r="N619" s="542"/>
      <c r="O619" s="542"/>
      <c r="P619" s="542"/>
      <c r="Q619" s="542"/>
      <c r="R619" s="542"/>
      <c r="S619" s="542"/>
      <c r="T619" s="542"/>
      <c r="U619" s="542"/>
      <c r="V619" s="542"/>
      <c r="W619" s="542"/>
      <c r="X619" s="542"/>
      <c r="Y619" s="542"/>
      <c r="Z619" s="542"/>
    </row>
    <row r="620" spans="1:26" ht="15.75" x14ac:dyDescent="0.25">
      <c r="A620" s="541"/>
      <c r="B620" s="541"/>
      <c r="C620" s="542"/>
      <c r="D620" s="542"/>
      <c r="E620" s="542"/>
      <c r="F620" s="542"/>
      <c r="G620" s="542"/>
      <c r="H620" s="542"/>
      <c r="I620" s="542"/>
      <c r="J620" s="542"/>
      <c r="K620" s="542"/>
      <c r="L620" s="542"/>
      <c r="M620" s="542"/>
      <c r="N620" s="542"/>
      <c r="O620" s="542"/>
      <c r="P620" s="542"/>
      <c r="Q620" s="542"/>
      <c r="R620" s="542"/>
      <c r="S620" s="542"/>
      <c r="T620" s="542"/>
      <c r="U620" s="542"/>
      <c r="V620" s="542"/>
      <c r="W620" s="542"/>
      <c r="X620" s="542"/>
      <c r="Y620" s="542"/>
      <c r="Z620" s="542"/>
    </row>
    <row r="621" spans="1:26" ht="15.75" x14ac:dyDescent="0.25">
      <c r="A621" s="541"/>
      <c r="B621" s="541"/>
      <c r="C621" s="542"/>
      <c r="D621" s="542"/>
      <c r="E621" s="542"/>
      <c r="F621" s="542"/>
      <c r="G621" s="542"/>
      <c r="H621" s="542"/>
      <c r="I621" s="542"/>
      <c r="J621" s="542"/>
      <c r="K621" s="542"/>
      <c r="L621" s="542"/>
      <c r="M621" s="542"/>
      <c r="N621" s="542"/>
      <c r="O621" s="542"/>
      <c r="P621" s="542"/>
      <c r="Q621" s="542"/>
      <c r="R621" s="542"/>
      <c r="S621" s="542"/>
      <c r="T621" s="542"/>
      <c r="U621" s="542"/>
      <c r="V621" s="542"/>
      <c r="W621" s="542"/>
      <c r="X621" s="542"/>
      <c r="Y621" s="542"/>
      <c r="Z621" s="542"/>
    </row>
    <row r="622" spans="1:26" ht="15.75" x14ac:dyDescent="0.25">
      <c r="A622" s="541"/>
      <c r="B622" s="541"/>
      <c r="C622" s="542"/>
      <c r="D622" s="542"/>
      <c r="E622" s="542"/>
      <c r="F622" s="542"/>
      <c r="G622" s="542"/>
      <c r="H622" s="542"/>
      <c r="I622" s="542"/>
      <c r="J622" s="542"/>
      <c r="K622" s="542"/>
      <c r="L622" s="542"/>
      <c r="M622" s="542"/>
      <c r="N622" s="542"/>
      <c r="O622" s="542"/>
      <c r="P622" s="542"/>
      <c r="Q622" s="542"/>
      <c r="R622" s="542"/>
      <c r="S622" s="542"/>
      <c r="T622" s="542"/>
      <c r="U622" s="542"/>
      <c r="V622" s="542"/>
      <c r="W622" s="542"/>
      <c r="X622" s="542"/>
      <c r="Y622" s="542"/>
      <c r="Z622" s="542"/>
    </row>
    <row r="623" spans="1:26" ht="15.75" x14ac:dyDescent="0.25">
      <c r="A623" s="541"/>
      <c r="B623" s="541"/>
      <c r="C623" s="542"/>
      <c r="D623" s="542"/>
      <c r="E623" s="542"/>
      <c r="F623" s="542"/>
      <c r="G623" s="542"/>
      <c r="H623" s="542"/>
      <c r="I623" s="542"/>
      <c r="J623" s="542"/>
      <c r="K623" s="542"/>
      <c r="L623" s="542"/>
      <c r="M623" s="542"/>
      <c r="N623" s="542"/>
      <c r="O623" s="542"/>
      <c r="P623" s="542"/>
      <c r="Q623" s="542"/>
      <c r="R623" s="542"/>
      <c r="S623" s="542"/>
      <c r="T623" s="542"/>
      <c r="U623" s="542"/>
      <c r="V623" s="542"/>
      <c r="W623" s="542"/>
      <c r="X623" s="542"/>
      <c r="Y623" s="542"/>
      <c r="Z623" s="542"/>
    </row>
    <row r="624" spans="1:26" ht="15.75" x14ac:dyDescent="0.25">
      <c r="A624" s="541"/>
      <c r="B624" s="541"/>
      <c r="C624" s="542"/>
      <c r="D624" s="542"/>
      <c r="E624" s="542"/>
      <c r="F624" s="542"/>
      <c r="G624" s="542"/>
      <c r="H624" s="542"/>
      <c r="I624" s="542"/>
      <c r="J624" s="542"/>
      <c r="K624" s="542"/>
      <c r="L624" s="542"/>
      <c r="M624" s="542"/>
      <c r="N624" s="542"/>
      <c r="O624" s="542"/>
      <c r="P624" s="542"/>
      <c r="Q624" s="542"/>
      <c r="R624" s="542"/>
      <c r="S624" s="542"/>
      <c r="T624" s="542"/>
      <c r="U624" s="542"/>
      <c r="V624" s="542"/>
      <c r="W624" s="542"/>
      <c r="X624" s="542"/>
      <c r="Y624" s="542"/>
      <c r="Z624" s="542"/>
    </row>
    <row r="625" spans="1:26" ht="15.75" x14ac:dyDescent="0.25">
      <c r="A625" s="541"/>
      <c r="B625" s="541"/>
      <c r="C625" s="542"/>
      <c r="D625" s="542"/>
      <c r="E625" s="542"/>
      <c r="F625" s="542"/>
      <c r="G625" s="542"/>
      <c r="H625" s="542"/>
      <c r="I625" s="542"/>
      <c r="J625" s="542"/>
      <c r="K625" s="542"/>
      <c r="L625" s="542"/>
      <c r="M625" s="542"/>
      <c r="N625" s="542"/>
      <c r="O625" s="542"/>
      <c r="P625" s="542"/>
      <c r="Q625" s="542"/>
      <c r="R625" s="542"/>
      <c r="S625" s="542"/>
      <c r="T625" s="542"/>
      <c r="U625" s="542"/>
      <c r="V625" s="542"/>
      <c r="W625" s="542"/>
      <c r="X625" s="542"/>
      <c r="Y625" s="542"/>
      <c r="Z625" s="542"/>
    </row>
    <row r="626" spans="1:26" ht="15.75" x14ac:dyDescent="0.25">
      <c r="A626" s="541"/>
      <c r="B626" s="541"/>
      <c r="C626" s="542"/>
      <c r="D626" s="542"/>
      <c r="E626" s="542"/>
      <c r="F626" s="542"/>
      <c r="G626" s="542"/>
      <c r="H626" s="542"/>
      <c r="I626" s="542"/>
      <c r="J626" s="542"/>
      <c r="K626" s="542"/>
      <c r="L626" s="542"/>
      <c r="M626" s="542"/>
      <c r="N626" s="542"/>
      <c r="O626" s="542"/>
      <c r="P626" s="542"/>
      <c r="Q626" s="542"/>
      <c r="R626" s="542"/>
      <c r="S626" s="542"/>
      <c r="T626" s="542"/>
      <c r="U626" s="542"/>
      <c r="V626" s="542"/>
      <c r="W626" s="542"/>
      <c r="X626" s="542"/>
      <c r="Y626" s="542"/>
      <c r="Z626" s="542"/>
    </row>
    <row r="627" spans="1:26" ht="15.75" x14ac:dyDescent="0.25">
      <c r="A627" s="541"/>
      <c r="B627" s="541"/>
      <c r="C627" s="542"/>
      <c r="D627" s="542"/>
      <c r="E627" s="542"/>
      <c r="F627" s="542"/>
      <c r="G627" s="542"/>
      <c r="H627" s="542"/>
      <c r="I627" s="542"/>
      <c r="J627" s="542"/>
      <c r="K627" s="542"/>
      <c r="L627" s="542"/>
      <c r="M627" s="542"/>
      <c r="N627" s="542"/>
      <c r="O627" s="542"/>
      <c r="P627" s="542"/>
      <c r="Q627" s="542"/>
      <c r="R627" s="542"/>
      <c r="S627" s="542"/>
      <c r="T627" s="542"/>
      <c r="U627" s="542"/>
      <c r="V627" s="542"/>
      <c r="W627" s="542"/>
      <c r="X627" s="542"/>
      <c r="Y627" s="542"/>
      <c r="Z627" s="542"/>
    </row>
    <row r="628" spans="1:26" ht="15.75" x14ac:dyDescent="0.25">
      <c r="A628" s="541"/>
      <c r="B628" s="541"/>
      <c r="C628" s="542"/>
      <c r="D628" s="542"/>
      <c r="E628" s="542"/>
      <c r="F628" s="542"/>
      <c r="G628" s="542"/>
      <c r="H628" s="542"/>
      <c r="I628" s="542"/>
      <c r="J628" s="542"/>
      <c r="K628" s="542"/>
      <c r="L628" s="542"/>
      <c r="M628" s="542"/>
      <c r="N628" s="542"/>
      <c r="O628" s="542"/>
      <c r="P628" s="542"/>
      <c r="Q628" s="542"/>
      <c r="R628" s="542"/>
      <c r="S628" s="542"/>
      <c r="T628" s="542"/>
      <c r="U628" s="542"/>
      <c r="V628" s="542"/>
      <c r="W628" s="542"/>
      <c r="X628" s="542"/>
      <c r="Y628" s="542"/>
      <c r="Z628" s="542"/>
    </row>
    <row r="629" spans="1:26" ht="15.75" x14ac:dyDescent="0.25">
      <c r="A629" s="541"/>
      <c r="B629" s="541"/>
      <c r="C629" s="542"/>
      <c r="D629" s="542"/>
      <c r="E629" s="542"/>
      <c r="F629" s="542"/>
      <c r="G629" s="542"/>
      <c r="H629" s="542"/>
      <c r="I629" s="542"/>
      <c r="J629" s="542"/>
      <c r="K629" s="542"/>
      <c r="L629" s="542"/>
      <c r="M629" s="542"/>
      <c r="N629" s="542"/>
      <c r="O629" s="542"/>
      <c r="P629" s="542"/>
      <c r="Q629" s="542"/>
      <c r="R629" s="542"/>
      <c r="S629" s="542"/>
      <c r="T629" s="542"/>
      <c r="U629" s="542"/>
      <c r="V629" s="542"/>
      <c r="W629" s="542"/>
      <c r="X629" s="542"/>
      <c r="Y629" s="542"/>
      <c r="Z629" s="542"/>
    </row>
    <row r="630" spans="1:26" ht="15.75" x14ac:dyDescent="0.25">
      <c r="A630" s="541"/>
      <c r="B630" s="541"/>
      <c r="C630" s="542"/>
      <c r="D630" s="542"/>
      <c r="E630" s="542"/>
      <c r="F630" s="542"/>
      <c r="G630" s="542"/>
      <c r="H630" s="542"/>
      <c r="I630" s="542"/>
      <c r="J630" s="542"/>
      <c r="K630" s="542"/>
      <c r="L630" s="542"/>
      <c r="M630" s="542"/>
      <c r="N630" s="542"/>
      <c r="O630" s="542"/>
      <c r="P630" s="542"/>
      <c r="Q630" s="542"/>
      <c r="R630" s="542"/>
      <c r="S630" s="542"/>
      <c r="T630" s="542"/>
      <c r="U630" s="542"/>
      <c r="V630" s="542"/>
      <c r="W630" s="542"/>
      <c r="X630" s="542"/>
      <c r="Y630" s="542"/>
      <c r="Z630" s="542"/>
    </row>
    <row r="631" spans="1:26" ht="15.75" x14ac:dyDescent="0.25">
      <c r="A631" s="541"/>
      <c r="B631" s="541"/>
      <c r="C631" s="542"/>
      <c r="D631" s="542"/>
      <c r="E631" s="542"/>
      <c r="F631" s="542"/>
      <c r="G631" s="542"/>
      <c r="H631" s="542"/>
      <c r="I631" s="542"/>
      <c r="J631" s="542"/>
      <c r="K631" s="542"/>
      <c r="L631" s="542"/>
      <c r="M631" s="542"/>
      <c r="N631" s="542"/>
      <c r="O631" s="542"/>
      <c r="P631" s="542"/>
      <c r="Q631" s="542"/>
      <c r="R631" s="542"/>
      <c r="S631" s="542"/>
      <c r="T631" s="542"/>
      <c r="U631" s="542"/>
      <c r="V631" s="542"/>
      <c r="W631" s="542"/>
      <c r="X631" s="542"/>
      <c r="Y631" s="542"/>
      <c r="Z631" s="542"/>
    </row>
    <row r="632" spans="1:26" ht="15.75" x14ac:dyDescent="0.25">
      <c r="A632" s="541"/>
      <c r="B632" s="541"/>
      <c r="C632" s="542"/>
      <c r="D632" s="542"/>
      <c r="E632" s="542"/>
      <c r="F632" s="542"/>
      <c r="G632" s="542"/>
      <c r="H632" s="542"/>
      <c r="I632" s="542"/>
      <c r="J632" s="542"/>
      <c r="K632" s="542"/>
      <c r="L632" s="542"/>
      <c r="M632" s="542"/>
      <c r="N632" s="542"/>
      <c r="O632" s="542"/>
      <c r="P632" s="542"/>
      <c r="Q632" s="542"/>
      <c r="R632" s="542"/>
      <c r="S632" s="542"/>
      <c r="T632" s="542"/>
      <c r="U632" s="542"/>
      <c r="V632" s="542"/>
      <c r="W632" s="542"/>
      <c r="X632" s="542"/>
      <c r="Y632" s="542"/>
      <c r="Z632" s="542"/>
    </row>
    <row r="633" spans="1:26" ht="15.75" x14ac:dyDescent="0.25">
      <c r="A633" s="541"/>
      <c r="B633" s="541"/>
      <c r="C633" s="542"/>
      <c r="D633" s="542"/>
      <c r="E633" s="542"/>
      <c r="F633" s="542"/>
      <c r="G633" s="542"/>
      <c r="H633" s="542"/>
      <c r="I633" s="542"/>
      <c r="J633" s="542"/>
      <c r="K633" s="542"/>
      <c r="L633" s="542"/>
      <c r="M633" s="542"/>
      <c r="N633" s="542"/>
      <c r="O633" s="542"/>
      <c r="P633" s="542"/>
      <c r="Q633" s="542"/>
      <c r="R633" s="542"/>
      <c r="S633" s="542"/>
      <c r="T633" s="542"/>
      <c r="U633" s="542"/>
      <c r="V633" s="542"/>
      <c r="W633" s="542"/>
      <c r="X633" s="542"/>
      <c r="Y633" s="542"/>
      <c r="Z633" s="542"/>
    </row>
    <row r="634" spans="1:26" ht="15.75" x14ac:dyDescent="0.25">
      <c r="A634" s="541"/>
      <c r="B634" s="541"/>
      <c r="C634" s="542"/>
      <c r="D634" s="542"/>
      <c r="E634" s="542"/>
      <c r="F634" s="542"/>
      <c r="G634" s="542"/>
      <c r="H634" s="542"/>
      <c r="I634" s="542"/>
      <c r="J634" s="542"/>
      <c r="K634" s="542"/>
      <c r="L634" s="542"/>
      <c r="M634" s="542"/>
      <c r="N634" s="542"/>
      <c r="O634" s="542"/>
      <c r="P634" s="542"/>
      <c r="Q634" s="542"/>
      <c r="R634" s="542"/>
      <c r="S634" s="542"/>
      <c r="T634" s="542"/>
      <c r="U634" s="542"/>
      <c r="V634" s="542"/>
      <c r="W634" s="542"/>
      <c r="X634" s="542"/>
      <c r="Y634" s="542"/>
      <c r="Z634" s="542"/>
    </row>
    <row r="635" spans="1:26" ht="15.75" x14ac:dyDescent="0.25">
      <c r="A635" s="541"/>
      <c r="B635" s="541"/>
      <c r="C635" s="542"/>
      <c r="D635" s="542"/>
      <c r="E635" s="542"/>
      <c r="F635" s="542"/>
      <c r="G635" s="542"/>
      <c r="H635" s="542"/>
      <c r="I635" s="542"/>
      <c r="J635" s="542"/>
      <c r="K635" s="542"/>
      <c r="L635" s="542"/>
      <c r="M635" s="542"/>
      <c r="N635" s="542"/>
      <c r="O635" s="542"/>
      <c r="P635" s="542"/>
      <c r="Q635" s="542"/>
      <c r="R635" s="542"/>
      <c r="S635" s="542"/>
      <c r="T635" s="542"/>
      <c r="U635" s="542"/>
      <c r="V635" s="542"/>
      <c r="W635" s="542"/>
      <c r="X635" s="542"/>
      <c r="Y635" s="542"/>
      <c r="Z635" s="542"/>
    </row>
    <row r="636" spans="1:26" ht="15.75" x14ac:dyDescent="0.25">
      <c r="A636" s="541"/>
      <c r="B636" s="541"/>
      <c r="C636" s="542"/>
      <c r="D636" s="542"/>
      <c r="E636" s="542"/>
      <c r="F636" s="542"/>
      <c r="G636" s="542"/>
      <c r="H636" s="542"/>
      <c r="I636" s="542"/>
      <c r="J636" s="542"/>
      <c r="K636" s="542"/>
      <c r="L636" s="542"/>
      <c r="M636" s="542"/>
      <c r="N636" s="542"/>
      <c r="O636" s="542"/>
      <c r="P636" s="542"/>
      <c r="Q636" s="542"/>
      <c r="R636" s="542"/>
      <c r="S636" s="542"/>
      <c r="T636" s="542"/>
      <c r="U636" s="542"/>
      <c r="V636" s="542"/>
      <c r="W636" s="542"/>
      <c r="X636" s="542"/>
      <c r="Y636" s="542"/>
      <c r="Z636" s="542"/>
    </row>
    <row r="637" spans="1:26" ht="15.75" x14ac:dyDescent="0.25">
      <c r="A637" s="541"/>
      <c r="B637" s="541"/>
      <c r="C637" s="542"/>
      <c r="D637" s="542"/>
      <c r="E637" s="542"/>
      <c r="F637" s="542"/>
      <c r="G637" s="542"/>
      <c r="H637" s="542"/>
      <c r="I637" s="542"/>
      <c r="J637" s="542"/>
      <c r="K637" s="542"/>
      <c r="L637" s="542"/>
      <c r="M637" s="542"/>
      <c r="N637" s="542"/>
      <c r="O637" s="542"/>
      <c r="P637" s="542"/>
      <c r="Q637" s="542"/>
      <c r="R637" s="542"/>
      <c r="S637" s="542"/>
      <c r="T637" s="542"/>
      <c r="U637" s="542"/>
      <c r="V637" s="542"/>
      <c r="W637" s="542"/>
      <c r="X637" s="542"/>
      <c r="Y637" s="542"/>
      <c r="Z637" s="542"/>
    </row>
    <row r="638" spans="1:26" ht="15.75" x14ac:dyDescent="0.25">
      <c r="A638" s="541"/>
      <c r="B638" s="541"/>
      <c r="C638" s="542"/>
      <c r="D638" s="542"/>
      <c r="E638" s="542"/>
      <c r="F638" s="542"/>
      <c r="G638" s="542"/>
      <c r="H638" s="542"/>
      <c r="I638" s="542"/>
      <c r="J638" s="542"/>
      <c r="K638" s="542"/>
      <c r="L638" s="542"/>
      <c r="M638" s="542"/>
      <c r="N638" s="542"/>
      <c r="O638" s="542"/>
      <c r="P638" s="542"/>
      <c r="Q638" s="542"/>
      <c r="R638" s="542"/>
      <c r="S638" s="542"/>
      <c r="T638" s="542"/>
      <c r="U638" s="542"/>
      <c r="V638" s="542"/>
      <c r="W638" s="542"/>
      <c r="X638" s="542"/>
      <c r="Y638" s="542"/>
      <c r="Z638" s="542"/>
    </row>
    <row r="639" spans="1:26" ht="15.75" x14ac:dyDescent="0.25">
      <c r="A639" s="541"/>
      <c r="B639" s="541"/>
      <c r="C639" s="542"/>
      <c r="D639" s="542"/>
      <c r="E639" s="542"/>
      <c r="F639" s="542"/>
      <c r="G639" s="542"/>
      <c r="H639" s="542"/>
      <c r="I639" s="542"/>
      <c r="J639" s="542"/>
      <c r="K639" s="542"/>
      <c r="L639" s="542"/>
      <c r="M639" s="542"/>
      <c r="N639" s="542"/>
      <c r="O639" s="542"/>
      <c r="P639" s="542"/>
      <c r="Q639" s="542"/>
      <c r="R639" s="542"/>
      <c r="S639" s="542"/>
      <c r="T639" s="542"/>
      <c r="U639" s="542"/>
      <c r="V639" s="542"/>
      <c r="W639" s="542"/>
      <c r="X639" s="542"/>
      <c r="Y639" s="542"/>
      <c r="Z639" s="542"/>
    </row>
    <row r="640" spans="1:26" ht="15.75" x14ac:dyDescent="0.25">
      <c r="A640" s="541"/>
      <c r="B640" s="541"/>
      <c r="C640" s="542"/>
      <c r="D640" s="542"/>
      <c r="E640" s="542"/>
      <c r="F640" s="542"/>
      <c r="G640" s="542"/>
      <c r="H640" s="542"/>
      <c r="I640" s="542"/>
      <c r="J640" s="542"/>
      <c r="K640" s="542"/>
      <c r="L640" s="542"/>
      <c r="M640" s="542"/>
      <c r="N640" s="542"/>
      <c r="O640" s="542"/>
      <c r="P640" s="542"/>
      <c r="Q640" s="542"/>
      <c r="R640" s="542"/>
      <c r="S640" s="542"/>
      <c r="T640" s="542"/>
      <c r="U640" s="542"/>
      <c r="V640" s="542"/>
      <c r="W640" s="542"/>
      <c r="X640" s="542"/>
      <c r="Y640" s="542"/>
      <c r="Z640" s="542"/>
    </row>
    <row r="641" spans="1:26" ht="15.75" x14ac:dyDescent="0.25">
      <c r="A641" s="541"/>
      <c r="B641" s="541"/>
      <c r="C641" s="542"/>
      <c r="D641" s="542"/>
      <c r="E641" s="542"/>
      <c r="F641" s="542"/>
      <c r="G641" s="542"/>
      <c r="H641" s="542"/>
      <c r="I641" s="542"/>
      <c r="J641" s="542"/>
      <c r="K641" s="542"/>
      <c r="L641" s="542"/>
      <c r="M641" s="542"/>
      <c r="N641" s="542"/>
      <c r="O641" s="542"/>
      <c r="P641" s="542"/>
      <c r="Q641" s="542"/>
      <c r="R641" s="542"/>
      <c r="S641" s="542"/>
      <c r="T641" s="542"/>
      <c r="U641" s="542"/>
      <c r="V641" s="542"/>
      <c r="W641" s="542"/>
      <c r="X641" s="542"/>
      <c r="Y641" s="542"/>
      <c r="Z641" s="542"/>
    </row>
    <row r="642" spans="1:26" ht="15.75" x14ac:dyDescent="0.25">
      <c r="A642" s="541"/>
      <c r="B642" s="541"/>
      <c r="C642" s="542"/>
      <c r="D642" s="542"/>
      <c r="E642" s="542"/>
      <c r="F642" s="542"/>
      <c r="G642" s="542"/>
      <c r="H642" s="542"/>
      <c r="I642" s="542"/>
      <c r="J642" s="542"/>
      <c r="K642" s="542"/>
      <c r="L642" s="542"/>
      <c r="M642" s="542"/>
      <c r="N642" s="542"/>
      <c r="O642" s="542"/>
      <c r="P642" s="542"/>
      <c r="Q642" s="542"/>
      <c r="R642" s="542"/>
      <c r="S642" s="542"/>
      <c r="T642" s="542"/>
      <c r="U642" s="542"/>
      <c r="V642" s="542"/>
      <c r="W642" s="542"/>
      <c r="X642" s="542"/>
      <c r="Y642" s="542"/>
      <c r="Z642" s="542"/>
    </row>
    <row r="643" spans="1:26" ht="15.75" x14ac:dyDescent="0.25">
      <c r="A643" s="541"/>
      <c r="B643" s="541"/>
      <c r="C643" s="542"/>
      <c r="D643" s="542"/>
      <c r="E643" s="542"/>
      <c r="F643" s="542"/>
      <c r="G643" s="542"/>
      <c r="H643" s="542"/>
      <c r="I643" s="542"/>
      <c r="J643" s="542"/>
      <c r="K643" s="542"/>
      <c r="L643" s="542"/>
      <c r="M643" s="542"/>
      <c r="N643" s="542"/>
      <c r="O643" s="542"/>
      <c r="P643" s="542"/>
      <c r="Q643" s="542"/>
      <c r="R643" s="542"/>
      <c r="S643" s="542"/>
      <c r="T643" s="542"/>
      <c r="U643" s="542"/>
      <c r="V643" s="542"/>
      <c r="W643" s="542"/>
      <c r="X643" s="542"/>
      <c r="Y643" s="542"/>
      <c r="Z643" s="542"/>
    </row>
    <row r="644" spans="1:26" ht="15.75" x14ac:dyDescent="0.25">
      <c r="A644" s="541"/>
      <c r="B644" s="541"/>
      <c r="C644" s="542"/>
      <c r="D644" s="542"/>
      <c r="E644" s="542"/>
      <c r="F644" s="542"/>
      <c r="G644" s="542"/>
      <c r="H644" s="542"/>
      <c r="I644" s="542"/>
      <c r="J644" s="542"/>
      <c r="K644" s="542"/>
      <c r="L644" s="542"/>
      <c r="M644" s="542"/>
      <c r="N644" s="542"/>
      <c r="O644" s="542"/>
      <c r="P644" s="542"/>
      <c r="Q644" s="542"/>
      <c r="R644" s="542"/>
      <c r="S644" s="542"/>
      <c r="T644" s="542"/>
      <c r="U644" s="542"/>
      <c r="V644" s="542"/>
      <c r="W644" s="542"/>
      <c r="X644" s="542"/>
      <c r="Y644" s="542"/>
      <c r="Z644" s="542"/>
    </row>
    <row r="645" spans="1:26" ht="15.75" x14ac:dyDescent="0.25">
      <c r="A645" s="541"/>
      <c r="B645" s="541"/>
      <c r="C645" s="542"/>
      <c r="D645" s="542"/>
      <c r="E645" s="542"/>
      <c r="F645" s="542"/>
      <c r="G645" s="542"/>
      <c r="H645" s="542"/>
      <c r="I645" s="542"/>
      <c r="J645" s="542"/>
      <c r="K645" s="542"/>
      <c r="L645" s="542"/>
      <c r="M645" s="542"/>
      <c r="N645" s="542"/>
      <c r="O645" s="542"/>
      <c r="P645" s="542"/>
      <c r="Q645" s="542"/>
      <c r="R645" s="542"/>
      <c r="S645" s="542"/>
      <c r="T645" s="542"/>
      <c r="U645" s="542"/>
      <c r="V645" s="542"/>
      <c r="W645" s="542"/>
      <c r="X645" s="542"/>
      <c r="Y645" s="542"/>
      <c r="Z645" s="542"/>
    </row>
    <row r="646" spans="1:26" ht="15.75" x14ac:dyDescent="0.25">
      <c r="A646" s="541"/>
      <c r="B646" s="541"/>
      <c r="C646" s="542"/>
      <c r="D646" s="542"/>
      <c r="E646" s="542"/>
      <c r="F646" s="542"/>
      <c r="G646" s="542"/>
      <c r="H646" s="542"/>
      <c r="I646" s="542"/>
      <c r="J646" s="542"/>
      <c r="K646" s="542"/>
      <c r="L646" s="542"/>
      <c r="M646" s="542"/>
      <c r="N646" s="542"/>
      <c r="O646" s="542"/>
      <c r="P646" s="542"/>
      <c r="Q646" s="542"/>
      <c r="R646" s="542"/>
      <c r="S646" s="542"/>
      <c r="T646" s="542"/>
      <c r="U646" s="542"/>
      <c r="V646" s="542"/>
      <c r="W646" s="542"/>
      <c r="X646" s="542"/>
      <c r="Y646" s="542"/>
      <c r="Z646" s="542"/>
    </row>
    <row r="647" spans="1:26" ht="15.75" x14ac:dyDescent="0.25">
      <c r="A647" s="541"/>
      <c r="B647" s="541"/>
      <c r="C647" s="542"/>
      <c r="D647" s="542"/>
      <c r="E647" s="542"/>
      <c r="F647" s="542"/>
      <c r="G647" s="542"/>
      <c r="H647" s="542"/>
      <c r="I647" s="542"/>
      <c r="J647" s="542"/>
      <c r="K647" s="542"/>
      <c r="L647" s="542"/>
      <c r="M647" s="542"/>
      <c r="N647" s="542"/>
      <c r="O647" s="542"/>
      <c r="P647" s="542"/>
      <c r="Q647" s="542"/>
      <c r="R647" s="542"/>
      <c r="S647" s="542"/>
      <c r="T647" s="542"/>
      <c r="U647" s="542"/>
      <c r="V647" s="542"/>
      <c r="W647" s="542"/>
      <c r="X647" s="542"/>
      <c r="Y647" s="542"/>
      <c r="Z647" s="542"/>
    </row>
    <row r="648" spans="1:26" ht="15.75" x14ac:dyDescent="0.25">
      <c r="A648" s="541"/>
      <c r="B648" s="541"/>
      <c r="C648" s="542"/>
      <c r="D648" s="542"/>
      <c r="E648" s="542"/>
      <c r="F648" s="542"/>
      <c r="G648" s="542"/>
      <c r="H648" s="542"/>
      <c r="I648" s="542"/>
      <c r="J648" s="542"/>
      <c r="K648" s="542"/>
      <c r="L648" s="542"/>
      <c r="M648" s="542"/>
      <c r="N648" s="542"/>
      <c r="O648" s="542"/>
      <c r="P648" s="542"/>
      <c r="Q648" s="542"/>
      <c r="R648" s="542"/>
      <c r="S648" s="542"/>
      <c r="T648" s="542"/>
      <c r="U648" s="542"/>
      <c r="V648" s="542"/>
      <c r="W648" s="542"/>
      <c r="X648" s="542"/>
      <c r="Y648" s="542"/>
      <c r="Z648" s="542"/>
    </row>
    <row r="649" spans="1:26" ht="15.75" x14ac:dyDescent="0.25">
      <c r="A649" s="541"/>
      <c r="B649" s="541"/>
      <c r="C649" s="542"/>
      <c r="D649" s="542"/>
      <c r="E649" s="542"/>
      <c r="F649" s="542"/>
      <c r="G649" s="542"/>
      <c r="H649" s="542"/>
      <c r="I649" s="542"/>
      <c r="J649" s="542"/>
      <c r="K649" s="542"/>
      <c r="L649" s="542"/>
      <c r="M649" s="542"/>
      <c r="N649" s="542"/>
      <c r="O649" s="542"/>
      <c r="P649" s="542"/>
      <c r="Q649" s="542"/>
      <c r="R649" s="542"/>
      <c r="S649" s="542"/>
      <c r="T649" s="542"/>
      <c r="U649" s="542"/>
      <c r="V649" s="542"/>
      <c r="W649" s="542"/>
      <c r="X649" s="542"/>
      <c r="Y649" s="542"/>
      <c r="Z649" s="542"/>
    </row>
    <row r="650" spans="1:26" ht="15.75" x14ac:dyDescent="0.25">
      <c r="A650" s="541"/>
      <c r="B650" s="541"/>
      <c r="C650" s="542"/>
      <c r="D650" s="542"/>
      <c r="E650" s="542"/>
      <c r="F650" s="542"/>
      <c r="G650" s="542"/>
      <c r="H650" s="542"/>
      <c r="I650" s="542"/>
      <c r="J650" s="542"/>
      <c r="K650" s="542"/>
      <c r="L650" s="542"/>
      <c r="M650" s="542"/>
      <c r="N650" s="542"/>
      <c r="O650" s="542"/>
      <c r="P650" s="542"/>
      <c r="Q650" s="542"/>
      <c r="R650" s="542"/>
      <c r="S650" s="542"/>
      <c r="T650" s="542"/>
      <c r="U650" s="542"/>
      <c r="V650" s="542"/>
      <c r="W650" s="542"/>
      <c r="X650" s="542"/>
      <c r="Y650" s="542"/>
      <c r="Z650" s="542"/>
    </row>
    <row r="651" spans="1:26" ht="15.75" x14ac:dyDescent="0.25">
      <c r="A651" s="541"/>
      <c r="B651" s="541"/>
      <c r="C651" s="542"/>
      <c r="D651" s="542"/>
      <c r="E651" s="542"/>
      <c r="F651" s="542"/>
      <c r="G651" s="542"/>
      <c r="H651" s="542"/>
      <c r="I651" s="542"/>
      <c r="J651" s="542"/>
      <c r="K651" s="542"/>
      <c r="L651" s="542"/>
      <c r="M651" s="542"/>
      <c r="N651" s="542"/>
      <c r="O651" s="542"/>
      <c r="P651" s="542"/>
      <c r="Q651" s="542"/>
      <c r="R651" s="542"/>
      <c r="S651" s="542"/>
      <c r="T651" s="542"/>
      <c r="U651" s="542"/>
      <c r="V651" s="542"/>
      <c r="W651" s="542"/>
      <c r="X651" s="542"/>
      <c r="Y651" s="542"/>
      <c r="Z651" s="542"/>
    </row>
    <row r="652" spans="1:26" ht="15.75" x14ac:dyDescent="0.25">
      <c r="A652" s="541"/>
      <c r="B652" s="541"/>
      <c r="C652" s="542"/>
      <c r="D652" s="542"/>
      <c r="E652" s="542"/>
      <c r="F652" s="542"/>
      <c r="G652" s="542"/>
      <c r="H652" s="542"/>
      <c r="I652" s="542"/>
      <c r="J652" s="542"/>
      <c r="K652" s="542"/>
      <c r="L652" s="542"/>
      <c r="M652" s="542"/>
      <c r="N652" s="542"/>
      <c r="O652" s="542"/>
      <c r="P652" s="542"/>
      <c r="Q652" s="542"/>
      <c r="R652" s="542"/>
      <c r="S652" s="542"/>
      <c r="T652" s="542"/>
      <c r="U652" s="542"/>
      <c r="V652" s="542"/>
      <c r="W652" s="542"/>
      <c r="X652" s="542"/>
      <c r="Y652" s="542"/>
      <c r="Z652" s="542"/>
    </row>
    <row r="653" spans="1:26" ht="15.75" x14ac:dyDescent="0.25">
      <c r="A653" s="541"/>
      <c r="B653" s="541"/>
      <c r="C653" s="542"/>
      <c r="D653" s="542"/>
      <c r="E653" s="542"/>
      <c r="F653" s="542"/>
      <c r="G653" s="542"/>
      <c r="H653" s="542"/>
      <c r="I653" s="542"/>
      <c r="J653" s="542"/>
      <c r="K653" s="542"/>
      <c r="L653" s="542"/>
      <c r="M653" s="542"/>
      <c r="N653" s="542"/>
      <c r="O653" s="542"/>
      <c r="P653" s="542"/>
      <c r="Q653" s="542"/>
      <c r="R653" s="542"/>
      <c r="S653" s="542"/>
      <c r="T653" s="542"/>
      <c r="U653" s="542"/>
      <c r="V653" s="542"/>
      <c r="W653" s="542"/>
      <c r="X653" s="542"/>
      <c r="Y653" s="542"/>
      <c r="Z653" s="542"/>
    </row>
    <row r="654" spans="1:26" ht="15.75" x14ac:dyDescent="0.25">
      <c r="A654" s="541"/>
      <c r="B654" s="541"/>
      <c r="C654" s="542"/>
      <c r="D654" s="542"/>
      <c r="E654" s="542"/>
      <c r="F654" s="542"/>
      <c r="G654" s="542"/>
      <c r="H654" s="542"/>
      <c r="I654" s="542"/>
      <c r="J654" s="542"/>
      <c r="K654" s="542"/>
      <c r="L654" s="542"/>
      <c r="M654" s="542"/>
      <c r="N654" s="542"/>
      <c r="O654" s="542"/>
      <c r="P654" s="542"/>
      <c r="Q654" s="542"/>
      <c r="R654" s="542"/>
      <c r="S654" s="542"/>
      <c r="T654" s="542"/>
      <c r="U654" s="542"/>
      <c r="V654" s="542"/>
      <c r="W654" s="542"/>
      <c r="X654" s="542"/>
      <c r="Y654" s="542"/>
      <c r="Z654" s="542"/>
    </row>
    <row r="655" spans="1:26" ht="15.75" x14ac:dyDescent="0.25">
      <c r="A655" s="541"/>
      <c r="B655" s="541"/>
      <c r="C655" s="542"/>
      <c r="D655" s="542"/>
      <c r="E655" s="542"/>
      <c r="F655" s="542"/>
      <c r="G655" s="542"/>
      <c r="H655" s="542"/>
      <c r="I655" s="542"/>
      <c r="J655" s="542"/>
      <c r="K655" s="542"/>
      <c r="L655" s="542"/>
      <c r="M655" s="542"/>
      <c r="N655" s="542"/>
      <c r="O655" s="542"/>
      <c r="P655" s="542"/>
      <c r="Q655" s="542"/>
      <c r="R655" s="542"/>
      <c r="S655" s="542"/>
      <c r="T655" s="542"/>
      <c r="U655" s="542"/>
      <c r="V655" s="542"/>
      <c r="W655" s="542"/>
      <c r="X655" s="542"/>
      <c r="Y655" s="542"/>
      <c r="Z655" s="542"/>
    </row>
    <row r="656" spans="1:26" ht="15.75" x14ac:dyDescent="0.25">
      <c r="A656" s="541"/>
      <c r="B656" s="541"/>
      <c r="C656" s="542"/>
      <c r="D656" s="542"/>
      <c r="E656" s="542"/>
      <c r="F656" s="542"/>
      <c r="G656" s="542"/>
      <c r="H656" s="542"/>
      <c r="I656" s="542"/>
      <c r="J656" s="542"/>
      <c r="K656" s="542"/>
      <c r="L656" s="542"/>
      <c r="M656" s="542"/>
      <c r="N656" s="542"/>
      <c r="O656" s="542"/>
      <c r="P656" s="542"/>
      <c r="Q656" s="542"/>
      <c r="R656" s="542"/>
      <c r="S656" s="542"/>
      <c r="T656" s="542"/>
      <c r="U656" s="542"/>
      <c r="V656" s="542"/>
      <c r="W656" s="542"/>
      <c r="X656" s="542"/>
      <c r="Y656" s="542"/>
      <c r="Z656" s="542"/>
    </row>
    <row r="657" spans="1:26" ht="15.75" x14ac:dyDescent="0.25">
      <c r="A657" s="541"/>
      <c r="B657" s="541"/>
      <c r="C657" s="542"/>
      <c r="D657" s="542"/>
      <c r="E657" s="542"/>
      <c r="F657" s="542"/>
      <c r="G657" s="542"/>
      <c r="H657" s="542"/>
      <c r="I657" s="542"/>
      <c r="J657" s="542"/>
      <c r="K657" s="542"/>
      <c r="L657" s="542"/>
      <c r="M657" s="542"/>
      <c r="N657" s="542"/>
      <c r="O657" s="542"/>
      <c r="P657" s="542"/>
      <c r="Q657" s="542"/>
      <c r="R657" s="542"/>
      <c r="S657" s="542"/>
      <c r="T657" s="542"/>
      <c r="U657" s="542"/>
      <c r="V657" s="542"/>
      <c r="W657" s="542"/>
      <c r="X657" s="542"/>
      <c r="Y657" s="542"/>
      <c r="Z657" s="542"/>
    </row>
    <row r="658" spans="1:26" ht="15.75" x14ac:dyDescent="0.25">
      <c r="A658" s="541"/>
      <c r="B658" s="541"/>
      <c r="C658" s="542"/>
      <c r="D658" s="542"/>
      <c r="E658" s="542"/>
      <c r="F658" s="542"/>
      <c r="G658" s="542"/>
      <c r="H658" s="542"/>
      <c r="I658" s="542"/>
      <c r="J658" s="542"/>
      <c r="K658" s="542"/>
      <c r="L658" s="542"/>
      <c r="M658" s="542"/>
      <c r="N658" s="542"/>
      <c r="O658" s="542"/>
      <c r="P658" s="542"/>
      <c r="Q658" s="542"/>
      <c r="R658" s="542"/>
      <c r="S658" s="542"/>
      <c r="T658" s="542"/>
      <c r="U658" s="542"/>
      <c r="V658" s="542"/>
      <c r="W658" s="542"/>
      <c r="X658" s="542"/>
      <c r="Y658" s="542"/>
      <c r="Z658" s="542"/>
    </row>
    <row r="659" spans="1:26" ht="15.75" x14ac:dyDescent="0.25">
      <c r="A659" s="541"/>
      <c r="B659" s="541"/>
      <c r="C659" s="542"/>
      <c r="D659" s="542"/>
      <c r="E659" s="542"/>
      <c r="F659" s="542"/>
      <c r="G659" s="542"/>
      <c r="H659" s="542"/>
      <c r="I659" s="542"/>
      <c r="J659" s="542"/>
      <c r="K659" s="542"/>
      <c r="L659" s="542"/>
      <c r="M659" s="542"/>
      <c r="N659" s="542"/>
      <c r="O659" s="542"/>
      <c r="P659" s="542"/>
      <c r="Q659" s="542"/>
      <c r="R659" s="542"/>
      <c r="S659" s="542"/>
      <c r="T659" s="542"/>
      <c r="U659" s="542"/>
      <c r="V659" s="542"/>
      <c r="W659" s="542"/>
      <c r="X659" s="542"/>
      <c r="Y659" s="542"/>
      <c r="Z659" s="542"/>
    </row>
    <row r="660" spans="1:26" ht="15.75" x14ac:dyDescent="0.25">
      <c r="A660" s="541"/>
      <c r="B660" s="541"/>
      <c r="C660" s="542"/>
      <c r="D660" s="542"/>
      <c r="E660" s="542"/>
      <c r="F660" s="542"/>
      <c r="G660" s="542"/>
      <c r="H660" s="542"/>
      <c r="I660" s="542"/>
      <c r="J660" s="542"/>
      <c r="K660" s="542"/>
      <c r="L660" s="542"/>
      <c r="M660" s="542"/>
      <c r="N660" s="542"/>
      <c r="O660" s="542"/>
      <c r="P660" s="542"/>
      <c r="Q660" s="542"/>
      <c r="R660" s="542"/>
      <c r="S660" s="542"/>
      <c r="T660" s="542"/>
      <c r="U660" s="542"/>
      <c r="V660" s="542"/>
      <c r="W660" s="542"/>
      <c r="X660" s="542"/>
      <c r="Y660" s="542"/>
      <c r="Z660" s="542"/>
    </row>
    <row r="661" spans="1:26" ht="15.75" x14ac:dyDescent="0.25">
      <c r="A661" s="541"/>
      <c r="B661" s="541"/>
      <c r="C661" s="542"/>
      <c r="D661" s="542"/>
      <c r="E661" s="542"/>
      <c r="F661" s="542"/>
      <c r="G661" s="542"/>
      <c r="H661" s="542"/>
      <c r="I661" s="542"/>
      <c r="J661" s="542"/>
      <c r="K661" s="542"/>
      <c r="L661" s="542"/>
      <c r="M661" s="542"/>
      <c r="N661" s="542"/>
      <c r="O661" s="542"/>
      <c r="P661" s="542"/>
      <c r="Q661" s="542"/>
      <c r="R661" s="542"/>
      <c r="S661" s="542"/>
      <c r="T661" s="542"/>
      <c r="U661" s="542"/>
      <c r="V661" s="542"/>
      <c r="W661" s="542"/>
      <c r="X661" s="542"/>
      <c r="Y661" s="542"/>
      <c r="Z661" s="542"/>
    </row>
    <row r="662" spans="1:26" ht="15.75" x14ac:dyDescent="0.25">
      <c r="A662" s="541"/>
      <c r="B662" s="541"/>
      <c r="C662" s="542"/>
      <c r="D662" s="542"/>
      <c r="E662" s="542"/>
      <c r="F662" s="542"/>
      <c r="G662" s="542"/>
      <c r="H662" s="542"/>
      <c r="I662" s="542"/>
      <c r="J662" s="542"/>
      <c r="K662" s="542"/>
      <c r="L662" s="542"/>
      <c r="M662" s="542"/>
      <c r="N662" s="542"/>
      <c r="O662" s="542"/>
      <c r="P662" s="542"/>
      <c r="Q662" s="542"/>
      <c r="R662" s="542"/>
      <c r="S662" s="542"/>
      <c r="T662" s="542"/>
      <c r="U662" s="542"/>
      <c r="V662" s="542"/>
      <c r="W662" s="542"/>
      <c r="X662" s="542"/>
      <c r="Y662" s="542"/>
      <c r="Z662" s="542"/>
    </row>
    <row r="663" spans="1:26" ht="15.75" x14ac:dyDescent="0.25">
      <c r="A663" s="541"/>
      <c r="B663" s="541"/>
      <c r="C663" s="542"/>
      <c r="D663" s="542"/>
      <c r="E663" s="542"/>
      <c r="F663" s="542"/>
      <c r="G663" s="542"/>
      <c r="H663" s="542"/>
      <c r="I663" s="542"/>
      <c r="J663" s="542"/>
      <c r="K663" s="542"/>
      <c r="L663" s="542"/>
      <c r="M663" s="542"/>
      <c r="N663" s="542"/>
      <c r="O663" s="542"/>
      <c r="P663" s="542"/>
      <c r="Q663" s="542"/>
      <c r="R663" s="542"/>
      <c r="S663" s="542"/>
      <c r="T663" s="542"/>
      <c r="U663" s="542"/>
      <c r="V663" s="542"/>
      <c r="W663" s="542"/>
      <c r="X663" s="542"/>
      <c r="Y663" s="542"/>
      <c r="Z663" s="542"/>
    </row>
    <row r="664" spans="1:26" ht="15.75" x14ac:dyDescent="0.25">
      <c r="A664" s="541"/>
      <c r="B664" s="541"/>
      <c r="C664" s="542"/>
      <c r="D664" s="542"/>
      <c r="E664" s="542"/>
      <c r="F664" s="542"/>
      <c r="G664" s="542"/>
      <c r="H664" s="542"/>
      <c r="I664" s="542"/>
      <c r="J664" s="542"/>
      <c r="K664" s="542"/>
      <c r="L664" s="542"/>
      <c r="M664" s="542"/>
      <c r="N664" s="542"/>
      <c r="O664" s="542"/>
      <c r="P664" s="542"/>
      <c r="Q664" s="542"/>
      <c r="R664" s="542"/>
      <c r="S664" s="542"/>
      <c r="T664" s="542"/>
      <c r="U664" s="542"/>
      <c r="V664" s="542"/>
      <c r="W664" s="542"/>
      <c r="X664" s="542"/>
      <c r="Y664" s="542"/>
      <c r="Z664" s="542"/>
    </row>
    <row r="665" spans="1:26" ht="15.75" x14ac:dyDescent="0.25">
      <c r="A665" s="541"/>
      <c r="B665" s="541"/>
      <c r="C665" s="542"/>
      <c r="D665" s="542"/>
      <c r="E665" s="542"/>
      <c r="F665" s="542"/>
      <c r="G665" s="542"/>
      <c r="H665" s="542"/>
      <c r="I665" s="542"/>
      <c r="J665" s="542"/>
      <c r="K665" s="542"/>
      <c r="L665" s="542"/>
      <c r="M665" s="542"/>
      <c r="N665" s="542"/>
      <c r="O665" s="542"/>
      <c r="P665" s="542"/>
      <c r="Q665" s="542"/>
      <c r="R665" s="542"/>
      <c r="S665" s="542"/>
      <c r="T665" s="542"/>
      <c r="U665" s="542"/>
      <c r="V665" s="542"/>
      <c r="W665" s="542"/>
      <c r="X665" s="542"/>
      <c r="Y665" s="542"/>
      <c r="Z665" s="542"/>
    </row>
    <row r="666" spans="1:26" ht="15.75" x14ac:dyDescent="0.25">
      <c r="A666" s="541"/>
      <c r="B666" s="541"/>
      <c r="C666" s="542"/>
      <c r="D666" s="542"/>
      <c r="E666" s="542"/>
      <c r="F666" s="542"/>
      <c r="G666" s="542"/>
      <c r="H666" s="542"/>
      <c r="I666" s="542"/>
      <c r="J666" s="542"/>
      <c r="K666" s="542"/>
      <c r="L666" s="542"/>
      <c r="M666" s="542"/>
      <c r="N666" s="542"/>
      <c r="O666" s="542"/>
      <c r="P666" s="542"/>
      <c r="Q666" s="542"/>
      <c r="R666" s="542"/>
      <c r="S666" s="542"/>
      <c r="T666" s="542"/>
      <c r="U666" s="542"/>
      <c r="V666" s="542"/>
      <c r="W666" s="542"/>
      <c r="X666" s="542"/>
      <c r="Y666" s="542"/>
      <c r="Z666" s="542"/>
    </row>
    <row r="667" spans="1:26" ht="15.75" x14ac:dyDescent="0.25">
      <c r="A667" s="541"/>
      <c r="B667" s="541"/>
      <c r="C667" s="542"/>
      <c r="D667" s="542"/>
      <c r="E667" s="542"/>
      <c r="F667" s="542"/>
      <c r="G667" s="542"/>
      <c r="H667" s="542"/>
      <c r="I667" s="542"/>
      <c r="J667" s="542"/>
      <c r="K667" s="542"/>
      <c r="L667" s="542"/>
      <c r="M667" s="542"/>
      <c r="N667" s="542"/>
      <c r="O667" s="542"/>
      <c r="P667" s="542"/>
      <c r="Q667" s="542"/>
      <c r="R667" s="542"/>
      <c r="S667" s="542"/>
      <c r="T667" s="542"/>
      <c r="U667" s="542"/>
      <c r="V667" s="542"/>
      <c r="W667" s="542"/>
      <c r="X667" s="542"/>
      <c r="Y667" s="542"/>
      <c r="Z667" s="542"/>
    </row>
    <row r="668" spans="1:26" ht="15.75" x14ac:dyDescent="0.25">
      <c r="A668" s="541"/>
      <c r="B668" s="541"/>
      <c r="C668" s="542"/>
      <c r="D668" s="542"/>
      <c r="E668" s="542"/>
      <c r="F668" s="542"/>
      <c r="G668" s="542"/>
      <c r="H668" s="542"/>
      <c r="I668" s="542"/>
      <c r="J668" s="542"/>
      <c r="K668" s="542"/>
      <c r="L668" s="542"/>
      <c r="M668" s="542"/>
      <c r="N668" s="542"/>
      <c r="O668" s="542"/>
      <c r="P668" s="542"/>
      <c r="Q668" s="542"/>
      <c r="R668" s="542"/>
      <c r="S668" s="542"/>
      <c r="T668" s="542"/>
      <c r="U668" s="542"/>
      <c r="V668" s="542"/>
      <c r="W668" s="542"/>
      <c r="X668" s="542"/>
      <c r="Y668" s="542"/>
      <c r="Z668" s="542"/>
    </row>
    <row r="669" spans="1:26" ht="15.75" x14ac:dyDescent="0.25">
      <c r="A669" s="541"/>
      <c r="B669" s="541"/>
      <c r="C669" s="542"/>
      <c r="D669" s="542"/>
      <c r="E669" s="542"/>
      <c r="F669" s="542"/>
      <c r="G669" s="542"/>
      <c r="H669" s="542"/>
      <c r="I669" s="542"/>
      <c r="J669" s="542"/>
      <c r="K669" s="542"/>
      <c r="L669" s="542"/>
      <c r="M669" s="542"/>
      <c r="N669" s="542"/>
      <c r="O669" s="542"/>
      <c r="P669" s="542"/>
      <c r="Q669" s="542"/>
      <c r="R669" s="542"/>
      <c r="S669" s="542"/>
      <c r="T669" s="542"/>
      <c r="U669" s="542"/>
      <c r="V669" s="542"/>
      <c r="W669" s="542"/>
      <c r="X669" s="542"/>
      <c r="Y669" s="542"/>
      <c r="Z669" s="542"/>
    </row>
    <row r="670" spans="1:26" ht="15.75" x14ac:dyDescent="0.25">
      <c r="A670" s="541"/>
      <c r="B670" s="541"/>
      <c r="C670" s="542"/>
      <c r="D670" s="542"/>
      <c r="E670" s="542"/>
      <c r="F670" s="542"/>
      <c r="G670" s="542"/>
      <c r="H670" s="542"/>
      <c r="I670" s="542"/>
      <c r="J670" s="542"/>
      <c r="K670" s="542"/>
      <c r="L670" s="542"/>
      <c r="M670" s="542"/>
      <c r="N670" s="542"/>
      <c r="O670" s="542"/>
      <c r="P670" s="542"/>
      <c r="Q670" s="542"/>
      <c r="R670" s="542"/>
      <c r="S670" s="542"/>
      <c r="T670" s="542"/>
      <c r="U670" s="542"/>
      <c r="V670" s="542"/>
      <c r="W670" s="542"/>
      <c r="X670" s="542"/>
      <c r="Y670" s="542"/>
      <c r="Z670" s="542"/>
    </row>
    <row r="671" spans="1:26" ht="15.75" x14ac:dyDescent="0.25">
      <c r="A671" s="541"/>
      <c r="B671" s="541"/>
      <c r="C671" s="542"/>
      <c r="D671" s="542"/>
      <c r="E671" s="542"/>
      <c r="F671" s="542"/>
      <c r="G671" s="542"/>
      <c r="H671" s="542"/>
      <c r="I671" s="542"/>
      <c r="J671" s="542"/>
      <c r="K671" s="542"/>
      <c r="L671" s="542"/>
      <c r="M671" s="542"/>
      <c r="N671" s="542"/>
      <c r="O671" s="542"/>
      <c r="P671" s="542"/>
      <c r="Q671" s="542"/>
      <c r="R671" s="542"/>
      <c r="S671" s="542"/>
      <c r="T671" s="542"/>
      <c r="U671" s="542"/>
      <c r="V671" s="542"/>
      <c r="W671" s="542"/>
      <c r="X671" s="542"/>
      <c r="Y671" s="542"/>
      <c r="Z671" s="542"/>
    </row>
    <row r="672" spans="1:26" ht="15.75" x14ac:dyDescent="0.25">
      <c r="A672" s="541"/>
      <c r="B672" s="541"/>
      <c r="C672" s="542"/>
      <c r="D672" s="542"/>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row>
    <row r="673" spans="1:26" ht="15.75" x14ac:dyDescent="0.25">
      <c r="A673" s="541"/>
      <c r="B673" s="541"/>
      <c r="C673" s="542"/>
      <c r="D673" s="542"/>
      <c r="E673" s="542"/>
      <c r="F673" s="542"/>
      <c r="G673" s="542"/>
      <c r="H673" s="542"/>
      <c r="I673" s="542"/>
      <c r="J673" s="542"/>
      <c r="K673" s="542"/>
      <c r="L673" s="542"/>
      <c r="M673" s="542"/>
      <c r="N673" s="542"/>
      <c r="O673" s="542"/>
      <c r="P673" s="542"/>
      <c r="Q673" s="542"/>
      <c r="R673" s="542"/>
      <c r="S673" s="542"/>
      <c r="T673" s="542"/>
      <c r="U673" s="542"/>
      <c r="V673" s="542"/>
      <c r="W673" s="542"/>
      <c r="X673" s="542"/>
      <c r="Y673" s="542"/>
      <c r="Z673" s="542"/>
    </row>
    <row r="674" spans="1:26" ht="15.75" x14ac:dyDescent="0.25">
      <c r="A674" s="541"/>
      <c r="B674" s="541"/>
      <c r="C674" s="542"/>
      <c r="D674" s="542"/>
      <c r="E674" s="542"/>
      <c r="F674" s="542"/>
      <c r="G674" s="542"/>
      <c r="H674" s="542"/>
      <c r="I674" s="542"/>
      <c r="J674" s="542"/>
      <c r="K674" s="542"/>
      <c r="L674" s="542"/>
      <c r="M674" s="542"/>
      <c r="N674" s="542"/>
      <c r="O674" s="542"/>
      <c r="P674" s="542"/>
      <c r="Q674" s="542"/>
      <c r="R674" s="542"/>
      <c r="S674" s="542"/>
      <c r="T674" s="542"/>
      <c r="U674" s="542"/>
      <c r="V674" s="542"/>
      <c r="W674" s="542"/>
      <c r="X674" s="542"/>
      <c r="Y674" s="542"/>
      <c r="Z674" s="542"/>
    </row>
    <row r="675" spans="1:26" ht="15.75" x14ac:dyDescent="0.25">
      <c r="A675" s="541"/>
      <c r="B675" s="541"/>
      <c r="C675" s="542"/>
      <c r="D675" s="542"/>
      <c r="E675" s="542"/>
      <c r="F675" s="542"/>
      <c r="G675" s="542"/>
      <c r="H675" s="542"/>
      <c r="I675" s="542"/>
      <c r="J675" s="542"/>
      <c r="K675" s="542"/>
      <c r="L675" s="542"/>
      <c r="M675" s="542"/>
      <c r="N675" s="542"/>
      <c r="O675" s="542"/>
      <c r="P675" s="542"/>
      <c r="Q675" s="542"/>
      <c r="R675" s="542"/>
      <c r="S675" s="542"/>
      <c r="T675" s="542"/>
      <c r="U675" s="542"/>
      <c r="V675" s="542"/>
      <c r="W675" s="542"/>
      <c r="X675" s="542"/>
      <c r="Y675" s="542"/>
      <c r="Z675" s="542"/>
    </row>
    <row r="676" spans="1:26" ht="15.75" x14ac:dyDescent="0.25">
      <c r="A676" s="541"/>
      <c r="B676" s="541"/>
      <c r="C676" s="542"/>
      <c r="D676" s="542"/>
      <c r="E676" s="542"/>
      <c r="F676" s="542"/>
      <c r="G676" s="542"/>
      <c r="H676" s="542"/>
      <c r="I676" s="542"/>
      <c r="J676" s="542"/>
      <c r="K676" s="542"/>
      <c r="L676" s="542"/>
      <c r="M676" s="542"/>
      <c r="N676" s="542"/>
      <c r="O676" s="542"/>
      <c r="P676" s="542"/>
      <c r="Q676" s="542"/>
      <c r="R676" s="542"/>
      <c r="S676" s="542"/>
      <c r="T676" s="542"/>
      <c r="U676" s="542"/>
      <c r="V676" s="542"/>
      <c r="W676" s="542"/>
      <c r="X676" s="542"/>
      <c r="Y676" s="542"/>
      <c r="Z676" s="542"/>
    </row>
    <row r="677" spans="1:26" ht="15.75" x14ac:dyDescent="0.25">
      <c r="A677" s="541"/>
      <c r="B677" s="541"/>
      <c r="C677" s="542"/>
      <c r="D677" s="542"/>
      <c r="E677" s="542"/>
      <c r="F677" s="542"/>
      <c r="G677" s="542"/>
      <c r="H677" s="542"/>
      <c r="I677" s="542"/>
      <c r="J677" s="542"/>
      <c r="K677" s="542"/>
      <c r="L677" s="542"/>
      <c r="M677" s="542"/>
      <c r="N677" s="542"/>
      <c r="O677" s="542"/>
      <c r="P677" s="542"/>
      <c r="Q677" s="542"/>
      <c r="R677" s="542"/>
      <c r="S677" s="542"/>
      <c r="T677" s="542"/>
      <c r="U677" s="542"/>
      <c r="V677" s="542"/>
      <c r="W677" s="542"/>
      <c r="X677" s="542"/>
      <c r="Y677" s="542"/>
      <c r="Z677" s="542"/>
    </row>
    <row r="678" spans="1:26" ht="15.75" x14ac:dyDescent="0.25">
      <c r="A678" s="541"/>
      <c r="B678" s="541"/>
      <c r="C678" s="542"/>
      <c r="D678" s="542"/>
      <c r="E678" s="542"/>
      <c r="F678" s="542"/>
      <c r="G678" s="542"/>
      <c r="H678" s="542"/>
      <c r="I678" s="542"/>
      <c r="J678" s="542"/>
      <c r="K678" s="542"/>
      <c r="L678" s="542"/>
      <c r="M678" s="542"/>
      <c r="N678" s="542"/>
      <c r="O678" s="542"/>
      <c r="P678" s="542"/>
      <c r="Q678" s="542"/>
      <c r="R678" s="542"/>
      <c r="S678" s="542"/>
      <c r="T678" s="542"/>
      <c r="U678" s="542"/>
      <c r="V678" s="542"/>
      <c r="W678" s="542"/>
      <c r="X678" s="542"/>
      <c r="Y678" s="542"/>
      <c r="Z678" s="542"/>
    </row>
    <row r="679" spans="1:26" ht="15.75" x14ac:dyDescent="0.25">
      <c r="A679" s="541"/>
      <c r="B679" s="541"/>
      <c r="C679" s="542"/>
      <c r="D679" s="542"/>
      <c r="E679" s="542"/>
      <c r="F679" s="542"/>
      <c r="G679" s="542"/>
      <c r="H679" s="542"/>
      <c r="I679" s="542"/>
      <c r="J679" s="542"/>
      <c r="K679" s="542"/>
      <c r="L679" s="542"/>
      <c r="M679" s="542"/>
      <c r="N679" s="542"/>
      <c r="O679" s="542"/>
      <c r="P679" s="542"/>
      <c r="Q679" s="542"/>
      <c r="R679" s="542"/>
      <c r="S679" s="542"/>
      <c r="T679" s="542"/>
      <c r="U679" s="542"/>
      <c r="V679" s="542"/>
      <c r="W679" s="542"/>
      <c r="X679" s="542"/>
      <c r="Y679" s="542"/>
      <c r="Z679" s="542"/>
    </row>
    <row r="680" spans="1:26" ht="15.75" x14ac:dyDescent="0.25">
      <c r="A680" s="541"/>
      <c r="B680" s="541"/>
      <c r="C680" s="542"/>
      <c r="D680" s="542"/>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row>
    <row r="681" spans="1:26" ht="15.75" x14ac:dyDescent="0.25">
      <c r="A681" s="541"/>
      <c r="B681" s="541"/>
      <c r="C681" s="542"/>
      <c r="D681" s="542"/>
      <c r="E681" s="542"/>
      <c r="F681" s="542"/>
      <c r="G681" s="542"/>
      <c r="H681" s="542"/>
      <c r="I681" s="542"/>
      <c r="J681" s="542"/>
      <c r="K681" s="542"/>
      <c r="L681" s="542"/>
      <c r="M681" s="542"/>
      <c r="N681" s="542"/>
      <c r="O681" s="542"/>
      <c r="P681" s="542"/>
      <c r="Q681" s="542"/>
      <c r="R681" s="542"/>
      <c r="S681" s="542"/>
      <c r="T681" s="542"/>
      <c r="U681" s="542"/>
      <c r="V681" s="542"/>
      <c r="W681" s="542"/>
      <c r="X681" s="542"/>
      <c r="Y681" s="542"/>
      <c r="Z681" s="542"/>
    </row>
    <row r="682" spans="1:26" ht="15.75" x14ac:dyDescent="0.25">
      <c r="A682" s="541"/>
      <c r="B682" s="541"/>
      <c r="C682" s="542"/>
      <c r="D682" s="542"/>
      <c r="E682" s="542"/>
      <c r="F682" s="542"/>
      <c r="G682" s="542"/>
      <c r="H682" s="542"/>
      <c r="I682" s="542"/>
      <c r="J682" s="542"/>
      <c r="K682" s="542"/>
      <c r="L682" s="542"/>
      <c r="M682" s="542"/>
      <c r="N682" s="542"/>
      <c r="O682" s="542"/>
      <c r="P682" s="542"/>
      <c r="Q682" s="542"/>
      <c r="R682" s="542"/>
      <c r="S682" s="542"/>
      <c r="T682" s="542"/>
      <c r="U682" s="542"/>
      <c r="V682" s="542"/>
      <c r="W682" s="542"/>
      <c r="X682" s="542"/>
      <c r="Y682" s="542"/>
      <c r="Z682" s="542"/>
    </row>
    <row r="683" spans="1:26" ht="15.75" x14ac:dyDescent="0.25">
      <c r="A683" s="541"/>
      <c r="B683" s="541"/>
      <c r="C683" s="542"/>
      <c r="D683" s="542"/>
      <c r="E683" s="542"/>
      <c r="F683" s="542"/>
      <c r="G683" s="542"/>
      <c r="H683" s="542"/>
      <c r="I683" s="542"/>
      <c r="J683" s="542"/>
      <c r="K683" s="542"/>
      <c r="L683" s="542"/>
      <c r="M683" s="542"/>
      <c r="N683" s="542"/>
      <c r="O683" s="542"/>
      <c r="P683" s="542"/>
      <c r="Q683" s="542"/>
      <c r="R683" s="542"/>
      <c r="S683" s="542"/>
      <c r="T683" s="542"/>
      <c r="U683" s="542"/>
      <c r="V683" s="542"/>
      <c r="W683" s="542"/>
      <c r="X683" s="542"/>
      <c r="Y683" s="542"/>
      <c r="Z683" s="542"/>
    </row>
    <row r="684" spans="1:26" ht="15.75" x14ac:dyDescent="0.25">
      <c r="A684" s="541"/>
      <c r="B684" s="541"/>
      <c r="C684" s="542"/>
      <c r="D684" s="542"/>
      <c r="E684" s="542"/>
      <c r="F684" s="542"/>
      <c r="G684" s="542"/>
      <c r="H684" s="542"/>
      <c r="I684" s="542"/>
      <c r="J684" s="542"/>
      <c r="K684" s="542"/>
      <c r="L684" s="542"/>
      <c r="M684" s="542"/>
      <c r="N684" s="542"/>
      <c r="O684" s="542"/>
      <c r="P684" s="542"/>
      <c r="Q684" s="542"/>
      <c r="R684" s="542"/>
      <c r="S684" s="542"/>
      <c r="T684" s="542"/>
      <c r="U684" s="542"/>
      <c r="V684" s="542"/>
      <c r="W684" s="542"/>
      <c r="X684" s="542"/>
      <c r="Y684" s="542"/>
      <c r="Z684" s="542"/>
    </row>
    <row r="685" spans="1:26" ht="15.75" x14ac:dyDescent="0.25">
      <c r="A685" s="541"/>
      <c r="B685" s="541"/>
      <c r="C685" s="542"/>
      <c r="D685" s="542"/>
      <c r="E685" s="542"/>
      <c r="F685" s="542"/>
      <c r="G685" s="542"/>
      <c r="H685" s="542"/>
      <c r="I685" s="542"/>
      <c r="J685" s="542"/>
      <c r="K685" s="542"/>
      <c r="L685" s="542"/>
      <c r="M685" s="542"/>
      <c r="N685" s="542"/>
      <c r="O685" s="542"/>
      <c r="P685" s="542"/>
      <c r="Q685" s="542"/>
      <c r="R685" s="542"/>
      <c r="S685" s="542"/>
      <c r="T685" s="542"/>
      <c r="U685" s="542"/>
      <c r="V685" s="542"/>
      <c r="W685" s="542"/>
      <c r="X685" s="542"/>
      <c r="Y685" s="542"/>
      <c r="Z685" s="542"/>
    </row>
    <row r="686" spans="1:26" ht="15.75" x14ac:dyDescent="0.25">
      <c r="A686" s="541"/>
      <c r="B686" s="541"/>
      <c r="C686" s="542"/>
      <c r="D686" s="542"/>
      <c r="E686" s="542"/>
      <c r="F686" s="542"/>
      <c r="G686" s="542"/>
      <c r="H686" s="542"/>
      <c r="I686" s="542"/>
      <c r="J686" s="542"/>
      <c r="K686" s="542"/>
      <c r="L686" s="542"/>
      <c r="M686" s="542"/>
      <c r="N686" s="542"/>
      <c r="O686" s="542"/>
      <c r="P686" s="542"/>
      <c r="Q686" s="542"/>
      <c r="R686" s="542"/>
      <c r="S686" s="542"/>
      <c r="T686" s="542"/>
      <c r="U686" s="542"/>
      <c r="V686" s="542"/>
      <c r="W686" s="542"/>
      <c r="X686" s="542"/>
      <c r="Y686" s="542"/>
      <c r="Z686" s="542"/>
    </row>
    <row r="687" spans="1:26" ht="15.75" x14ac:dyDescent="0.25">
      <c r="A687" s="541"/>
      <c r="B687" s="541"/>
      <c r="C687" s="542"/>
      <c r="D687" s="542"/>
      <c r="E687" s="542"/>
      <c r="F687" s="542"/>
      <c r="G687" s="542"/>
      <c r="H687" s="542"/>
      <c r="I687" s="542"/>
      <c r="J687" s="542"/>
      <c r="K687" s="542"/>
      <c r="L687" s="542"/>
      <c r="M687" s="542"/>
      <c r="N687" s="542"/>
      <c r="O687" s="542"/>
      <c r="P687" s="542"/>
      <c r="Q687" s="542"/>
      <c r="R687" s="542"/>
      <c r="S687" s="542"/>
      <c r="T687" s="542"/>
      <c r="U687" s="542"/>
      <c r="V687" s="542"/>
      <c r="W687" s="542"/>
      <c r="X687" s="542"/>
      <c r="Y687" s="542"/>
      <c r="Z687" s="542"/>
    </row>
    <row r="688" spans="1:26" ht="15.75" x14ac:dyDescent="0.25">
      <c r="A688" s="541"/>
      <c r="B688" s="541"/>
      <c r="C688" s="542"/>
      <c r="D688" s="542"/>
      <c r="E688" s="542"/>
      <c r="F688" s="542"/>
      <c r="G688" s="542"/>
      <c r="H688" s="542"/>
      <c r="I688" s="542"/>
      <c r="J688" s="542"/>
      <c r="K688" s="542"/>
      <c r="L688" s="542"/>
      <c r="M688" s="542"/>
      <c r="N688" s="542"/>
      <c r="O688" s="542"/>
      <c r="P688" s="542"/>
      <c r="Q688" s="542"/>
      <c r="R688" s="542"/>
      <c r="S688" s="542"/>
      <c r="T688" s="542"/>
      <c r="U688" s="542"/>
      <c r="V688" s="542"/>
      <c r="W688" s="542"/>
      <c r="X688" s="542"/>
      <c r="Y688" s="542"/>
      <c r="Z688" s="542"/>
    </row>
    <row r="689" spans="1:26" ht="15.75" x14ac:dyDescent="0.25">
      <c r="A689" s="541"/>
      <c r="B689" s="541"/>
      <c r="C689" s="542"/>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row>
    <row r="690" spans="1:26" ht="15.75" x14ac:dyDescent="0.25">
      <c r="A690" s="541"/>
      <c r="B690" s="541"/>
      <c r="C690" s="542"/>
      <c r="D690" s="542"/>
      <c r="E690" s="542"/>
      <c r="F690" s="542"/>
      <c r="G690" s="542"/>
      <c r="H690" s="542"/>
      <c r="I690" s="542"/>
      <c r="J690" s="542"/>
      <c r="K690" s="542"/>
      <c r="L690" s="542"/>
      <c r="M690" s="542"/>
      <c r="N690" s="542"/>
      <c r="O690" s="542"/>
      <c r="P690" s="542"/>
      <c r="Q690" s="542"/>
      <c r="R690" s="542"/>
      <c r="S690" s="542"/>
      <c r="T690" s="542"/>
      <c r="U690" s="542"/>
      <c r="V690" s="542"/>
      <c r="W690" s="542"/>
      <c r="X690" s="542"/>
      <c r="Y690" s="542"/>
      <c r="Z690" s="542"/>
    </row>
    <row r="691" spans="1:26" ht="15.75" x14ac:dyDescent="0.25">
      <c r="A691" s="541"/>
      <c r="B691" s="541"/>
      <c r="C691" s="542"/>
      <c r="D691" s="542"/>
      <c r="E691" s="542"/>
      <c r="F691" s="542"/>
      <c r="G691" s="542"/>
      <c r="H691" s="542"/>
      <c r="I691" s="542"/>
      <c r="J691" s="542"/>
      <c r="K691" s="542"/>
      <c r="L691" s="542"/>
      <c r="M691" s="542"/>
      <c r="N691" s="542"/>
      <c r="O691" s="542"/>
      <c r="P691" s="542"/>
      <c r="Q691" s="542"/>
      <c r="R691" s="542"/>
      <c r="S691" s="542"/>
      <c r="T691" s="542"/>
      <c r="U691" s="542"/>
      <c r="V691" s="542"/>
      <c r="W691" s="542"/>
      <c r="X691" s="542"/>
      <c r="Y691" s="542"/>
      <c r="Z691" s="542"/>
    </row>
    <row r="692" spans="1:26" ht="15.75" x14ac:dyDescent="0.25">
      <c r="A692" s="541"/>
      <c r="B692" s="541"/>
      <c r="C692" s="542"/>
      <c r="D692" s="542"/>
      <c r="E692" s="542"/>
      <c r="F692" s="542"/>
      <c r="G692" s="542"/>
      <c r="H692" s="542"/>
      <c r="I692" s="542"/>
      <c r="J692" s="542"/>
      <c r="K692" s="542"/>
      <c r="L692" s="542"/>
      <c r="M692" s="542"/>
      <c r="N692" s="542"/>
      <c r="O692" s="542"/>
      <c r="P692" s="542"/>
      <c r="Q692" s="542"/>
      <c r="R692" s="542"/>
      <c r="S692" s="542"/>
      <c r="T692" s="542"/>
      <c r="U692" s="542"/>
      <c r="V692" s="542"/>
      <c r="W692" s="542"/>
      <c r="X692" s="542"/>
      <c r="Y692" s="542"/>
      <c r="Z692" s="542"/>
    </row>
    <row r="693" spans="1:26" ht="15.75" x14ac:dyDescent="0.25">
      <c r="A693" s="541"/>
      <c r="B693" s="541"/>
      <c r="C693" s="542"/>
      <c r="D693" s="542"/>
      <c r="E693" s="542"/>
      <c r="F693" s="542"/>
      <c r="G693" s="542"/>
      <c r="H693" s="542"/>
      <c r="I693" s="542"/>
      <c r="J693" s="542"/>
      <c r="K693" s="542"/>
      <c r="L693" s="542"/>
      <c r="M693" s="542"/>
      <c r="N693" s="542"/>
      <c r="O693" s="542"/>
      <c r="P693" s="542"/>
      <c r="Q693" s="542"/>
      <c r="R693" s="542"/>
      <c r="S693" s="542"/>
      <c r="T693" s="542"/>
      <c r="U693" s="542"/>
      <c r="V693" s="542"/>
      <c r="W693" s="542"/>
      <c r="X693" s="542"/>
      <c r="Y693" s="542"/>
      <c r="Z693" s="542"/>
    </row>
    <row r="694" spans="1:26" ht="15.75" x14ac:dyDescent="0.25">
      <c r="A694" s="541"/>
      <c r="B694" s="541"/>
      <c r="C694" s="542"/>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c r="Z694" s="542"/>
    </row>
    <row r="695" spans="1:26" ht="15.75" x14ac:dyDescent="0.25">
      <c r="A695" s="541"/>
      <c r="B695" s="541"/>
      <c r="C695" s="542"/>
      <c r="D695" s="542"/>
      <c r="E695" s="542"/>
      <c r="F695" s="542"/>
      <c r="G695" s="542"/>
      <c r="H695" s="542"/>
      <c r="I695" s="542"/>
      <c r="J695" s="542"/>
      <c r="K695" s="542"/>
      <c r="L695" s="542"/>
      <c r="M695" s="542"/>
      <c r="N695" s="542"/>
      <c r="O695" s="542"/>
      <c r="P695" s="542"/>
      <c r="Q695" s="542"/>
      <c r="R695" s="542"/>
      <c r="S695" s="542"/>
      <c r="T695" s="542"/>
      <c r="U695" s="542"/>
      <c r="V695" s="542"/>
      <c r="W695" s="542"/>
      <c r="X695" s="542"/>
      <c r="Y695" s="542"/>
      <c r="Z695" s="542"/>
    </row>
    <row r="696" spans="1:26" ht="15.75" x14ac:dyDescent="0.25">
      <c r="A696" s="541"/>
      <c r="B696" s="541"/>
      <c r="C696" s="542"/>
      <c r="D696" s="542"/>
      <c r="E696" s="542"/>
      <c r="F696" s="542"/>
      <c r="G696" s="542"/>
      <c r="H696" s="542"/>
      <c r="I696" s="542"/>
      <c r="J696" s="542"/>
      <c r="K696" s="542"/>
      <c r="L696" s="542"/>
      <c r="M696" s="542"/>
      <c r="N696" s="542"/>
      <c r="O696" s="542"/>
      <c r="P696" s="542"/>
      <c r="Q696" s="542"/>
      <c r="R696" s="542"/>
      <c r="S696" s="542"/>
      <c r="T696" s="542"/>
      <c r="U696" s="542"/>
      <c r="V696" s="542"/>
      <c r="W696" s="542"/>
      <c r="X696" s="542"/>
      <c r="Y696" s="542"/>
      <c r="Z696" s="542"/>
    </row>
    <row r="697" spans="1:26" ht="15.75" x14ac:dyDescent="0.25">
      <c r="A697" s="541"/>
      <c r="B697" s="541"/>
      <c r="C697" s="542"/>
      <c r="D697" s="542"/>
      <c r="E697" s="542"/>
      <c r="F697" s="542"/>
      <c r="G697" s="542"/>
      <c r="H697" s="542"/>
      <c r="I697" s="542"/>
      <c r="J697" s="542"/>
      <c r="K697" s="542"/>
      <c r="L697" s="542"/>
      <c r="M697" s="542"/>
      <c r="N697" s="542"/>
      <c r="O697" s="542"/>
      <c r="P697" s="542"/>
      <c r="Q697" s="542"/>
      <c r="R697" s="542"/>
      <c r="S697" s="542"/>
      <c r="T697" s="542"/>
      <c r="U697" s="542"/>
      <c r="V697" s="542"/>
      <c r="W697" s="542"/>
      <c r="X697" s="542"/>
      <c r="Y697" s="542"/>
      <c r="Z697" s="542"/>
    </row>
    <row r="698" spans="1:26" ht="15.75" x14ac:dyDescent="0.25">
      <c r="A698" s="541"/>
      <c r="B698" s="541"/>
      <c r="C698" s="542"/>
      <c r="D698" s="542"/>
      <c r="E698" s="542"/>
      <c r="F698" s="542"/>
      <c r="G698" s="542"/>
      <c r="H698" s="542"/>
      <c r="I698" s="542"/>
      <c r="J698" s="542"/>
      <c r="K698" s="542"/>
      <c r="L698" s="542"/>
      <c r="M698" s="542"/>
      <c r="N698" s="542"/>
      <c r="O698" s="542"/>
      <c r="P698" s="542"/>
      <c r="Q698" s="542"/>
      <c r="R698" s="542"/>
      <c r="S698" s="542"/>
      <c r="T698" s="542"/>
      <c r="U698" s="542"/>
      <c r="V698" s="542"/>
      <c r="W698" s="542"/>
      <c r="X698" s="542"/>
      <c r="Y698" s="542"/>
      <c r="Z698" s="542"/>
    </row>
    <row r="699" spans="1:26" ht="15.75" x14ac:dyDescent="0.25">
      <c r="A699" s="541"/>
      <c r="B699" s="541"/>
      <c r="C699" s="542"/>
      <c r="D699" s="542"/>
      <c r="E699" s="542"/>
      <c r="F699" s="542"/>
      <c r="G699" s="542"/>
      <c r="H699" s="542"/>
      <c r="I699" s="542"/>
      <c r="J699" s="542"/>
      <c r="K699" s="542"/>
      <c r="L699" s="542"/>
      <c r="M699" s="542"/>
      <c r="N699" s="542"/>
      <c r="O699" s="542"/>
      <c r="P699" s="542"/>
      <c r="Q699" s="542"/>
      <c r="R699" s="542"/>
      <c r="S699" s="542"/>
      <c r="T699" s="542"/>
      <c r="U699" s="542"/>
      <c r="V699" s="542"/>
      <c r="W699" s="542"/>
      <c r="X699" s="542"/>
      <c r="Y699" s="542"/>
      <c r="Z699" s="542"/>
    </row>
    <row r="700" spans="1:26" ht="15.75" x14ac:dyDescent="0.25">
      <c r="A700" s="541"/>
      <c r="B700" s="541"/>
      <c r="C700" s="542"/>
      <c r="D700" s="542"/>
      <c r="E700" s="542"/>
      <c r="F700" s="542"/>
      <c r="G700" s="542"/>
      <c r="H700" s="542"/>
      <c r="I700" s="542"/>
      <c r="J700" s="542"/>
      <c r="K700" s="542"/>
      <c r="L700" s="542"/>
      <c r="M700" s="542"/>
      <c r="N700" s="542"/>
      <c r="O700" s="542"/>
      <c r="P700" s="542"/>
      <c r="Q700" s="542"/>
      <c r="R700" s="542"/>
      <c r="S700" s="542"/>
      <c r="T700" s="542"/>
      <c r="U700" s="542"/>
      <c r="V700" s="542"/>
      <c r="W700" s="542"/>
      <c r="X700" s="542"/>
      <c r="Y700" s="542"/>
      <c r="Z700" s="542"/>
    </row>
    <row r="701" spans="1:26" ht="15.75" x14ac:dyDescent="0.25">
      <c r="A701" s="541"/>
      <c r="B701" s="541"/>
      <c r="C701" s="542"/>
      <c r="D701" s="542"/>
      <c r="E701" s="542"/>
      <c r="F701" s="542"/>
      <c r="G701" s="542"/>
      <c r="H701" s="542"/>
      <c r="I701" s="542"/>
      <c r="J701" s="542"/>
      <c r="K701" s="542"/>
      <c r="L701" s="542"/>
      <c r="M701" s="542"/>
      <c r="N701" s="542"/>
      <c r="O701" s="542"/>
      <c r="P701" s="542"/>
      <c r="Q701" s="542"/>
      <c r="R701" s="542"/>
      <c r="S701" s="542"/>
      <c r="T701" s="542"/>
      <c r="U701" s="542"/>
      <c r="V701" s="542"/>
      <c r="W701" s="542"/>
      <c r="X701" s="542"/>
      <c r="Y701" s="542"/>
      <c r="Z701" s="542"/>
    </row>
    <row r="702" spans="1:26" ht="15.75" x14ac:dyDescent="0.25">
      <c r="A702" s="541"/>
      <c r="B702" s="541"/>
      <c r="C702" s="542"/>
      <c r="D702" s="542"/>
      <c r="E702" s="542"/>
      <c r="F702" s="542"/>
      <c r="G702" s="542"/>
      <c r="H702" s="542"/>
      <c r="I702" s="542"/>
      <c r="J702" s="542"/>
      <c r="K702" s="542"/>
      <c r="L702" s="542"/>
      <c r="M702" s="542"/>
      <c r="N702" s="542"/>
      <c r="O702" s="542"/>
      <c r="P702" s="542"/>
      <c r="Q702" s="542"/>
      <c r="R702" s="542"/>
      <c r="S702" s="542"/>
      <c r="T702" s="542"/>
      <c r="U702" s="542"/>
      <c r="V702" s="542"/>
      <c r="W702" s="542"/>
      <c r="X702" s="542"/>
      <c r="Y702" s="542"/>
      <c r="Z702" s="542"/>
    </row>
    <row r="703" spans="1:26" ht="15.75" x14ac:dyDescent="0.25">
      <c r="A703" s="541"/>
      <c r="B703" s="541"/>
      <c r="C703" s="542"/>
      <c r="D703" s="542"/>
      <c r="E703" s="542"/>
      <c r="F703" s="542"/>
      <c r="G703" s="542"/>
      <c r="H703" s="542"/>
      <c r="I703" s="542"/>
      <c r="J703" s="542"/>
      <c r="K703" s="542"/>
      <c r="L703" s="542"/>
      <c r="M703" s="542"/>
      <c r="N703" s="542"/>
      <c r="O703" s="542"/>
      <c r="P703" s="542"/>
      <c r="Q703" s="542"/>
      <c r="R703" s="542"/>
      <c r="S703" s="542"/>
      <c r="T703" s="542"/>
      <c r="U703" s="542"/>
      <c r="V703" s="542"/>
      <c r="W703" s="542"/>
      <c r="X703" s="542"/>
      <c r="Y703" s="542"/>
      <c r="Z703" s="542"/>
    </row>
    <row r="704" spans="1:26" ht="15.75" x14ac:dyDescent="0.25">
      <c r="A704" s="541"/>
      <c r="B704" s="541"/>
      <c r="C704" s="542"/>
      <c r="D704" s="542"/>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row>
    <row r="705" spans="1:26" ht="15.75" x14ac:dyDescent="0.25">
      <c r="A705" s="541"/>
      <c r="B705" s="541"/>
      <c r="C705" s="542"/>
      <c r="D705" s="542"/>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row>
    <row r="706" spans="1:26" ht="15.75" x14ac:dyDescent="0.25">
      <c r="A706" s="541"/>
      <c r="B706" s="541"/>
      <c r="C706" s="542"/>
      <c r="D706" s="542"/>
      <c r="E706" s="542"/>
      <c r="F706" s="542"/>
      <c r="G706" s="542"/>
      <c r="H706" s="542"/>
      <c r="I706" s="542"/>
      <c r="J706" s="542"/>
      <c r="K706" s="542"/>
      <c r="L706" s="542"/>
      <c r="M706" s="542"/>
      <c r="N706" s="542"/>
      <c r="O706" s="542"/>
      <c r="P706" s="542"/>
      <c r="Q706" s="542"/>
      <c r="R706" s="542"/>
      <c r="S706" s="542"/>
      <c r="T706" s="542"/>
      <c r="U706" s="542"/>
      <c r="V706" s="542"/>
      <c r="W706" s="542"/>
      <c r="X706" s="542"/>
      <c r="Y706" s="542"/>
      <c r="Z706" s="542"/>
    </row>
    <row r="707" spans="1:26" ht="15.75" x14ac:dyDescent="0.25">
      <c r="A707" s="541"/>
      <c r="B707" s="541"/>
      <c r="C707" s="542"/>
      <c r="D707" s="542"/>
      <c r="E707" s="542"/>
      <c r="F707" s="542"/>
      <c r="G707" s="542"/>
      <c r="H707" s="542"/>
      <c r="I707" s="542"/>
      <c r="J707" s="542"/>
      <c r="K707" s="542"/>
      <c r="L707" s="542"/>
      <c r="M707" s="542"/>
      <c r="N707" s="542"/>
      <c r="O707" s="542"/>
      <c r="P707" s="542"/>
      <c r="Q707" s="542"/>
      <c r="R707" s="542"/>
      <c r="S707" s="542"/>
      <c r="T707" s="542"/>
      <c r="U707" s="542"/>
      <c r="V707" s="542"/>
      <c r="W707" s="542"/>
      <c r="X707" s="542"/>
      <c r="Y707" s="542"/>
      <c r="Z707" s="542"/>
    </row>
    <row r="708" spans="1:26" ht="15.75" x14ac:dyDescent="0.25">
      <c r="A708" s="541"/>
      <c r="B708" s="541"/>
      <c r="C708" s="542"/>
      <c r="D708" s="542"/>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row>
    <row r="709" spans="1:26" ht="15.75" x14ac:dyDescent="0.25">
      <c r="A709" s="541"/>
      <c r="B709" s="541"/>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row>
    <row r="710" spans="1:26" ht="15.75" x14ac:dyDescent="0.25">
      <c r="A710" s="541"/>
      <c r="B710" s="541"/>
      <c r="C710" s="542"/>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row>
    <row r="711" spans="1:26" ht="15.75" x14ac:dyDescent="0.25">
      <c r="A711" s="541"/>
      <c r="B711" s="541"/>
      <c r="C711" s="542"/>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row>
    <row r="712" spans="1:26" ht="15.75" x14ac:dyDescent="0.25">
      <c r="A712" s="541"/>
      <c r="B712" s="541"/>
      <c r="C712" s="542"/>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row>
    <row r="713" spans="1:26" ht="15.75" x14ac:dyDescent="0.25">
      <c r="A713" s="541"/>
      <c r="B713" s="541"/>
      <c r="C713" s="542"/>
      <c r="D713" s="542"/>
      <c r="E713" s="542"/>
      <c r="F713" s="542"/>
      <c r="G713" s="542"/>
      <c r="H713" s="542"/>
      <c r="I713" s="542"/>
      <c r="J713" s="542"/>
      <c r="K713" s="542"/>
      <c r="L713" s="542"/>
      <c r="M713" s="542"/>
      <c r="N713" s="542"/>
      <c r="O713" s="542"/>
      <c r="P713" s="542"/>
      <c r="Q713" s="542"/>
      <c r="R713" s="542"/>
      <c r="S713" s="542"/>
      <c r="T713" s="542"/>
      <c r="U713" s="542"/>
      <c r="V713" s="542"/>
      <c r="W713" s="542"/>
      <c r="X713" s="542"/>
      <c r="Y713" s="542"/>
      <c r="Z713" s="542"/>
    </row>
    <row r="714" spans="1:26" ht="15.75" x14ac:dyDescent="0.25">
      <c r="A714" s="541"/>
      <c r="B714" s="541"/>
      <c r="C714" s="542"/>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row>
    <row r="715" spans="1:26" ht="15.75" x14ac:dyDescent="0.25">
      <c r="A715" s="541"/>
      <c r="B715" s="541"/>
      <c r="C715" s="542"/>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row>
    <row r="716" spans="1:26" ht="15.75" x14ac:dyDescent="0.25">
      <c r="A716" s="541"/>
      <c r="B716" s="541"/>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row>
    <row r="717" spans="1:26" ht="15.75" x14ac:dyDescent="0.25">
      <c r="A717" s="541"/>
      <c r="B717" s="541"/>
      <c r="C717" s="542"/>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row>
    <row r="718" spans="1:26" ht="15.75" x14ac:dyDescent="0.25">
      <c r="A718" s="541"/>
      <c r="B718" s="541"/>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row>
    <row r="719" spans="1:26" ht="15.75" x14ac:dyDescent="0.25">
      <c r="A719" s="541"/>
      <c r="B719" s="541"/>
      <c r="C719" s="542"/>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row>
    <row r="720" spans="1:26" ht="15.75" x14ac:dyDescent="0.25">
      <c r="A720" s="541"/>
      <c r="B720" s="541"/>
      <c r="C720" s="542"/>
      <c r="D720" s="542"/>
      <c r="E720" s="542"/>
      <c r="F720" s="542"/>
      <c r="G720" s="542"/>
      <c r="H720" s="542"/>
      <c r="I720" s="542"/>
      <c r="J720" s="542"/>
      <c r="K720" s="542"/>
      <c r="L720" s="542"/>
      <c r="M720" s="542"/>
      <c r="N720" s="542"/>
      <c r="O720" s="542"/>
      <c r="P720" s="542"/>
      <c r="Q720" s="542"/>
      <c r="R720" s="542"/>
      <c r="S720" s="542"/>
      <c r="T720" s="542"/>
      <c r="U720" s="542"/>
      <c r="V720" s="542"/>
      <c r="W720" s="542"/>
      <c r="X720" s="542"/>
      <c r="Y720" s="542"/>
      <c r="Z720" s="542"/>
    </row>
    <row r="721" spans="1:26" ht="15.75" x14ac:dyDescent="0.25">
      <c r="A721" s="541"/>
      <c r="B721" s="541"/>
      <c r="C721" s="542"/>
      <c r="D721" s="542"/>
      <c r="E721" s="542"/>
      <c r="F721" s="542"/>
      <c r="G721" s="542"/>
      <c r="H721" s="542"/>
      <c r="I721" s="542"/>
      <c r="J721" s="542"/>
      <c r="K721" s="542"/>
      <c r="L721" s="542"/>
      <c r="M721" s="542"/>
      <c r="N721" s="542"/>
      <c r="O721" s="542"/>
      <c r="P721" s="542"/>
      <c r="Q721" s="542"/>
      <c r="R721" s="542"/>
      <c r="S721" s="542"/>
      <c r="T721" s="542"/>
      <c r="U721" s="542"/>
      <c r="V721" s="542"/>
      <c r="W721" s="542"/>
      <c r="X721" s="542"/>
      <c r="Y721" s="542"/>
      <c r="Z721" s="542"/>
    </row>
    <row r="722" spans="1:26" ht="15.75" x14ac:dyDescent="0.25">
      <c r="A722" s="541"/>
      <c r="B722" s="541"/>
      <c r="C722" s="542"/>
      <c r="D722" s="542"/>
      <c r="E722" s="542"/>
      <c r="F722" s="542"/>
      <c r="G722" s="542"/>
      <c r="H722" s="542"/>
      <c r="I722" s="542"/>
      <c r="J722" s="542"/>
      <c r="K722" s="542"/>
      <c r="L722" s="542"/>
      <c r="M722" s="542"/>
      <c r="N722" s="542"/>
      <c r="O722" s="542"/>
      <c r="P722" s="542"/>
      <c r="Q722" s="542"/>
      <c r="R722" s="542"/>
      <c r="S722" s="542"/>
      <c r="T722" s="542"/>
      <c r="U722" s="542"/>
      <c r="V722" s="542"/>
      <c r="W722" s="542"/>
      <c r="X722" s="542"/>
      <c r="Y722" s="542"/>
      <c r="Z722" s="542"/>
    </row>
    <row r="723" spans="1:26" ht="15.75" x14ac:dyDescent="0.25">
      <c r="A723" s="541"/>
      <c r="B723" s="541"/>
      <c r="C723" s="542"/>
      <c r="D723" s="542"/>
      <c r="E723" s="542"/>
      <c r="F723" s="542"/>
      <c r="G723" s="542"/>
      <c r="H723" s="542"/>
      <c r="I723" s="542"/>
      <c r="J723" s="542"/>
      <c r="K723" s="542"/>
      <c r="L723" s="542"/>
      <c r="M723" s="542"/>
      <c r="N723" s="542"/>
      <c r="O723" s="542"/>
      <c r="P723" s="542"/>
      <c r="Q723" s="542"/>
      <c r="R723" s="542"/>
      <c r="S723" s="542"/>
      <c r="T723" s="542"/>
      <c r="U723" s="542"/>
      <c r="V723" s="542"/>
      <c r="W723" s="542"/>
      <c r="X723" s="542"/>
      <c r="Y723" s="542"/>
      <c r="Z723" s="542"/>
    </row>
    <row r="724" spans="1:26" ht="15.75" x14ac:dyDescent="0.25">
      <c r="A724" s="541"/>
      <c r="B724" s="541"/>
      <c r="C724" s="542"/>
      <c r="D724" s="542"/>
      <c r="E724" s="542"/>
      <c r="F724" s="542"/>
      <c r="G724" s="542"/>
      <c r="H724" s="542"/>
      <c r="I724" s="542"/>
      <c r="J724" s="542"/>
      <c r="K724" s="542"/>
      <c r="L724" s="542"/>
      <c r="M724" s="542"/>
      <c r="N724" s="542"/>
      <c r="O724" s="542"/>
      <c r="P724" s="542"/>
      <c r="Q724" s="542"/>
      <c r="R724" s="542"/>
      <c r="S724" s="542"/>
      <c r="T724" s="542"/>
      <c r="U724" s="542"/>
      <c r="V724" s="542"/>
      <c r="W724" s="542"/>
      <c r="X724" s="542"/>
      <c r="Y724" s="542"/>
      <c r="Z724" s="542"/>
    </row>
    <row r="725" spans="1:26" ht="15.75" x14ac:dyDescent="0.25">
      <c r="A725" s="541"/>
      <c r="B725" s="541"/>
      <c r="C725" s="542"/>
      <c r="D725" s="542"/>
      <c r="E725" s="542"/>
      <c r="F725" s="542"/>
      <c r="G725" s="542"/>
      <c r="H725" s="542"/>
      <c r="I725" s="542"/>
      <c r="J725" s="542"/>
      <c r="K725" s="542"/>
      <c r="L725" s="542"/>
      <c r="M725" s="542"/>
      <c r="N725" s="542"/>
      <c r="O725" s="542"/>
      <c r="P725" s="542"/>
      <c r="Q725" s="542"/>
      <c r="R725" s="542"/>
      <c r="S725" s="542"/>
      <c r="T725" s="542"/>
      <c r="U725" s="542"/>
      <c r="V725" s="542"/>
      <c r="W725" s="542"/>
      <c r="X725" s="542"/>
      <c r="Y725" s="542"/>
      <c r="Z725" s="542"/>
    </row>
    <row r="726" spans="1:26" ht="15.75" x14ac:dyDescent="0.25">
      <c r="A726" s="541"/>
      <c r="B726" s="541"/>
      <c r="C726" s="542"/>
      <c r="D726" s="542"/>
      <c r="E726" s="542"/>
      <c r="F726" s="542"/>
      <c r="G726" s="542"/>
      <c r="H726" s="542"/>
      <c r="I726" s="542"/>
      <c r="J726" s="542"/>
      <c r="K726" s="542"/>
      <c r="L726" s="542"/>
      <c r="M726" s="542"/>
      <c r="N726" s="542"/>
      <c r="O726" s="542"/>
      <c r="P726" s="542"/>
      <c r="Q726" s="542"/>
      <c r="R726" s="542"/>
      <c r="S726" s="542"/>
      <c r="T726" s="542"/>
      <c r="U726" s="542"/>
      <c r="V726" s="542"/>
      <c r="W726" s="542"/>
      <c r="X726" s="542"/>
      <c r="Y726" s="542"/>
      <c r="Z726" s="542"/>
    </row>
    <row r="727" spans="1:26" ht="15.75" x14ac:dyDescent="0.25">
      <c r="A727" s="541"/>
      <c r="B727" s="541"/>
      <c r="C727" s="542"/>
      <c r="D727" s="542"/>
      <c r="E727" s="542"/>
      <c r="F727" s="542"/>
      <c r="G727" s="542"/>
      <c r="H727" s="542"/>
      <c r="I727" s="542"/>
      <c r="J727" s="542"/>
      <c r="K727" s="542"/>
      <c r="L727" s="542"/>
      <c r="M727" s="542"/>
      <c r="N727" s="542"/>
      <c r="O727" s="542"/>
      <c r="P727" s="542"/>
      <c r="Q727" s="542"/>
      <c r="R727" s="542"/>
      <c r="S727" s="542"/>
      <c r="T727" s="542"/>
      <c r="U727" s="542"/>
      <c r="V727" s="542"/>
      <c r="W727" s="542"/>
      <c r="X727" s="542"/>
      <c r="Y727" s="542"/>
      <c r="Z727" s="542"/>
    </row>
    <row r="728" spans="1:26" ht="15.75" x14ac:dyDescent="0.25">
      <c r="A728" s="541"/>
      <c r="B728" s="541"/>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row>
    <row r="729" spans="1:26" ht="15.75" x14ac:dyDescent="0.25">
      <c r="A729" s="541"/>
      <c r="B729" s="541"/>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row>
    <row r="730" spans="1:26" ht="15.75" x14ac:dyDescent="0.25">
      <c r="A730" s="541"/>
      <c r="B730" s="541"/>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row>
    <row r="731" spans="1:26" ht="15.75" x14ac:dyDescent="0.25">
      <c r="A731" s="541"/>
      <c r="B731" s="541"/>
      <c r="C731" s="542"/>
      <c r="D731" s="542"/>
      <c r="E731" s="542"/>
      <c r="F731" s="542"/>
      <c r="G731" s="542"/>
      <c r="H731" s="542"/>
      <c r="I731" s="542"/>
      <c r="J731" s="542"/>
      <c r="K731" s="542"/>
      <c r="L731" s="542"/>
      <c r="M731" s="542"/>
      <c r="N731" s="542"/>
      <c r="O731" s="542"/>
      <c r="P731" s="542"/>
      <c r="Q731" s="542"/>
      <c r="R731" s="542"/>
      <c r="S731" s="542"/>
      <c r="T731" s="542"/>
      <c r="U731" s="542"/>
      <c r="V731" s="542"/>
      <c r="W731" s="542"/>
      <c r="X731" s="542"/>
      <c r="Y731" s="542"/>
      <c r="Z731" s="542"/>
    </row>
    <row r="732" spans="1:26" ht="15.75" x14ac:dyDescent="0.25">
      <c r="A732" s="541"/>
      <c r="B732" s="541"/>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row>
    <row r="733" spans="1:26" ht="15.75" x14ac:dyDescent="0.25">
      <c r="A733" s="541"/>
      <c r="B733" s="541"/>
      <c r="C733" s="542"/>
      <c r="D733" s="542"/>
      <c r="E733" s="542"/>
      <c r="F733" s="542"/>
      <c r="G733" s="542"/>
      <c r="H733" s="542"/>
      <c r="I733" s="542"/>
      <c r="J733" s="542"/>
      <c r="K733" s="542"/>
      <c r="L733" s="542"/>
      <c r="M733" s="542"/>
      <c r="N733" s="542"/>
      <c r="O733" s="542"/>
      <c r="P733" s="542"/>
      <c r="Q733" s="542"/>
      <c r="R733" s="542"/>
      <c r="S733" s="542"/>
      <c r="T733" s="542"/>
      <c r="U733" s="542"/>
      <c r="V733" s="542"/>
      <c r="W733" s="542"/>
      <c r="X733" s="542"/>
      <c r="Y733" s="542"/>
      <c r="Z733" s="542"/>
    </row>
    <row r="734" spans="1:26" ht="15.75" x14ac:dyDescent="0.25">
      <c r="A734" s="541"/>
      <c r="B734" s="541"/>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row>
    <row r="735" spans="1:26" ht="15.75" x14ac:dyDescent="0.25">
      <c r="A735" s="541"/>
      <c r="B735" s="541"/>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row>
    <row r="736" spans="1:26" ht="15.75" x14ac:dyDescent="0.25">
      <c r="A736" s="541"/>
      <c r="B736" s="541"/>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row>
    <row r="737" spans="1:26" ht="15.75" x14ac:dyDescent="0.25">
      <c r="A737" s="541"/>
      <c r="B737" s="541"/>
      <c r="C737" s="542"/>
      <c r="D737" s="542"/>
      <c r="E737" s="542"/>
      <c r="F737" s="542"/>
      <c r="G737" s="542"/>
      <c r="H737" s="542"/>
      <c r="I737" s="542"/>
      <c r="J737" s="542"/>
      <c r="K737" s="542"/>
      <c r="L737" s="542"/>
      <c r="M737" s="542"/>
      <c r="N737" s="542"/>
      <c r="O737" s="542"/>
      <c r="P737" s="542"/>
      <c r="Q737" s="542"/>
      <c r="R737" s="542"/>
      <c r="S737" s="542"/>
      <c r="T737" s="542"/>
      <c r="U737" s="542"/>
      <c r="V737" s="542"/>
      <c r="W737" s="542"/>
      <c r="X737" s="542"/>
      <c r="Y737" s="542"/>
      <c r="Z737" s="542"/>
    </row>
    <row r="738" spans="1:26" ht="15.75" x14ac:dyDescent="0.25">
      <c r="A738" s="541"/>
      <c r="B738" s="541"/>
      <c r="C738" s="542"/>
      <c r="D738" s="542"/>
      <c r="E738" s="542"/>
      <c r="F738" s="542"/>
      <c r="G738" s="542"/>
      <c r="H738" s="542"/>
      <c r="I738" s="542"/>
      <c r="J738" s="542"/>
      <c r="K738" s="542"/>
      <c r="L738" s="542"/>
      <c r="M738" s="542"/>
      <c r="N738" s="542"/>
      <c r="O738" s="542"/>
      <c r="P738" s="542"/>
      <c r="Q738" s="542"/>
      <c r="R738" s="542"/>
      <c r="S738" s="542"/>
      <c r="T738" s="542"/>
      <c r="U738" s="542"/>
      <c r="V738" s="542"/>
      <c r="W738" s="542"/>
      <c r="X738" s="542"/>
      <c r="Y738" s="542"/>
      <c r="Z738" s="542"/>
    </row>
    <row r="739" spans="1:26" ht="15.75" x14ac:dyDescent="0.25">
      <c r="A739" s="541"/>
      <c r="B739" s="541"/>
      <c r="C739" s="542"/>
      <c r="D739" s="542"/>
      <c r="E739" s="542"/>
      <c r="F739" s="542"/>
      <c r="G739" s="542"/>
      <c r="H739" s="542"/>
      <c r="I739" s="542"/>
      <c r="J739" s="542"/>
      <c r="K739" s="542"/>
      <c r="L739" s="542"/>
      <c r="M739" s="542"/>
      <c r="N739" s="542"/>
      <c r="O739" s="542"/>
      <c r="P739" s="542"/>
      <c r="Q739" s="542"/>
      <c r="R739" s="542"/>
      <c r="S739" s="542"/>
      <c r="T739" s="542"/>
      <c r="U739" s="542"/>
      <c r="V739" s="542"/>
      <c r="W739" s="542"/>
      <c r="X739" s="542"/>
      <c r="Y739" s="542"/>
      <c r="Z739" s="542"/>
    </row>
    <row r="740" spans="1:26" ht="15.75" x14ac:dyDescent="0.25">
      <c r="A740" s="541"/>
      <c r="B740" s="541"/>
      <c r="C740" s="542"/>
      <c r="D740" s="542"/>
      <c r="E740" s="542"/>
      <c r="F740" s="542"/>
      <c r="G740" s="542"/>
      <c r="H740" s="542"/>
      <c r="I740" s="542"/>
      <c r="J740" s="542"/>
      <c r="K740" s="542"/>
      <c r="L740" s="542"/>
      <c r="M740" s="542"/>
      <c r="N740" s="542"/>
      <c r="O740" s="542"/>
      <c r="P740" s="542"/>
      <c r="Q740" s="542"/>
      <c r="R740" s="542"/>
      <c r="S740" s="542"/>
      <c r="T740" s="542"/>
      <c r="U740" s="542"/>
      <c r="V740" s="542"/>
      <c r="W740" s="542"/>
      <c r="X740" s="542"/>
      <c r="Y740" s="542"/>
      <c r="Z740" s="542"/>
    </row>
    <row r="741" spans="1:26" ht="15.75" x14ac:dyDescent="0.25">
      <c r="A741" s="541"/>
      <c r="B741" s="541"/>
      <c r="C741" s="542"/>
      <c r="D741" s="542"/>
      <c r="E741" s="542"/>
      <c r="F741" s="542"/>
      <c r="G741" s="542"/>
      <c r="H741" s="542"/>
      <c r="I741" s="542"/>
      <c r="J741" s="542"/>
      <c r="K741" s="542"/>
      <c r="L741" s="542"/>
      <c r="M741" s="542"/>
      <c r="N741" s="542"/>
      <c r="O741" s="542"/>
      <c r="P741" s="542"/>
      <c r="Q741" s="542"/>
      <c r="R741" s="542"/>
      <c r="S741" s="542"/>
      <c r="T741" s="542"/>
      <c r="U741" s="542"/>
      <c r="V741" s="542"/>
      <c r="W741" s="542"/>
      <c r="X741" s="542"/>
      <c r="Y741" s="542"/>
      <c r="Z741" s="542"/>
    </row>
    <row r="742" spans="1:26" ht="15.75" x14ac:dyDescent="0.25">
      <c r="A742" s="541"/>
      <c r="B742" s="541"/>
      <c r="C742" s="542"/>
      <c r="D742" s="542"/>
      <c r="E742" s="542"/>
      <c r="F742" s="542"/>
      <c r="G742" s="542"/>
      <c r="H742" s="542"/>
      <c r="I742" s="542"/>
      <c r="J742" s="542"/>
      <c r="K742" s="542"/>
      <c r="L742" s="542"/>
      <c r="M742" s="542"/>
      <c r="N742" s="542"/>
      <c r="O742" s="542"/>
      <c r="P742" s="542"/>
      <c r="Q742" s="542"/>
      <c r="R742" s="542"/>
      <c r="S742" s="542"/>
      <c r="T742" s="542"/>
      <c r="U742" s="542"/>
      <c r="V742" s="542"/>
      <c r="W742" s="542"/>
      <c r="X742" s="542"/>
      <c r="Y742" s="542"/>
      <c r="Z742" s="542"/>
    </row>
    <row r="743" spans="1:26" ht="15.75" x14ac:dyDescent="0.25">
      <c r="A743" s="541"/>
      <c r="B743" s="541"/>
      <c r="C743" s="542"/>
      <c r="D743" s="542"/>
      <c r="E743" s="542"/>
      <c r="F743" s="542"/>
      <c r="G743" s="542"/>
      <c r="H743" s="542"/>
      <c r="I743" s="542"/>
      <c r="J743" s="542"/>
      <c r="K743" s="542"/>
      <c r="L743" s="542"/>
      <c r="M743" s="542"/>
      <c r="N743" s="542"/>
      <c r="O743" s="542"/>
      <c r="P743" s="542"/>
      <c r="Q743" s="542"/>
      <c r="R743" s="542"/>
      <c r="S743" s="542"/>
      <c r="T743" s="542"/>
      <c r="U743" s="542"/>
      <c r="V743" s="542"/>
      <c r="W743" s="542"/>
      <c r="X743" s="542"/>
      <c r="Y743" s="542"/>
      <c r="Z743" s="542"/>
    </row>
    <row r="744" spans="1:26" ht="15.75" x14ac:dyDescent="0.25">
      <c r="A744" s="541"/>
      <c r="B744" s="541"/>
      <c r="C744" s="542"/>
      <c r="D744" s="542"/>
      <c r="E744" s="542"/>
      <c r="F744" s="542"/>
      <c r="G744" s="542"/>
      <c r="H744" s="542"/>
      <c r="I744" s="542"/>
      <c r="J744" s="542"/>
      <c r="K744" s="542"/>
      <c r="L744" s="542"/>
      <c r="M744" s="542"/>
      <c r="N744" s="542"/>
      <c r="O744" s="542"/>
      <c r="P744" s="542"/>
      <c r="Q744" s="542"/>
      <c r="R744" s="542"/>
      <c r="S744" s="542"/>
      <c r="T744" s="542"/>
      <c r="U744" s="542"/>
      <c r="V744" s="542"/>
      <c r="W744" s="542"/>
      <c r="X744" s="542"/>
      <c r="Y744" s="542"/>
      <c r="Z744" s="542"/>
    </row>
    <row r="745" spans="1:26" ht="15.75" x14ac:dyDescent="0.25">
      <c r="A745" s="541"/>
      <c r="B745" s="541"/>
      <c r="C745" s="542"/>
      <c r="D745" s="542"/>
      <c r="E745" s="542"/>
      <c r="F745" s="542"/>
      <c r="G745" s="542"/>
      <c r="H745" s="542"/>
      <c r="I745" s="542"/>
      <c r="J745" s="542"/>
      <c r="K745" s="542"/>
      <c r="L745" s="542"/>
      <c r="M745" s="542"/>
      <c r="N745" s="542"/>
      <c r="O745" s="542"/>
      <c r="P745" s="542"/>
      <c r="Q745" s="542"/>
      <c r="R745" s="542"/>
      <c r="S745" s="542"/>
      <c r="T745" s="542"/>
      <c r="U745" s="542"/>
      <c r="V745" s="542"/>
      <c r="W745" s="542"/>
      <c r="X745" s="542"/>
      <c r="Y745" s="542"/>
      <c r="Z745" s="542"/>
    </row>
    <row r="746" spans="1:26" ht="15.75" x14ac:dyDescent="0.25">
      <c r="A746" s="541"/>
      <c r="B746" s="541"/>
      <c r="C746" s="542"/>
      <c r="D746" s="542"/>
      <c r="E746" s="542"/>
      <c r="F746" s="542"/>
      <c r="G746" s="542"/>
      <c r="H746" s="542"/>
      <c r="I746" s="542"/>
      <c r="J746" s="542"/>
      <c r="K746" s="542"/>
      <c r="L746" s="542"/>
      <c r="M746" s="542"/>
      <c r="N746" s="542"/>
      <c r="O746" s="542"/>
      <c r="P746" s="542"/>
      <c r="Q746" s="542"/>
      <c r="R746" s="542"/>
      <c r="S746" s="542"/>
      <c r="T746" s="542"/>
      <c r="U746" s="542"/>
      <c r="V746" s="542"/>
      <c r="W746" s="542"/>
      <c r="X746" s="542"/>
      <c r="Y746" s="542"/>
      <c r="Z746" s="542"/>
    </row>
    <row r="747" spans="1:26" ht="15.75" x14ac:dyDescent="0.25">
      <c r="A747" s="541"/>
      <c r="B747" s="541"/>
      <c r="C747" s="542"/>
      <c r="D747" s="542"/>
      <c r="E747" s="542"/>
      <c r="F747" s="542"/>
      <c r="G747" s="542"/>
      <c r="H747" s="542"/>
      <c r="I747" s="542"/>
      <c r="J747" s="542"/>
      <c r="K747" s="542"/>
      <c r="L747" s="542"/>
      <c r="M747" s="542"/>
      <c r="N747" s="542"/>
      <c r="O747" s="542"/>
      <c r="P747" s="542"/>
      <c r="Q747" s="542"/>
      <c r="R747" s="542"/>
      <c r="S747" s="542"/>
      <c r="T747" s="542"/>
      <c r="U747" s="542"/>
      <c r="V747" s="542"/>
      <c r="W747" s="542"/>
      <c r="X747" s="542"/>
      <c r="Y747" s="542"/>
      <c r="Z747" s="542"/>
    </row>
    <row r="748" spans="1:26" ht="15.75" x14ac:dyDescent="0.25">
      <c r="A748" s="541"/>
      <c r="B748" s="541"/>
      <c r="C748" s="542"/>
      <c r="D748" s="542"/>
      <c r="E748" s="542"/>
      <c r="F748" s="542"/>
      <c r="G748" s="542"/>
      <c r="H748" s="542"/>
      <c r="I748" s="542"/>
      <c r="J748" s="542"/>
      <c r="K748" s="542"/>
      <c r="L748" s="542"/>
      <c r="M748" s="542"/>
      <c r="N748" s="542"/>
      <c r="O748" s="542"/>
      <c r="P748" s="542"/>
      <c r="Q748" s="542"/>
      <c r="R748" s="542"/>
      <c r="S748" s="542"/>
      <c r="T748" s="542"/>
      <c r="U748" s="542"/>
      <c r="V748" s="542"/>
      <c r="W748" s="542"/>
      <c r="X748" s="542"/>
      <c r="Y748" s="542"/>
      <c r="Z748" s="542"/>
    </row>
    <row r="749" spans="1:26" ht="15.75" x14ac:dyDescent="0.25">
      <c r="A749" s="541"/>
      <c r="B749" s="541"/>
      <c r="C749" s="542"/>
      <c r="D749" s="542"/>
      <c r="E749" s="542"/>
      <c r="F749" s="542"/>
      <c r="G749" s="542"/>
      <c r="H749" s="542"/>
      <c r="I749" s="542"/>
      <c r="J749" s="542"/>
      <c r="K749" s="542"/>
      <c r="L749" s="542"/>
      <c r="M749" s="542"/>
      <c r="N749" s="542"/>
      <c r="O749" s="542"/>
      <c r="P749" s="542"/>
      <c r="Q749" s="542"/>
      <c r="R749" s="542"/>
      <c r="S749" s="542"/>
      <c r="T749" s="542"/>
      <c r="U749" s="542"/>
      <c r="V749" s="542"/>
      <c r="W749" s="542"/>
      <c r="X749" s="542"/>
      <c r="Y749" s="542"/>
      <c r="Z749" s="542"/>
    </row>
    <row r="750" spans="1:26" ht="15.75" x14ac:dyDescent="0.25">
      <c r="A750" s="541"/>
      <c r="B750" s="541"/>
      <c r="C750" s="542"/>
      <c r="D750" s="542"/>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row>
    <row r="751" spans="1:26" ht="15.75" x14ac:dyDescent="0.25">
      <c r="A751" s="541"/>
      <c r="B751" s="541"/>
      <c r="C751" s="542"/>
      <c r="D751" s="542"/>
      <c r="E751" s="542"/>
      <c r="F751" s="542"/>
      <c r="G751" s="542"/>
      <c r="H751" s="542"/>
      <c r="I751" s="542"/>
      <c r="J751" s="542"/>
      <c r="K751" s="542"/>
      <c r="L751" s="542"/>
      <c r="M751" s="542"/>
      <c r="N751" s="542"/>
      <c r="O751" s="542"/>
      <c r="P751" s="542"/>
      <c r="Q751" s="542"/>
      <c r="R751" s="542"/>
      <c r="S751" s="542"/>
      <c r="T751" s="542"/>
      <c r="U751" s="542"/>
      <c r="V751" s="542"/>
      <c r="W751" s="542"/>
      <c r="X751" s="542"/>
      <c r="Y751" s="542"/>
      <c r="Z751" s="542"/>
    </row>
    <row r="752" spans="1:26" ht="15.75" x14ac:dyDescent="0.25">
      <c r="A752" s="541"/>
      <c r="B752" s="541"/>
      <c r="C752" s="542"/>
      <c r="D752" s="542"/>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row>
    <row r="753" spans="1:26" ht="15.75" x14ac:dyDescent="0.25">
      <c r="A753" s="541"/>
      <c r="B753" s="541"/>
      <c r="C753" s="542"/>
      <c r="D753" s="542"/>
      <c r="E753" s="542"/>
      <c r="F753" s="542"/>
      <c r="G753" s="542"/>
      <c r="H753" s="542"/>
      <c r="I753" s="542"/>
      <c r="J753" s="542"/>
      <c r="K753" s="542"/>
      <c r="L753" s="542"/>
      <c r="M753" s="542"/>
      <c r="N753" s="542"/>
      <c r="O753" s="542"/>
      <c r="P753" s="542"/>
      <c r="Q753" s="542"/>
      <c r="R753" s="542"/>
      <c r="S753" s="542"/>
      <c r="T753" s="542"/>
      <c r="U753" s="542"/>
      <c r="V753" s="542"/>
      <c r="W753" s="542"/>
      <c r="X753" s="542"/>
      <c r="Y753" s="542"/>
      <c r="Z753" s="542"/>
    </row>
    <row r="754" spans="1:26" ht="15.75" x14ac:dyDescent="0.25">
      <c r="A754" s="541"/>
      <c r="B754" s="541"/>
      <c r="C754" s="542"/>
      <c r="D754" s="542"/>
      <c r="E754" s="542"/>
      <c r="F754" s="542"/>
      <c r="G754" s="542"/>
      <c r="H754" s="542"/>
      <c r="I754" s="542"/>
      <c r="J754" s="542"/>
      <c r="K754" s="542"/>
      <c r="L754" s="542"/>
      <c r="M754" s="542"/>
      <c r="N754" s="542"/>
      <c r="O754" s="542"/>
      <c r="P754" s="542"/>
      <c r="Q754" s="542"/>
      <c r="R754" s="542"/>
      <c r="S754" s="542"/>
      <c r="T754" s="542"/>
      <c r="U754" s="542"/>
      <c r="V754" s="542"/>
      <c r="W754" s="542"/>
      <c r="X754" s="542"/>
      <c r="Y754" s="542"/>
      <c r="Z754" s="542"/>
    </row>
    <row r="755" spans="1:26" ht="15.75" x14ac:dyDescent="0.25">
      <c r="A755" s="541"/>
      <c r="B755" s="541"/>
      <c r="C755" s="542"/>
      <c r="D755" s="542"/>
      <c r="E755" s="542"/>
      <c r="F755" s="542"/>
      <c r="G755" s="542"/>
      <c r="H755" s="542"/>
      <c r="I755" s="542"/>
      <c r="J755" s="542"/>
      <c r="K755" s="542"/>
      <c r="L755" s="542"/>
      <c r="M755" s="542"/>
      <c r="N755" s="542"/>
      <c r="O755" s="542"/>
      <c r="P755" s="542"/>
      <c r="Q755" s="542"/>
      <c r="R755" s="542"/>
      <c r="S755" s="542"/>
      <c r="T755" s="542"/>
      <c r="U755" s="542"/>
      <c r="V755" s="542"/>
      <c r="W755" s="542"/>
      <c r="X755" s="542"/>
      <c r="Y755" s="542"/>
      <c r="Z755" s="542"/>
    </row>
    <row r="756" spans="1:26" ht="15.75" x14ac:dyDescent="0.25">
      <c r="A756" s="541"/>
      <c r="B756" s="541"/>
      <c r="C756" s="542"/>
      <c r="D756" s="542"/>
      <c r="E756" s="542"/>
      <c r="F756" s="542"/>
      <c r="G756" s="542"/>
      <c r="H756" s="542"/>
      <c r="I756" s="542"/>
      <c r="J756" s="542"/>
      <c r="K756" s="542"/>
      <c r="L756" s="542"/>
      <c r="M756" s="542"/>
      <c r="N756" s="542"/>
      <c r="O756" s="542"/>
      <c r="P756" s="542"/>
      <c r="Q756" s="542"/>
      <c r="R756" s="542"/>
      <c r="S756" s="542"/>
      <c r="T756" s="542"/>
      <c r="U756" s="542"/>
      <c r="V756" s="542"/>
      <c r="W756" s="542"/>
      <c r="X756" s="542"/>
      <c r="Y756" s="542"/>
      <c r="Z756" s="542"/>
    </row>
    <row r="757" spans="1:26" ht="15.75" x14ac:dyDescent="0.25">
      <c r="A757" s="541"/>
      <c r="B757" s="541"/>
      <c r="C757" s="542"/>
      <c r="D757" s="542"/>
      <c r="E757" s="542"/>
      <c r="F757" s="542"/>
      <c r="G757" s="542"/>
      <c r="H757" s="542"/>
      <c r="I757" s="542"/>
      <c r="J757" s="542"/>
      <c r="K757" s="542"/>
      <c r="L757" s="542"/>
      <c r="M757" s="542"/>
      <c r="N757" s="542"/>
      <c r="O757" s="542"/>
      <c r="P757" s="542"/>
      <c r="Q757" s="542"/>
      <c r="R757" s="542"/>
      <c r="S757" s="542"/>
      <c r="T757" s="542"/>
      <c r="U757" s="542"/>
      <c r="V757" s="542"/>
      <c r="W757" s="542"/>
      <c r="X757" s="542"/>
      <c r="Y757" s="542"/>
      <c r="Z757" s="542"/>
    </row>
    <row r="758" spans="1:26" ht="15.75" x14ac:dyDescent="0.25">
      <c r="A758" s="541"/>
      <c r="B758" s="541"/>
      <c r="C758" s="542"/>
      <c r="D758" s="542"/>
      <c r="E758" s="542"/>
      <c r="F758" s="542"/>
      <c r="G758" s="542"/>
      <c r="H758" s="542"/>
      <c r="I758" s="542"/>
      <c r="J758" s="542"/>
      <c r="K758" s="542"/>
      <c r="L758" s="542"/>
      <c r="M758" s="542"/>
      <c r="N758" s="542"/>
      <c r="O758" s="542"/>
      <c r="P758" s="542"/>
      <c r="Q758" s="542"/>
      <c r="R758" s="542"/>
      <c r="S758" s="542"/>
      <c r="T758" s="542"/>
      <c r="U758" s="542"/>
      <c r="V758" s="542"/>
      <c r="W758" s="542"/>
      <c r="X758" s="542"/>
      <c r="Y758" s="542"/>
      <c r="Z758" s="542"/>
    </row>
    <row r="759" spans="1:26" ht="15.75" x14ac:dyDescent="0.25">
      <c r="A759" s="541"/>
      <c r="B759" s="541"/>
      <c r="C759" s="542"/>
      <c r="D759" s="542"/>
      <c r="E759" s="542"/>
      <c r="F759" s="542"/>
      <c r="G759" s="542"/>
      <c r="H759" s="542"/>
      <c r="I759" s="542"/>
      <c r="J759" s="542"/>
      <c r="K759" s="542"/>
      <c r="L759" s="542"/>
      <c r="M759" s="542"/>
      <c r="N759" s="542"/>
      <c r="O759" s="542"/>
      <c r="P759" s="542"/>
      <c r="Q759" s="542"/>
      <c r="R759" s="542"/>
      <c r="S759" s="542"/>
      <c r="T759" s="542"/>
      <c r="U759" s="542"/>
      <c r="V759" s="542"/>
      <c r="W759" s="542"/>
      <c r="X759" s="542"/>
      <c r="Y759" s="542"/>
      <c r="Z759" s="542"/>
    </row>
    <row r="760" spans="1:26" ht="15.75" x14ac:dyDescent="0.25">
      <c r="A760" s="541"/>
      <c r="B760" s="541"/>
      <c r="C760" s="542"/>
      <c r="D760" s="542"/>
      <c r="E760" s="542"/>
      <c r="F760" s="542"/>
      <c r="G760" s="542"/>
      <c r="H760" s="542"/>
      <c r="I760" s="542"/>
      <c r="J760" s="542"/>
      <c r="K760" s="542"/>
      <c r="L760" s="542"/>
      <c r="M760" s="542"/>
      <c r="N760" s="542"/>
      <c r="O760" s="542"/>
      <c r="P760" s="542"/>
      <c r="Q760" s="542"/>
      <c r="R760" s="542"/>
      <c r="S760" s="542"/>
      <c r="T760" s="542"/>
      <c r="U760" s="542"/>
      <c r="V760" s="542"/>
      <c r="W760" s="542"/>
      <c r="X760" s="542"/>
      <c r="Y760" s="542"/>
      <c r="Z760" s="542"/>
    </row>
    <row r="761" spans="1:26" ht="15.75" x14ac:dyDescent="0.25">
      <c r="A761" s="541"/>
      <c r="B761" s="541"/>
      <c r="C761" s="542"/>
      <c r="D761" s="542"/>
      <c r="E761" s="542"/>
      <c r="F761" s="542"/>
      <c r="G761" s="542"/>
      <c r="H761" s="542"/>
      <c r="I761" s="542"/>
      <c r="J761" s="542"/>
      <c r="K761" s="542"/>
      <c r="L761" s="542"/>
      <c r="M761" s="542"/>
      <c r="N761" s="542"/>
      <c r="O761" s="542"/>
      <c r="P761" s="542"/>
      <c r="Q761" s="542"/>
      <c r="R761" s="542"/>
      <c r="S761" s="542"/>
      <c r="T761" s="542"/>
      <c r="U761" s="542"/>
      <c r="V761" s="542"/>
      <c r="W761" s="542"/>
      <c r="X761" s="542"/>
      <c r="Y761" s="542"/>
      <c r="Z761" s="542"/>
    </row>
    <row r="762" spans="1:26" ht="15.75" x14ac:dyDescent="0.25">
      <c r="A762" s="541"/>
      <c r="B762" s="541"/>
      <c r="C762" s="542"/>
      <c r="D762" s="542"/>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row>
    <row r="763" spans="1:26" ht="15.75" x14ac:dyDescent="0.25">
      <c r="A763" s="541"/>
      <c r="B763" s="541"/>
      <c r="C763" s="542"/>
      <c r="D763" s="542"/>
      <c r="E763" s="542"/>
      <c r="F763" s="542"/>
      <c r="G763" s="542"/>
      <c r="H763" s="542"/>
      <c r="I763" s="542"/>
      <c r="J763" s="542"/>
      <c r="K763" s="542"/>
      <c r="L763" s="542"/>
      <c r="M763" s="542"/>
      <c r="N763" s="542"/>
      <c r="O763" s="542"/>
      <c r="P763" s="542"/>
      <c r="Q763" s="542"/>
      <c r="R763" s="542"/>
      <c r="S763" s="542"/>
      <c r="T763" s="542"/>
      <c r="U763" s="542"/>
      <c r="V763" s="542"/>
      <c r="W763" s="542"/>
      <c r="X763" s="542"/>
      <c r="Y763" s="542"/>
      <c r="Z763" s="542"/>
    </row>
    <row r="764" spans="1:26" ht="15.75" x14ac:dyDescent="0.25">
      <c r="A764" s="541"/>
      <c r="B764" s="541"/>
      <c r="C764" s="542"/>
      <c r="D764" s="542"/>
      <c r="E764" s="542"/>
      <c r="F764" s="542"/>
      <c r="G764" s="542"/>
      <c r="H764" s="542"/>
      <c r="I764" s="542"/>
      <c r="J764" s="542"/>
      <c r="K764" s="542"/>
      <c r="L764" s="542"/>
      <c r="M764" s="542"/>
      <c r="N764" s="542"/>
      <c r="O764" s="542"/>
      <c r="P764" s="542"/>
      <c r="Q764" s="542"/>
      <c r="R764" s="542"/>
      <c r="S764" s="542"/>
      <c r="T764" s="542"/>
      <c r="U764" s="542"/>
      <c r="V764" s="542"/>
      <c r="W764" s="542"/>
      <c r="X764" s="542"/>
      <c r="Y764" s="542"/>
      <c r="Z764" s="542"/>
    </row>
    <row r="765" spans="1:26" ht="15.75" x14ac:dyDescent="0.25">
      <c r="A765" s="541"/>
      <c r="B765" s="541"/>
      <c r="C765" s="542"/>
      <c r="D765" s="542"/>
      <c r="E765" s="542"/>
      <c r="F765" s="542"/>
      <c r="G765" s="542"/>
      <c r="H765" s="542"/>
      <c r="I765" s="542"/>
      <c r="J765" s="542"/>
      <c r="K765" s="542"/>
      <c r="L765" s="542"/>
      <c r="M765" s="542"/>
      <c r="N765" s="542"/>
      <c r="O765" s="542"/>
      <c r="P765" s="542"/>
      <c r="Q765" s="542"/>
      <c r="R765" s="542"/>
      <c r="S765" s="542"/>
      <c r="T765" s="542"/>
      <c r="U765" s="542"/>
      <c r="V765" s="542"/>
      <c r="W765" s="542"/>
      <c r="X765" s="542"/>
      <c r="Y765" s="542"/>
      <c r="Z765" s="542"/>
    </row>
    <row r="766" spans="1:26" ht="15.75" x14ac:dyDescent="0.25">
      <c r="A766" s="541"/>
      <c r="B766" s="541"/>
      <c r="C766" s="542"/>
      <c r="D766" s="542"/>
      <c r="E766" s="542"/>
      <c r="F766" s="542"/>
      <c r="G766" s="542"/>
      <c r="H766" s="542"/>
      <c r="I766" s="542"/>
      <c r="J766" s="542"/>
      <c r="K766" s="542"/>
      <c r="L766" s="542"/>
      <c r="M766" s="542"/>
      <c r="N766" s="542"/>
      <c r="O766" s="542"/>
      <c r="P766" s="542"/>
      <c r="Q766" s="542"/>
      <c r="R766" s="542"/>
      <c r="S766" s="542"/>
      <c r="T766" s="542"/>
      <c r="U766" s="542"/>
      <c r="V766" s="542"/>
      <c r="W766" s="542"/>
      <c r="X766" s="542"/>
      <c r="Y766" s="542"/>
      <c r="Z766" s="542"/>
    </row>
    <row r="767" spans="1:26" ht="15.75" x14ac:dyDescent="0.25">
      <c r="A767" s="541"/>
      <c r="B767" s="541"/>
      <c r="C767" s="542"/>
      <c r="D767" s="542"/>
      <c r="E767" s="542"/>
      <c r="F767" s="542"/>
      <c r="G767" s="542"/>
      <c r="H767" s="542"/>
      <c r="I767" s="542"/>
      <c r="J767" s="542"/>
      <c r="K767" s="542"/>
      <c r="L767" s="542"/>
      <c r="M767" s="542"/>
      <c r="N767" s="542"/>
      <c r="O767" s="542"/>
      <c r="P767" s="542"/>
      <c r="Q767" s="542"/>
      <c r="R767" s="542"/>
      <c r="S767" s="542"/>
      <c r="T767" s="542"/>
      <c r="U767" s="542"/>
      <c r="V767" s="542"/>
      <c r="W767" s="542"/>
      <c r="X767" s="542"/>
      <c r="Y767" s="542"/>
      <c r="Z767" s="542"/>
    </row>
    <row r="768" spans="1:26" ht="15.75" x14ac:dyDescent="0.25">
      <c r="A768" s="541"/>
      <c r="B768" s="541"/>
      <c r="C768" s="542"/>
      <c r="D768" s="542"/>
      <c r="E768" s="542"/>
      <c r="F768" s="542"/>
      <c r="G768" s="542"/>
      <c r="H768" s="542"/>
      <c r="I768" s="542"/>
      <c r="J768" s="542"/>
      <c r="K768" s="542"/>
      <c r="L768" s="542"/>
      <c r="M768" s="542"/>
      <c r="N768" s="542"/>
      <c r="O768" s="542"/>
      <c r="P768" s="542"/>
      <c r="Q768" s="542"/>
      <c r="R768" s="542"/>
      <c r="S768" s="542"/>
      <c r="T768" s="542"/>
      <c r="U768" s="542"/>
      <c r="V768" s="542"/>
      <c r="W768" s="542"/>
      <c r="X768" s="542"/>
      <c r="Y768" s="542"/>
      <c r="Z768" s="542"/>
    </row>
    <row r="769" spans="1:26" ht="15.75" x14ac:dyDescent="0.25">
      <c r="A769" s="541"/>
      <c r="B769" s="541"/>
      <c r="C769" s="542"/>
      <c r="D769" s="542"/>
      <c r="E769" s="542"/>
      <c r="F769" s="542"/>
      <c r="G769" s="542"/>
      <c r="H769" s="542"/>
      <c r="I769" s="542"/>
      <c r="J769" s="542"/>
      <c r="K769" s="542"/>
      <c r="L769" s="542"/>
      <c r="M769" s="542"/>
      <c r="N769" s="542"/>
      <c r="O769" s="542"/>
      <c r="P769" s="542"/>
      <c r="Q769" s="542"/>
      <c r="R769" s="542"/>
      <c r="S769" s="542"/>
      <c r="T769" s="542"/>
      <c r="U769" s="542"/>
      <c r="V769" s="542"/>
      <c r="W769" s="542"/>
      <c r="X769" s="542"/>
      <c r="Y769" s="542"/>
      <c r="Z769" s="542"/>
    </row>
    <row r="770" spans="1:26" ht="15.75" x14ac:dyDescent="0.25">
      <c r="A770" s="541"/>
      <c r="B770" s="541"/>
      <c r="C770" s="542"/>
      <c r="D770" s="542"/>
      <c r="E770" s="542"/>
      <c r="F770" s="542"/>
      <c r="G770" s="542"/>
      <c r="H770" s="542"/>
      <c r="I770" s="542"/>
      <c r="J770" s="542"/>
      <c r="K770" s="542"/>
      <c r="L770" s="542"/>
      <c r="M770" s="542"/>
      <c r="N770" s="542"/>
      <c r="O770" s="542"/>
      <c r="P770" s="542"/>
      <c r="Q770" s="542"/>
      <c r="R770" s="542"/>
      <c r="S770" s="542"/>
      <c r="T770" s="542"/>
      <c r="U770" s="542"/>
      <c r="V770" s="542"/>
      <c r="W770" s="542"/>
      <c r="X770" s="542"/>
      <c r="Y770" s="542"/>
      <c r="Z770" s="542"/>
    </row>
    <row r="771" spans="1:26" ht="15.75" x14ac:dyDescent="0.25">
      <c r="A771" s="541"/>
      <c r="B771" s="541"/>
      <c r="C771" s="542"/>
      <c r="D771" s="542"/>
      <c r="E771" s="542"/>
      <c r="F771" s="542"/>
      <c r="G771" s="542"/>
      <c r="H771" s="542"/>
      <c r="I771" s="542"/>
      <c r="J771" s="542"/>
      <c r="K771" s="542"/>
      <c r="L771" s="542"/>
      <c r="M771" s="542"/>
      <c r="N771" s="542"/>
      <c r="O771" s="542"/>
      <c r="P771" s="542"/>
      <c r="Q771" s="542"/>
      <c r="R771" s="542"/>
      <c r="S771" s="542"/>
      <c r="T771" s="542"/>
      <c r="U771" s="542"/>
      <c r="V771" s="542"/>
      <c r="W771" s="542"/>
      <c r="X771" s="542"/>
      <c r="Y771" s="542"/>
      <c r="Z771" s="542"/>
    </row>
    <row r="772" spans="1:26" ht="15.75" x14ac:dyDescent="0.25">
      <c r="A772" s="541"/>
      <c r="B772" s="541"/>
      <c r="C772" s="542"/>
      <c r="D772" s="542"/>
      <c r="E772" s="542"/>
      <c r="F772" s="542"/>
      <c r="G772" s="542"/>
      <c r="H772" s="542"/>
      <c r="I772" s="542"/>
      <c r="J772" s="542"/>
      <c r="K772" s="542"/>
      <c r="L772" s="542"/>
      <c r="M772" s="542"/>
      <c r="N772" s="542"/>
      <c r="O772" s="542"/>
      <c r="P772" s="542"/>
      <c r="Q772" s="542"/>
      <c r="R772" s="542"/>
      <c r="S772" s="542"/>
      <c r="T772" s="542"/>
      <c r="U772" s="542"/>
      <c r="V772" s="542"/>
      <c r="W772" s="542"/>
      <c r="X772" s="542"/>
      <c r="Y772" s="542"/>
      <c r="Z772" s="542"/>
    </row>
    <row r="773" spans="1:26" ht="15.75" x14ac:dyDescent="0.25">
      <c r="A773" s="541"/>
      <c r="B773" s="541"/>
      <c r="C773" s="542"/>
      <c r="D773" s="542"/>
      <c r="E773" s="542"/>
      <c r="F773" s="542"/>
      <c r="G773" s="542"/>
      <c r="H773" s="542"/>
      <c r="I773" s="542"/>
      <c r="J773" s="542"/>
      <c r="K773" s="542"/>
      <c r="L773" s="542"/>
      <c r="M773" s="542"/>
      <c r="N773" s="542"/>
      <c r="O773" s="542"/>
      <c r="P773" s="542"/>
      <c r="Q773" s="542"/>
      <c r="R773" s="542"/>
      <c r="S773" s="542"/>
      <c r="T773" s="542"/>
      <c r="U773" s="542"/>
      <c r="V773" s="542"/>
      <c r="W773" s="542"/>
      <c r="X773" s="542"/>
      <c r="Y773" s="542"/>
      <c r="Z773" s="542"/>
    </row>
    <row r="774" spans="1:26" ht="15.75" x14ac:dyDescent="0.25">
      <c r="A774" s="541"/>
      <c r="B774" s="541"/>
      <c r="C774" s="542"/>
      <c r="D774" s="542"/>
      <c r="E774" s="542"/>
      <c r="F774" s="542"/>
      <c r="G774" s="542"/>
      <c r="H774" s="542"/>
      <c r="I774" s="542"/>
      <c r="J774" s="542"/>
      <c r="K774" s="542"/>
      <c r="L774" s="542"/>
      <c r="M774" s="542"/>
      <c r="N774" s="542"/>
      <c r="O774" s="542"/>
      <c r="P774" s="542"/>
      <c r="Q774" s="542"/>
      <c r="R774" s="542"/>
      <c r="S774" s="542"/>
      <c r="T774" s="542"/>
      <c r="U774" s="542"/>
      <c r="V774" s="542"/>
      <c r="W774" s="542"/>
      <c r="X774" s="542"/>
      <c r="Y774" s="542"/>
      <c r="Z774" s="542"/>
    </row>
    <row r="775" spans="1:26" ht="15.75" x14ac:dyDescent="0.25">
      <c r="A775" s="541"/>
      <c r="B775" s="541"/>
      <c r="C775" s="542"/>
      <c r="D775" s="542"/>
      <c r="E775" s="542"/>
      <c r="F775" s="542"/>
      <c r="G775" s="542"/>
      <c r="H775" s="542"/>
      <c r="I775" s="542"/>
      <c r="J775" s="542"/>
      <c r="K775" s="542"/>
      <c r="L775" s="542"/>
      <c r="M775" s="542"/>
      <c r="N775" s="542"/>
      <c r="O775" s="542"/>
      <c r="P775" s="542"/>
      <c r="Q775" s="542"/>
      <c r="R775" s="542"/>
      <c r="S775" s="542"/>
      <c r="T775" s="542"/>
      <c r="U775" s="542"/>
      <c r="V775" s="542"/>
      <c r="W775" s="542"/>
      <c r="X775" s="542"/>
      <c r="Y775" s="542"/>
      <c r="Z775" s="542"/>
    </row>
    <row r="776" spans="1:26" ht="15.75" x14ac:dyDescent="0.25">
      <c r="A776" s="541"/>
      <c r="B776" s="541"/>
      <c r="C776" s="542"/>
      <c r="D776" s="542"/>
      <c r="E776" s="542"/>
      <c r="F776" s="542"/>
      <c r="G776" s="542"/>
      <c r="H776" s="542"/>
      <c r="I776" s="542"/>
      <c r="J776" s="542"/>
      <c r="K776" s="542"/>
      <c r="L776" s="542"/>
      <c r="M776" s="542"/>
      <c r="N776" s="542"/>
      <c r="O776" s="542"/>
      <c r="P776" s="542"/>
      <c r="Q776" s="542"/>
      <c r="R776" s="542"/>
      <c r="S776" s="542"/>
      <c r="T776" s="542"/>
      <c r="U776" s="542"/>
      <c r="V776" s="542"/>
      <c r="W776" s="542"/>
      <c r="X776" s="542"/>
      <c r="Y776" s="542"/>
      <c r="Z776" s="542"/>
    </row>
    <row r="777" spans="1:26" ht="15.75" x14ac:dyDescent="0.25">
      <c r="A777" s="541"/>
      <c r="B777" s="541"/>
      <c r="C777" s="542"/>
      <c r="D777" s="542"/>
      <c r="E777" s="542"/>
      <c r="F777" s="542"/>
      <c r="G777" s="542"/>
      <c r="H777" s="542"/>
      <c r="I777" s="542"/>
      <c r="J777" s="542"/>
      <c r="K777" s="542"/>
      <c r="L777" s="542"/>
      <c r="M777" s="542"/>
      <c r="N777" s="542"/>
      <c r="O777" s="542"/>
      <c r="P777" s="542"/>
      <c r="Q777" s="542"/>
      <c r="R777" s="542"/>
      <c r="S777" s="542"/>
      <c r="T777" s="542"/>
      <c r="U777" s="542"/>
      <c r="V777" s="542"/>
      <c r="W777" s="542"/>
      <c r="X777" s="542"/>
      <c r="Y777" s="542"/>
      <c r="Z777" s="542"/>
    </row>
    <row r="778" spans="1:26" ht="15.75" x14ac:dyDescent="0.25">
      <c r="A778" s="541"/>
      <c r="B778" s="541"/>
      <c r="C778" s="542"/>
      <c r="D778" s="542"/>
      <c r="E778" s="542"/>
      <c r="F778" s="542"/>
      <c r="G778" s="542"/>
      <c r="H778" s="542"/>
      <c r="I778" s="542"/>
      <c r="J778" s="542"/>
      <c r="K778" s="542"/>
      <c r="L778" s="542"/>
      <c r="M778" s="542"/>
      <c r="N778" s="542"/>
      <c r="O778" s="542"/>
      <c r="P778" s="542"/>
      <c r="Q778" s="542"/>
      <c r="R778" s="542"/>
      <c r="S778" s="542"/>
      <c r="T778" s="542"/>
      <c r="U778" s="542"/>
      <c r="V778" s="542"/>
      <c r="W778" s="542"/>
      <c r="X778" s="542"/>
      <c r="Y778" s="542"/>
      <c r="Z778" s="542"/>
    </row>
    <row r="779" spans="1:26" ht="15.75" x14ac:dyDescent="0.25">
      <c r="A779" s="541"/>
      <c r="B779" s="541"/>
      <c r="C779" s="542"/>
      <c r="D779" s="542"/>
      <c r="E779" s="542"/>
      <c r="F779" s="542"/>
      <c r="G779" s="542"/>
      <c r="H779" s="542"/>
      <c r="I779" s="542"/>
      <c r="J779" s="542"/>
      <c r="K779" s="542"/>
      <c r="L779" s="542"/>
      <c r="M779" s="542"/>
      <c r="N779" s="542"/>
      <c r="O779" s="542"/>
      <c r="P779" s="542"/>
      <c r="Q779" s="542"/>
      <c r="R779" s="542"/>
      <c r="S779" s="542"/>
      <c r="T779" s="542"/>
      <c r="U779" s="542"/>
      <c r="V779" s="542"/>
      <c r="W779" s="542"/>
      <c r="X779" s="542"/>
      <c r="Y779" s="542"/>
      <c r="Z779" s="542"/>
    </row>
    <row r="780" spans="1:26" ht="15.75" x14ac:dyDescent="0.25">
      <c r="A780" s="541"/>
      <c r="B780" s="541"/>
      <c r="C780" s="542"/>
      <c r="D780" s="542"/>
      <c r="E780" s="542"/>
      <c r="F780" s="542"/>
      <c r="G780" s="542"/>
      <c r="H780" s="542"/>
      <c r="I780" s="542"/>
      <c r="J780" s="542"/>
      <c r="K780" s="542"/>
      <c r="L780" s="542"/>
      <c r="M780" s="542"/>
      <c r="N780" s="542"/>
      <c r="O780" s="542"/>
      <c r="P780" s="542"/>
      <c r="Q780" s="542"/>
      <c r="R780" s="542"/>
      <c r="S780" s="542"/>
      <c r="T780" s="542"/>
      <c r="U780" s="542"/>
      <c r="V780" s="542"/>
      <c r="W780" s="542"/>
      <c r="X780" s="542"/>
      <c r="Y780" s="542"/>
      <c r="Z780" s="542"/>
    </row>
    <row r="781" spans="1:26" ht="15.75" x14ac:dyDescent="0.25">
      <c r="A781" s="541"/>
      <c r="B781" s="541"/>
      <c r="C781" s="542"/>
      <c r="D781" s="542"/>
      <c r="E781" s="542"/>
      <c r="F781" s="542"/>
      <c r="G781" s="542"/>
      <c r="H781" s="542"/>
      <c r="I781" s="542"/>
      <c r="J781" s="542"/>
      <c r="K781" s="542"/>
      <c r="L781" s="542"/>
      <c r="M781" s="542"/>
      <c r="N781" s="542"/>
      <c r="O781" s="542"/>
      <c r="P781" s="542"/>
      <c r="Q781" s="542"/>
      <c r="R781" s="542"/>
      <c r="S781" s="542"/>
      <c r="T781" s="542"/>
      <c r="U781" s="542"/>
      <c r="V781" s="542"/>
      <c r="W781" s="542"/>
      <c r="X781" s="542"/>
      <c r="Y781" s="542"/>
      <c r="Z781" s="542"/>
    </row>
    <row r="782" spans="1:26" ht="15.75" x14ac:dyDescent="0.25">
      <c r="A782" s="541"/>
      <c r="B782" s="541"/>
      <c r="C782" s="542"/>
      <c r="D782" s="542"/>
      <c r="E782" s="542"/>
      <c r="F782" s="542"/>
      <c r="G782" s="542"/>
      <c r="H782" s="542"/>
      <c r="I782" s="542"/>
      <c r="J782" s="542"/>
      <c r="K782" s="542"/>
      <c r="L782" s="542"/>
      <c r="M782" s="542"/>
      <c r="N782" s="542"/>
      <c r="O782" s="542"/>
      <c r="P782" s="542"/>
      <c r="Q782" s="542"/>
      <c r="R782" s="542"/>
      <c r="S782" s="542"/>
      <c r="T782" s="542"/>
      <c r="U782" s="542"/>
      <c r="V782" s="542"/>
      <c r="W782" s="542"/>
      <c r="X782" s="542"/>
      <c r="Y782" s="542"/>
      <c r="Z782" s="542"/>
    </row>
    <row r="783" spans="1:26" ht="15.75" x14ac:dyDescent="0.25">
      <c r="A783" s="541"/>
      <c r="B783" s="541"/>
      <c r="C783" s="542"/>
      <c r="D783" s="542"/>
      <c r="E783" s="542"/>
      <c r="F783" s="542"/>
      <c r="G783" s="542"/>
      <c r="H783" s="542"/>
      <c r="I783" s="542"/>
      <c r="J783" s="542"/>
      <c r="K783" s="542"/>
      <c r="L783" s="542"/>
      <c r="M783" s="542"/>
      <c r="N783" s="542"/>
      <c r="O783" s="542"/>
      <c r="P783" s="542"/>
      <c r="Q783" s="542"/>
      <c r="R783" s="542"/>
      <c r="S783" s="542"/>
      <c r="T783" s="542"/>
      <c r="U783" s="542"/>
      <c r="V783" s="542"/>
      <c r="W783" s="542"/>
      <c r="X783" s="542"/>
      <c r="Y783" s="542"/>
      <c r="Z783" s="542"/>
    </row>
    <row r="784" spans="1:26" ht="15.75" x14ac:dyDescent="0.25">
      <c r="A784" s="541"/>
      <c r="B784" s="541"/>
      <c r="C784" s="542"/>
      <c r="D784" s="542"/>
      <c r="E784" s="542"/>
      <c r="F784" s="542"/>
      <c r="G784" s="542"/>
      <c r="H784" s="542"/>
      <c r="I784" s="542"/>
      <c r="J784" s="542"/>
      <c r="K784" s="542"/>
      <c r="L784" s="542"/>
      <c r="M784" s="542"/>
      <c r="N784" s="542"/>
      <c r="O784" s="542"/>
      <c r="P784" s="542"/>
      <c r="Q784" s="542"/>
      <c r="R784" s="542"/>
      <c r="S784" s="542"/>
      <c r="T784" s="542"/>
      <c r="U784" s="542"/>
      <c r="V784" s="542"/>
      <c r="W784" s="542"/>
      <c r="X784" s="542"/>
      <c r="Y784" s="542"/>
      <c r="Z784" s="542"/>
    </row>
    <row r="785" spans="1:26" ht="15.75" x14ac:dyDescent="0.25">
      <c r="A785" s="541"/>
      <c r="B785" s="541"/>
      <c r="C785" s="542"/>
      <c r="D785" s="542"/>
      <c r="E785" s="542"/>
      <c r="F785" s="542"/>
      <c r="G785" s="542"/>
      <c r="H785" s="542"/>
      <c r="I785" s="542"/>
      <c r="J785" s="542"/>
      <c r="K785" s="542"/>
      <c r="L785" s="542"/>
      <c r="M785" s="542"/>
      <c r="N785" s="542"/>
      <c r="O785" s="542"/>
      <c r="P785" s="542"/>
      <c r="Q785" s="542"/>
      <c r="R785" s="542"/>
      <c r="S785" s="542"/>
      <c r="T785" s="542"/>
      <c r="U785" s="542"/>
      <c r="V785" s="542"/>
      <c r="W785" s="542"/>
      <c r="X785" s="542"/>
      <c r="Y785" s="542"/>
      <c r="Z785" s="542"/>
    </row>
    <row r="786" spans="1:26" ht="15.75" x14ac:dyDescent="0.25">
      <c r="A786" s="541"/>
      <c r="B786" s="541"/>
      <c r="C786" s="542"/>
      <c r="D786" s="542"/>
      <c r="E786" s="542"/>
      <c r="F786" s="542"/>
      <c r="G786" s="542"/>
      <c r="H786" s="542"/>
      <c r="I786" s="542"/>
      <c r="J786" s="542"/>
      <c r="K786" s="542"/>
      <c r="L786" s="542"/>
      <c r="M786" s="542"/>
      <c r="N786" s="542"/>
      <c r="O786" s="542"/>
      <c r="P786" s="542"/>
      <c r="Q786" s="542"/>
      <c r="R786" s="542"/>
      <c r="S786" s="542"/>
      <c r="T786" s="542"/>
      <c r="U786" s="542"/>
      <c r="V786" s="542"/>
      <c r="W786" s="542"/>
      <c r="X786" s="542"/>
      <c r="Y786" s="542"/>
      <c r="Z786" s="542"/>
    </row>
    <row r="787" spans="1:26" ht="15.75" x14ac:dyDescent="0.25">
      <c r="A787" s="541"/>
      <c r="B787" s="541"/>
      <c r="C787" s="542"/>
      <c r="D787" s="542"/>
      <c r="E787" s="542"/>
      <c r="F787" s="542"/>
      <c r="G787" s="542"/>
      <c r="H787" s="542"/>
      <c r="I787" s="542"/>
      <c r="J787" s="542"/>
      <c r="K787" s="542"/>
      <c r="L787" s="542"/>
      <c r="M787" s="542"/>
      <c r="N787" s="542"/>
      <c r="O787" s="542"/>
      <c r="P787" s="542"/>
      <c r="Q787" s="542"/>
      <c r="R787" s="542"/>
      <c r="S787" s="542"/>
      <c r="T787" s="542"/>
      <c r="U787" s="542"/>
      <c r="V787" s="542"/>
      <c r="W787" s="542"/>
      <c r="X787" s="542"/>
      <c r="Y787" s="542"/>
      <c r="Z787" s="542"/>
    </row>
    <row r="788" spans="1:26" ht="15.75" x14ac:dyDescent="0.25">
      <c r="A788" s="541"/>
      <c r="B788" s="541"/>
      <c r="C788" s="542"/>
      <c r="D788" s="542"/>
      <c r="E788" s="542"/>
      <c r="F788" s="542"/>
      <c r="G788" s="542"/>
      <c r="H788" s="542"/>
      <c r="I788" s="542"/>
      <c r="J788" s="542"/>
      <c r="K788" s="542"/>
      <c r="L788" s="542"/>
      <c r="M788" s="542"/>
      <c r="N788" s="542"/>
      <c r="O788" s="542"/>
      <c r="P788" s="542"/>
      <c r="Q788" s="542"/>
      <c r="R788" s="542"/>
      <c r="S788" s="542"/>
      <c r="T788" s="542"/>
      <c r="U788" s="542"/>
      <c r="V788" s="542"/>
      <c r="W788" s="542"/>
      <c r="X788" s="542"/>
      <c r="Y788" s="542"/>
      <c r="Z788" s="542"/>
    </row>
    <row r="789" spans="1:26" ht="15.75" x14ac:dyDescent="0.25">
      <c r="A789" s="541"/>
      <c r="B789" s="541"/>
      <c r="C789" s="542"/>
      <c r="D789" s="54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row>
    <row r="790" spans="1:26" ht="15.75" x14ac:dyDescent="0.25">
      <c r="A790" s="541"/>
      <c r="B790" s="541"/>
      <c r="C790" s="542"/>
      <c r="D790" s="542"/>
      <c r="E790" s="542"/>
      <c r="F790" s="542"/>
      <c r="G790" s="542"/>
      <c r="H790" s="542"/>
      <c r="I790" s="542"/>
      <c r="J790" s="542"/>
      <c r="K790" s="542"/>
      <c r="L790" s="542"/>
      <c r="M790" s="542"/>
      <c r="N790" s="542"/>
      <c r="O790" s="542"/>
      <c r="P790" s="542"/>
      <c r="Q790" s="542"/>
      <c r="R790" s="542"/>
      <c r="S790" s="542"/>
      <c r="T790" s="542"/>
      <c r="U790" s="542"/>
      <c r="V790" s="542"/>
      <c r="W790" s="542"/>
      <c r="X790" s="542"/>
      <c r="Y790" s="542"/>
      <c r="Z790" s="542"/>
    </row>
    <row r="791" spans="1:26" ht="15.75" x14ac:dyDescent="0.25">
      <c r="A791" s="541"/>
      <c r="B791" s="541"/>
      <c r="C791" s="542"/>
      <c r="D791" s="542"/>
      <c r="E791" s="542"/>
      <c r="F791" s="542"/>
      <c r="G791" s="542"/>
      <c r="H791" s="542"/>
      <c r="I791" s="542"/>
      <c r="J791" s="542"/>
      <c r="K791" s="542"/>
      <c r="L791" s="542"/>
      <c r="M791" s="542"/>
      <c r="N791" s="542"/>
      <c r="O791" s="542"/>
      <c r="P791" s="542"/>
      <c r="Q791" s="542"/>
      <c r="R791" s="542"/>
      <c r="S791" s="542"/>
      <c r="T791" s="542"/>
      <c r="U791" s="542"/>
      <c r="V791" s="542"/>
      <c r="W791" s="542"/>
      <c r="X791" s="542"/>
      <c r="Y791" s="542"/>
      <c r="Z791" s="542"/>
    </row>
    <row r="792" spans="1:26" ht="15.75" x14ac:dyDescent="0.25">
      <c r="A792" s="541"/>
      <c r="B792" s="541"/>
      <c r="C792" s="542"/>
      <c r="D792" s="542"/>
      <c r="E792" s="542"/>
      <c r="F792" s="542"/>
      <c r="G792" s="542"/>
      <c r="H792" s="542"/>
      <c r="I792" s="542"/>
      <c r="J792" s="542"/>
      <c r="K792" s="542"/>
      <c r="L792" s="542"/>
      <c r="M792" s="542"/>
      <c r="N792" s="542"/>
      <c r="O792" s="542"/>
      <c r="P792" s="542"/>
      <c r="Q792" s="542"/>
      <c r="R792" s="542"/>
      <c r="S792" s="542"/>
      <c r="T792" s="542"/>
      <c r="U792" s="542"/>
      <c r="V792" s="542"/>
      <c r="W792" s="542"/>
      <c r="X792" s="542"/>
      <c r="Y792" s="542"/>
      <c r="Z792" s="542"/>
    </row>
    <row r="793" spans="1:26" ht="15.75" x14ac:dyDescent="0.25">
      <c r="A793" s="541"/>
      <c r="B793" s="541"/>
      <c r="C793" s="542"/>
      <c r="D793" s="542"/>
      <c r="E793" s="542"/>
      <c r="F793" s="542"/>
      <c r="G793" s="542"/>
      <c r="H793" s="542"/>
      <c r="I793" s="542"/>
      <c r="J793" s="542"/>
      <c r="K793" s="542"/>
      <c r="L793" s="542"/>
      <c r="M793" s="542"/>
      <c r="N793" s="542"/>
      <c r="O793" s="542"/>
      <c r="P793" s="542"/>
      <c r="Q793" s="542"/>
      <c r="R793" s="542"/>
      <c r="S793" s="542"/>
      <c r="T793" s="542"/>
      <c r="U793" s="542"/>
      <c r="V793" s="542"/>
      <c r="W793" s="542"/>
      <c r="X793" s="542"/>
      <c r="Y793" s="542"/>
      <c r="Z793" s="542"/>
    </row>
    <row r="794" spans="1:26" ht="15.75" x14ac:dyDescent="0.25">
      <c r="A794" s="541"/>
      <c r="B794" s="541"/>
      <c r="C794" s="542"/>
      <c r="D794" s="542"/>
      <c r="E794" s="542"/>
      <c r="F794" s="542"/>
      <c r="G794" s="542"/>
      <c r="H794" s="542"/>
      <c r="I794" s="542"/>
      <c r="J794" s="542"/>
      <c r="K794" s="542"/>
      <c r="L794" s="542"/>
      <c r="M794" s="542"/>
      <c r="N794" s="542"/>
      <c r="O794" s="542"/>
      <c r="P794" s="542"/>
      <c r="Q794" s="542"/>
      <c r="R794" s="542"/>
      <c r="S794" s="542"/>
      <c r="T794" s="542"/>
      <c r="U794" s="542"/>
      <c r="V794" s="542"/>
      <c r="W794" s="542"/>
      <c r="X794" s="542"/>
      <c r="Y794" s="542"/>
      <c r="Z794" s="542"/>
    </row>
    <row r="795" spans="1:26" ht="15.75" x14ac:dyDescent="0.25">
      <c r="A795" s="541"/>
      <c r="B795" s="541"/>
      <c r="C795" s="542"/>
      <c r="D795" s="542"/>
      <c r="E795" s="542"/>
      <c r="F795" s="542"/>
      <c r="G795" s="542"/>
      <c r="H795" s="542"/>
      <c r="I795" s="542"/>
      <c r="J795" s="542"/>
      <c r="K795" s="542"/>
      <c r="L795" s="542"/>
      <c r="M795" s="542"/>
      <c r="N795" s="542"/>
      <c r="O795" s="542"/>
      <c r="P795" s="542"/>
      <c r="Q795" s="542"/>
      <c r="R795" s="542"/>
      <c r="S795" s="542"/>
      <c r="T795" s="542"/>
      <c r="U795" s="542"/>
      <c r="V795" s="542"/>
      <c r="W795" s="542"/>
      <c r="X795" s="542"/>
      <c r="Y795" s="542"/>
      <c r="Z795" s="542"/>
    </row>
    <row r="796" spans="1:26" ht="15.75" x14ac:dyDescent="0.25">
      <c r="A796" s="541"/>
      <c r="B796" s="541"/>
      <c r="C796" s="542"/>
      <c r="D796" s="542"/>
      <c r="E796" s="542"/>
      <c r="F796" s="542"/>
      <c r="G796" s="542"/>
      <c r="H796" s="542"/>
      <c r="I796" s="542"/>
      <c r="J796" s="542"/>
      <c r="K796" s="542"/>
      <c r="L796" s="542"/>
      <c r="M796" s="542"/>
      <c r="N796" s="542"/>
      <c r="O796" s="542"/>
      <c r="P796" s="542"/>
      <c r="Q796" s="542"/>
      <c r="R796" s="542"/>
      <c r="S796" s="542"/>
      <c r="T796" s="542"/>
      <c r="U796" s="542"/>
      <c r="V796" s="542"/>
      <c r="W796" s="542"/>
      <c r="X796" s="542"/>
      <c r="Y796" s="542"/>
      <c r="Z796" s="542"/>
    </row>
    <row r="797" spans="1:26" ht="15.75" x14ac:dyDescent="0.25">
      <c r="A797" s="541"/>
      <c r="B797" s="541"/>
      <c r="C797" s="542"/>
      <c r="D797" s="542"/>
      <c r="E797" s="542"/>
      <c r="F797" s="542"/>
      <c r="G797" s="542"/>
      <c r="H797" s="542"/>
      <c r="I797" s="542"/>
      <c r="J797" s="542"/>
      <c r="K797" s="542"/>
      <c r="L797" s="542"/>
      <c r="M797" s="542"/>
      <c r="N797" s="542"/>
      <c r="O797" s="542"/>
      <c r="P797" s="542"/>
      <c r="Q797" s="542"/>
      <c r="R797" s="542"/>
      <c r="S797" s="542"/>
      <c r="T797" s="542"/>
      <c r="U797" s="542"/>
      <c r="V797" s="542"/>
      <c r="W797" s="542"/>
      <c r="X797" s="542"/>
      <c r="Y797" s="542"/>
      <c r="Z797" s="542"/>
    </row>
    <row r="798" spans="1:26" ht="15.75" x14ac:dyDescent="0.25">
      <c r="A798" s="541"/>
      <c r="B798" s="541"/>
      <c r="C798" s="542"/>
      <c r="D798" s="542"/>
      <c r="E798" s="542"/>
      <c r="F798" s="542"/>
      <c r="G798" s="542"/>
      <c r="H798" s="542"/>
      <c r="I798" s="542"/>
      <c r="J798" s="542"/>
      <c r="K798" s="542"/>
      <c r="L798" s="542"/>
      <c r="M798" s="542"/>
      <c r="N798" s="542"/>
      <c r="O798" s="542"/>
      <c r="P798" s="542"/>
      <c r="Q798" s="542"/>
      <c r="R798" s="542"/>
      <c r="S798" s="542"/>
      <c r="T798" s="542"/>
      <c r="U798" s="542"/>
      <c r="V798" s="542"/>
      <c r="W798" s="542"/>
      <c r="X798" s="542"/>
      <c r="Y798" s="542"/>
      <c r="Z798" s="542"/>
    </row>
    <row r="799" spans="1:26" ht="15.75" x14ac:dyDescent="0.25">
      <c r="A799" s="541"/>
      <c r="B799" s="541"/>
      <c r="C799" s="542"/>
      <c r="D799" s="542"/>
      <c r="E799" s="542"/>
      <c r="F799" s="542"/>
      <c r="G799" s="542"/>
      <c r="H799" s="542"/>
      <c r="I799" s="542"/>
      <c r="J799" s="542"/>
      <c r="K799" s="542"/>
      <c r="L799" s="542"/>
      <c r="M799" s="542"/>
      <c r="N799" s="542"/>
      <c r="O799" s="542"/>
      <c r="P799" s="542"/>
      <c r="Q799" s="542"/>
      <c r="R799" s="542"/>
      <c r="S799" s="542"/>
      <c r="T799" s="542"/>
      <c r="U799" s="542"/>
      <c r="V799" s="542"/>
      <c r="W799" s="542"/>
      <c r="X799" s="542"/>
      <c r="Y799" s="542"/>
      <c r="Z799" s="542"/>
    </row>
    <row r="800" spans="1:26" ht="15.75" x14ac:dyDescent="0.25">
      <c r="A800" s="541"/>
      <c r="B800" s="541"/>
      <c r="C800" s="542"/>
      <c r="D800" s="542"/>
      <c r="E800" s="542"/>
      <c r="F800" s="542"/>
      <c r="G800" s="542"/>
      <c r="H800" s="542"/>
      <c r="I800" s="542"/>
      <c r="J800" s="542"/>
      <c r="K800" s="542"/>
      <c r="L800" s="542"/>
      <c r="M800" s="542"/>
      <c r="N800" s="542"/>
      <c r="O800" s="542"/>
      <c r="P800" s="542"/>
      <c r="Q800" s="542"/>
      <c r="R800" s="542"/>
      <c r="S800" s="542"/>
      <c r="T800" s="542"/>
      <c r="U800" s="542"/>
      <c r="V800" s="542"/>
      <c r="W800" s="542"/>
      <c r="X800" s="542"/>
      <c r="Y800" s="542"/>
      <c r="Z800" s="542"/>
    </row>
    <row r="801" spans="1:26" ht="15.75" x14ac:dyDescent="0.25">
      <c r="A801" s="541"/>
      <c r="B801" s="541"/>
      <c r="C801" s="542"/>
      <c r="D801" s="542"/>
      <c r="E801" s="542"/>
      <c r="F801" s="542"/>
      <c r="G801" s="542"/>
      <c r="H801" s="542"/>
      <c r="I801" s="542"/>
      <c r="J801" s="542"/>
      <c r="K801" s="542"/>
      <c r="L801" s="542"/>
      <c r="M801" s="542"/>
      <c r="N801" s="542"/>
      <c r="O801" s="542"/>
      <c r="P801" s="542"/>
      <c r="Q801" s="542"/>
      <c r="R801" s="542"/>
      <c r="S801" s="542"/>
      <c r="T801" s="542"/>
      <c r="U801" s="542"/>
      <c r="V801" s="542"/>
      <c r="W801" s="542"/>
      <c r="X801" s="542"/>
      <c r="Y801" s="542"/>
      <c r="Z801" s="542"/>
    </row>
    <row r="802" spans="1:26" ht="15.75" x14ac:dyDescent="0.25">
      <c r="A802" s="541"/>
      <c r="B802" s="541"/>
      <c r="C802" s="542"/>
      <c r="D802" s="542"/>
      <c r="E802" s="542"/>
      <c r="F802" s="542"/>
      <c r="G802" s="542"/>
      <c r="H802" s="542"/>
      <c r="I802" s="542"/>
      <c r="J802" s="542"/>
      <c r="K802" s="542"/>
      <c r="L802" s="542"/>
      <c r="M802" s="542"/>
      <c r="N802" s="542"/>
      <c r="O802" s="542"/>
      <c r="P802" s="542"/>
      <c r="Q802" s="542"/>
      <c r="R802" s="542"/>
      <c r="S802" s="542"/>
      <c r="T802" s="542"/>
      <c r="U802" s="542"/>
      <c r="V802" s="542"/>
      <c r="W802" s="542"/>
      <c r="X802" s="542"/>
      <c r="Y802" s="542"/>
      <c r="Z802" s="542"/>
    </row>
    <row r="803" spans="1:26" ht="15.75" x14ac:dyDescent="0.25">
      <c r="A803" s="541"/>
      <c r="B803" s="541"/>
      <c r="C803" s="542"/>
      <c r="D803" s="542"/>
      <c r="E803" s="542"/>
      <c r="F803" s="542"/>
      <c r="G803" s="542"/>
      <c r="H803" s="542"/>
      <c r="I803" s="542"/>
      <c r="J803" s="542"/>
      <c r="K803" s="542"/>
      <c r="L803" s="542"/>
      <c r="M803" s="542"/>
      <c r="N803" s="542"/>
      <c r="O803" s="542"/>
      <c r="P803" s="542"/>
      <c r="Q803" s="542"/>
      <c r="R803" s="542"/>
      <c r="S803" s="542"/>
      <c r="T803" s="542"/>
      <c r="U803" s="542"/>
      <c r="V803" s="542"/>
      <c r="W803" s="542"/>
      <c r="X803" s="542"/>
      <c r="Y803" s="542"/>
      <c r="Z803" s="542"/>
    </row>
    <row r="804" spans="1:26" ht="15.75" x14ac:dyDescent="0.25">
      <c r="A804" s="541"/>
      <c r="B804" s="541"/>
      <c r="C804" s="542"/>
      <c r="D804" s="542"/>
      <c r="E804" s="542"/>
      <c r="F804" s="542"/>
      <c r="G804" s="542"/>
      <c r="H804" s="542"/>
      <c r="I804" s="542"/>
      <c r="J804" s="542"/>
      <c r="K804" s="542"/>
      <c r="L804" s="542"/>
      <c r="M804" s="542"/>
      <c r="N804" s="542"/>
      <c r="O804" s="542"/>
      <c r="P804" s="542"/>
      <c r="Q804" s="542"/>
      <c r="R804" s="542"/>
      <c r="S804" s="542"/>
      <c r="T804" s="542"/>
      <c r="U804" s="542"/>
      <c r="V804" s="542"/>
      <c r="W804" s="542"/>
      <c r="X804" s="542"/>
      <c r="Y804" s="542"/>
      <c r="Z804" s="542"/>
    </row>
    <row r="805" spans="1:26" ht="15.75" x14ac:dyDescent="0.25">
      <c r="A805" s="541"/>
      <c r="B805" s="541"/>
      <c r="C805" s="542"/>
      <c r="D805" s="542"/>
      <c r="E805" s="542"/>
      <c r="F805" s="542"/>
      <c r="G805" s="542"/>
      <c r="H805" s="542"/>
      <c r="I805" s="542"/>
      <c r="J805" s="542"/>
      <c r="K805" s="542"/>
      <c r="L805" s="542"/>
      <c r="M805" s="542"/>
      <c r="N805" s="542"/>
      <c r="O805" s="542"/>
      <c r="P805" s="542"/>
      <c r="Q805" s="542"/>
      <c r="R805" s="542"/>
      <c r="S805" s="542"/>
      <c r="T805" s="542"/>
      <c r="U805" s="542"/>
      <c r="V805" s="542"/>
      <c r="W805" s="542"/>
      <c r="X805" s="542"/>
      <c r="Y805" s="542"/>
      <c r="Z805" s="542"/>
    </row>
    <row r="806" spans="1:26" ht="15.75" x14ac:dyDescent="0.25">
      <c r="A806" s="541"/>
      <c r="B806" s="541"/>
      <c r="C806" s="542"/>
      <c r="D806" s="542"/>
      <c r="E806" s="542"/>
      <c r="F806" s="542"/>
      <c r="G806" s="542"/>
      <c r="H806" s="542"/>
      <c r="I806" s="542"/>
      <c r="J806" s="542"/>
      <c r="K806" s="542"/>
      <c r="L806" s="542"/>
      <c r="M806" s="542"/>
      <c r="N806" s="542"/>
      <c r="O806" s="542"/>
      <c r="P806" s="542"/>
      <c r="Q806" s="542"/>
      <c r="R806" s="542"/>
      <c r="S806" s="542"/>
      <c r="T806" s="542"/>
      <c r="U806" s="542"/>
      <c r="V806" s="542"/>
      <c r="W806" s="542"/>
      <c r="X806" s="542"/>
      <c r="Y806" s="542"/>
      <c r="Z806" s="542"/>
    </row>
    <row r="807" spans="1:26" ht="15.75" x14ac:dyDescent="0.25">
      <c r="A807" s="541"/>
      <c r="B807" s="541"/>
      <c r="C807" s="542"/>
      <c r="D807" s="542"/>
      <c r="E807" s="542"/>
      <c r="F807" s="542"/>
      <c r="G807" s="542"/>
      <c r="H807" s="542"/>
      <c r="I807" s="542"/>
      <c r="J807" s="542"/>
      <c r="K807" s="542"/>
      <c r="L807" s="542"/>
      <c r="M807" s="542"/>
      <c r="N807" s="542"/>
      <c r="O807" s="542"/>
      <c r="P807" s="542"/>
      <c r="Q807" s="542"/>
      <c r="R807" s="542"/>
      <c r="S807" s="542"/>
      <c r="T807" s="542"/>
      <c r="U807" s="542"/>
      <c r="V807" s="542"/>
      <c r="W807" s="542"/>
      <c r="X807" s="542"/>
      <c r="Y807" s="542"/>
      <c r="Z807" s="542"/>
    </row>
    <row r="808" spans="1:26" ht="15.75" x14ac:dyDescent="0.25">
      <c r="A808" s="541"/>
      <c r="B808" s="541"/>
      <c r="C808" s="542"/>
      <c r="D808" s="542"/>
      <c r="E808" s="542"/>
      <c r="F808" s="542"/>
      <c r="G808" s="542"/>
      <c r="H808" s="542"/>
      <c r="I808" s="542"/>
      <c r="J808" s="542"/>
      <c r="K808" s="542"/>
      <c r="L808" s="542"/>
      <c r="M808" s="542"/>
      <c r="N808" s="542"/>
      <c r="O808" s="542"/>
      <c r="P808" s="542"/>
      <c r="Q808" s="542"/>
      <c r="R808" s="542"/>
      <c r="S808" s="542"/>
      <c r="T808" s="542"/>
      <c r="U808" s="542"/>
      <c r="V808" s="542"/>
      <c r="W808" s="542"/>
      <c r="X808" s="542"/>
      <c r="Y808" s="542"/>
      <c r="Z808" s="542"/>
    </row>
    <row r="809" spans="1:26" ht="15.75" x14ac:dyDescent="0.25">
      <c r="A809" s="541"/>
      <c r="B809" s="541"/>
      <c r="C809" s="542"/>
      <c r="D809" s="542"/>
      <c r="E809" s="542"/>
      <c r="F809" s="542"/>
      <c r="G809" s="542"/>
      <c r="H809" s="542"/>
      <c r="I809" s="542"/>
      <c r="J809" s="542"/>
      <c r="K809" s="542"/>
      <c r="L809" s="542"/>
      <c r="M809" s="542"/>
      <c r="N809" s="542"/>
      <c r="O809" s="542"/>
      <c r="P809" s="542"/>
      <c r="Q809" s="542"/>
      <c r="R809" s="542"/>
      <c r="S809" s="542"/>
      <c r="T809" s="542"/>
      <c r="U809" s="542"/>
      <c r="V809" s="542"/>
      <c r="W809" s="542"/>
      <c r="X809" s="542"/>
      <c r="Y809" s="542"/>
      <c r="Z809" s="542"/>
    </row>
    <row r="810" spans="1:26" ht="15.75" x14ac:dyDescent="0.25">
      <c r="A810" s="541"/>
      <c r="B810" s="541"/>
      <c r="C810" s="542"/>
      <c r="D810" s="542"/>
      <c r="E810" s="542"/>
      <c r="F810" s="542"/>
      <c r="G810" s="542"/>
      <c r="H810" s="542"/>
      <c r="I810" s="542"/>
      <c r="J810" s="542"/>
      <c r="K810" s="542"/>
      <c r="L810" s="542"/>
      <c r="M810" s="542"/>
      <c r="N810" s="542"/>
      <c r="O810" s="542"/>
      <c r="P810" s="542"/>
      <c r="Q810" s="542"/>
      <c r="R810" s="542"/>
      <c r="S810" s="542"/>
      <c r="T810" s="542"/>
      <c r="U810" s="542"/>
      <c r="V810" s="542"/>
      <c r="W810" s="542"/>
      <c r="X810" s="542"/>
      <c r="Y810" s="542"/>
      <c r="Z810" s="542"/>
    </row>
    <row r="811" spans="1:26" ht="15.75" x14ac:dyDescent="0.25">
      <c r="A811" s="541"/>
      <c r="B811" s="541"/>
      <c r="C811" s="542"/>
      <c r="D811" s="542"/>
      <c r="E811" s="542"/>
      <c r="F811" s="542"/>
      <c r="G811" s="542"/>
      <c r="H811" s="542"/>
      <c r="I811" s="542"/>
      <c r="J811" s="542"/>
      <c r="K811" s="542"/>
      <c r="L811" s="542"/>
      <c r="M811" s="542"/>
      <c r="N811" s="542"/>
      <c r="O811" s="542"/>
      <c r="P811" s="542"/>
      <c r="Q811" s="542"/>
      <c r="R811" s="542"/>
      <c r="S811" s="542"/>
      <c r="T811" s="542"/>
      <c r="U811" s="542"/>
      <c r="V811" s="542"/>
      <c r="W811" s="542"/>
      <c r="X811" s="542"/>
      <c r="Y811" s="542"/>
      <c r="Z811" s="542"/>
    </row>
    <row r="812" spans="1:26" ht="15.75" x14ac:dyDescent="0.25">
      <c r="A812" s="541"/>
      <c r="B812" s="541"/>
      <c r="C812" s="542"/>
      <c r="D812" s="542"/>
      <c r="E812" s="542"/>
      <c r="F812" s="542"/>
      <c r="G812" s="542"/>
      <c r="H812" s="542"/>
      <c r="I812" s="542"/>
      <c r="J812" s="542"/>
      <c r="K812" s="542"/>
      <c r="L812" s="542"/>
      <c r="M812" s="542"/>
      <c r="N812" s="542"/>
      <c r="O812" s="542"/>
      <c r="P812" s="542"/>
      <c r="Q812" s="542"/>
      <c r="R812" s="542"/>
      <c r="S812" s="542"/>
      <c r="T812" s="542"/>
      <c r="U812" s="542"/>
      <c r="V812" s="542"/>
      <c r="W812" s="542"/>
      <c r="X812" s="542"/>
      <c r="Y812" s="542"/>
      <c r="Z812" s="542"/>
    </row>
    <row r="813" spans="1:26" ht="15.75" x14ac:dyDescent="0.25">
      <c r="A813" s="541"/>
      <c r="B813" s="541"/>
      <c r="C813" s="542"/>
      <c r="D813" s="542"/>
      <c r="E813" s="542"/>
      <c r="F813" s="542"/>
      <c r="G813" s="542"/>
      <c r="H813" s="542"/>
      <c r="I813" s="542"/>
      <c r="J813" s="542"/>
      <c r="K813" s="542"/>
      <c r="L813" s="542"/>
      <c r="M813" s="542"/>
      <c r="N813" s="542"/>
      <c r="O813" s="542"/>
      <c r="P813" s="542"/>
      <c r="Q813" s="542"/>
      <c r="R813" s="542"/>
      <c r="S813" s="542"/>
      <c r="T813" s="542"/>
      <c r="U813" s="542"/>
      <c r="V813" s="542"/>
      <c r="W813" s="542"/>
      <c r="X813" s="542"/>
      <c r="Y813" s="542"/>
      <c r="Z813" s="542"/>
    </row>
    <row r="814" spans="1:26" ht="15.75" x14ac:dyDescent="0.25">
      <c r="A814" s="541"/>
      <c r="B814" s="541"/>
      <c r="C814" s="542"/>
      <c r="D814" s="542"/>
      <c r="E814" s="542"/>
      <c r="F814" s="542"/>
      <c r="G814" s="542"/>
      <c r="H814" s="542"/>
      <c r="I814" s="542"/>
      <c r="J814" s="542"/>
      <c r="K814" s="542"/>
      <c r="L814" s="542"/>
      <c r="M814" s="542"/>
      <c r="N814" s="542"/>
      <c r="O814" s="542"/>
      <c r="P814" s="542"/>
      <c r="Q814" s="542"/>
      <c r="R814" s="542"/>
      <c r="S814" s="542"/>
      <c r="T814" s="542"/>
      <c r="U814" s="542"/>
      <c r="V814" s="542"/>
      <c r="W814" s="542"/>
      <c r="X814" s="542"/>
      <c r="Y814" s="542"/>
      <c r="Z814" s="542"/>
    </row>
    <row r="815" spans="1:26" ht="15.75" x14ac:dyDescent="0.25">
      <c r="A815" s="541"/>
      <c r="B815" s="541"/>
      <c r="C815" s="542"/>
      <c r="D815" s="542"/>
      <c r="E815" s="542"/>
      <c r="F815" s="542"/>
      <c r="G815" s="542"/>
      <c r="H815" s="542"/>
      <c r="I815" s="542"/>
      <c r="J815" s="542"/>
      <c r="K815" s="542"/>
      <c r="L815" s="542"/>
      <c r="M815" s="542"/>
      <c r="N815" s="542"/>
      <c r="O815" s="542"/>
      <c r="P815" s="542"/>
      <c r="Q815" s="542"/>
      <c r="R815" s="542"/>
      <c r="S815" s="542"/>
      <c r="T815" s="542"/>
      <c r="U815" s="542"/>
      <c r="V815" s="542"/>
      <c r="W815" s="542"/>
      <c r="X815" s="542"/>
      <c r="Y815" s="542"/>
      <c r="Z815" s="542"/>
    </row>
    <row r="816" spans="1:26" ht="15.75" x14ac:dyDescent="0.25">
      <c r="A816" s="541"/>
      <c r="B816" s="541"/>
      <c r="C816" s="542"/>
      <c r="D816" s="542"/>
      <c r="E816" s="542"/>
      <c r="F816" s="542"/>
      <c r="G816" s="542"/>
      <c r="H816" s="542"/>
      <c r="I816" s="542"/>
      <c r="J816" s="542"/>
      <c r="K816" s="542"/>
      <c r="L816" s="542"/>
      <c r="M816" s="542"/>
      <c r="N816" s="542"/>
      <c r="O816" s="542"/>
      <c r="P816" s="542"/>
      <c r="Q816" s="542"/>
      <c r="R816" s="542"/>
      <c r="S816" s="542"/>
      <c r="T816" s="542"/>
      <c r="U816" s="542"/>
      <c r="V816" s="542"/>
      <c r="W816" s="542"/>
      <c r="X816" s="542"/>
      <c r="Y816" s="542"/>
      <c r="Z816" s="542"/>
    </row>
    <row r="817" spans="1:26" ht="15.75" x14ac:dyDescent="0.25">
      <c r="A817" s="541"/>
      <c r="B817" s="541"/>
      <c r="C817" s="542"/>
      <c r="D817" s="542"/>
      <c r="E817" s="542"/>
      <c r="F817" s="542"/>
      <c r="G817" s="542"/>
      <c r="H817" s="542"/>
      <c r="I817" s="542"/>
      <c r="J817" s="542"/>
      <c r="K817" s="542"/>
      <c r="L817" s="542"/>
      <c r="M817" s="542"/>
      <c r="N817" s="542"/>
      <c r="O817" s="542"/>
      <c r="P817" s="542"/>
      <c r="Q817" s="542"/>
      <c r="R817" s="542"/>
      <c r="S817" s="542"/>
      <c r="T817" s="542"/>
      <c r="U817" s="542"/>
      <c r="V817" s="542"/>
      <c r="W817" s="542"/>
      <c r="X817" s="542"/>
      <c r="Y817" s="542"/>
      <c r="Z817" s="542"/>
    </row>
    <row r="818" spans="1:26" ht="15.75" x14ac:dyDescent="0.25">
      <c r="A818" s="541"/>
      <c r="B818" s="541"/>
      <c r="C818" s="542"/>
      <c r="D818" s="542"/>
      <c r="E818" s="542"/>
      <c r="F818" s="542"/>
      <c r="G818" s="542"/>
      <c r="H818" s="542"/>
      <c r="I818" s="542"/>
      <c r="J818" s="542"/>
      <c r="K818" s="542"/>
      <c r="L818" s="542"/>
      <c r="M818" s="542"/>
      <c r="N818" s="542"/>
      <c r="O818" s="542"/>
      <c r="P818" s="542"/>
      <c r="Q818" s="542"/>
      <c r="R818" s="542"/>
      <c r="S818" s="542"/>
      <c r="T818" s="542"/>
      <c r="U818" s="542"/>
      <c r="V818" s="542"/>
      <c r="W818" s="542"/>
      <c r="X818" s="542"/>
      <c r="Y818" s="542"/>
      <c r="Z818" s="542"/>
    </row>
    <row r="819" spans="1:26" ht="15.75" x14ac:dyDescent="0.25">
      <c r="A819" s="541"/>
      <c r="B819" s="541"/>
      <c r="C819" s="542"/>
      <c r="D819" s="542"/>
      <c r="E819" s="542"/>
      <c r="F819" s="542"/>
      <c r="G819" s="542"/>
      <c r="H819" s="542"/>
      <c r="I819" s="542"/>
      <c r="J819" s="542"/>
      <c r="K819" s="542"/>
      <c r="L819" s="542"/>
      <c r="M819" s="542"/>
      <c r="N819" s="542"/>
      <c r="O819" s="542"/>
      <c r="P819" s="542"/>
      <c r="Q819" s="542"/>
      <c r="R819" s="542"/>
      <c r="S819" s="542"/>
      <c r="T819" s="542"/>
      <c r="U819" s="542"/>
      <c r="V819" s="542"/>
      <c r="W819" s="542"/>
      <c r="X819" s="542"/>
      <c r="Y819" s="542"/>
      <c r="Z819" s="542"/>
    </row>
    <row r="820" spans="1:26" ht="15.75" x14ac:dyDescent="0.25">
      <c r="A820" s="541"/>
      <c r="B820" s="541"/>
      <c r="C820" s="542"/>
      <c r="D820" s="542"/>
      <c r="E820" s="542"/>
      <c r="F820" s="542"/>
      <c r="G820" s="542"/>
      <c r="H820" s="542"/>
      <c r="I820" s="542"/>
      <c r="J820" s="542"/>
      <c r="K820" s="542"/>
      <c r="L820" s="542"/>
      <c r="M820" s="542"/>
      <c r="N820" s="542"/>
      <c r="O820" s="542"/>
      <c r="P820" s="542"/>
      <c r="Q820" s="542"/>
      <c r="R820" s="542"/>
      <c r="S820" s="542"/>
      <c r="T820" s="542"/>
      <c r="U820" s="542"/>
      <c r="V820" s="542"/>
      <c r="W820" s="542"/>
      <c r="X820" s="542"/>
      <c r="Y820" s="542"/>
      <c r="Z820" s="542"/>
    </row>
    <row r="821" spans="1:26" ht="15.75" x14ac:dyDescent="0.25">
      <c r="A821" s="541"/>
      <c r="B821" s="541"/>
      <c r="C821" s="542"/>
      <c r="D821" s="542"/>
      <c r="E821" s="542"/>
      <c r="F821" s="542"/>
      <c r="G821" s="542"/>
      <c r="H821" s="542"/>
      <c r="I821" s="542"/>
      <c r="J821" s="542"/>
      <c r="K821" s="542"/>
      <c r="L821" s="542"/>
      <c r="M821" s="542"/>
      <c r="N821" s="542"/>
      <c r="O821" s="542"/>
      <c r="P821" s="542"/>
      <c r="Q821" s="542"/>
      <c r="R821" s="542"/>
      <c r="S821" s="542"/>
      <c r="T821" s="542"/>
      <c r="U821" s="542"/>
      <c r="V821" s="542"/>
      <c r="W821" s="542"/>
      <c r="X821" s="542"/>
      <c r="Y821" s="542"/>
      <c r="Z821" s="542"/>
    </row>
    <row r="822" spans="1:26" ht="15.75" x14ac:dyDescent="0.25">
      <c r="A822" s="541"/>
      <c r="B822" s="541"/>
      <c r="C822" s="542"/>
      <c r="D822" s="542"/>
      <c r="E822" s="542"/>
      <c r="F822" s="542"/>
      <c r="G822" s="542"/>
      <c r="H822" s="542"/>
      <c r="I822" s="542"/>
      <c r="J822" s="542"/>
      <c r="K822" s="542"/>
      <c r="L822" s="542"/>
      <c r="M822" s="542"/>
      <c r="N822" s="542"/>
      <c r="O822" s="542"/>
      <c r="P822" s="542"/>
      <c r="Q822" s="542"/>
      <c r="R822" s="542"/>
      <c r="S822" s="542"/>
      <c r="T822" s="542"/>
      <c r="U822" s="542"/>
      <c r="V822" s="542"/>
      <c r="W822" s="542"/>
      <c r="X822" s="542"/>
      <c r="Y822" s="542"/>
      <c r="Z822" s="542"/>
    </row>
    <row r="823" spans="1:26" ht="15.75" x14ac:dyDescent="0.25">
      <c r="A823" s="541"/>
      <c r="B823" s="541"/>
      <c r="C823" s="542"/>
      <c r="D823" s="542"/>
      <c r="E823" s="542"/>
      <c r="F823" s="542"/>
      <c r="G823" s="542"/>
      <c r="H823" s="542"/>
      <c r="I823" s="542"/>
      <c r="J823" s="542"/>
      <c r="K823" s="542"/>
      <c r="L823" s="542"/>
      <c r="M823" s="542"/>
      <c r="N823" s="542"/>
      <c r="O823" s="542"/>
      <c r="P823" s="542"/>
      <c r="Q823" s="542"/>
      <c r="R823" s="542"/>
      <c r="S823" s="542"/>
      <c r="T823" s="542"/>
      <c r="U823" s="542"/>
      <c r="V823" s="542"/>
      <c r="W823" s="542"/>
      <c r="X823" s="542"/>
      <c r="Y823" s="542"/>
      <c r="Z823" s="542"/>
    </row>
    <row r="824" spans="1:26" ht="15.75" x14ac:dyDescent="0.25">
      <c r="A824" s="541"/>
      <c r="B824" s="541"/>
      <c r="C824" s="542"/>
      <c r="D824" s="542"/>
      <c r="E824" s="542"/>
      <c r="F824" s="542"/>
      <c r="G824" s="542"/>
      <c r="H824" s="542"/>
      <c r="I824" s="542"/>
      <c r="J824" s="542"/>
      <c r="K824" s="542"/>
      <c r="L824" s="542"/>
      <c r="M824" s="542"/>
      <c r="N824" s="542"/>
      <c r="O824" s="542"/>
      <c r="P824" s="542"/>
      <c r="Q824" s="542"/>
      <c r="R824" s="542"/>
      <c r="S824" s="542"/>
      <c r="T824" s="542"/>
      <c r="U824" s="542"/>
      <c r="V824" s="542"/>
      <c r="W824" s="542"/>
      <c r="X824" s="542"/>
      <c r="Y824" s="542"/>
      <c r="Z824" s="542"/>
    </row>
    <row r="825" spans="1:26" ht="15.75" x14ac:dyDescent="0.25">
      <c r="A825" s="541"/>
      <c r="B825" s="541"/>
      <c r="C825" s="542"/>
      <c r="D825" s="542"/>
      <c r="E825" s="542"/>
      <c r="F825" s="542"/>
      <c r="G825" s="542"/>
      <c r="H825" s="542"/>
      <c r="I825" s="542"/>
      <c r="J825" s="542"/>
      <c r="K825" s="542"/>
      <c r="L825" s="542"/>
      <c r="M825" s="542"/>
      <c r="N825" s="542"/>
      <c r="O825" s="542"/>
      <c r="P825" s="542"/>
      <c r="Q825" s="542"/>
      <c r="R825" s="542"/>
      <c r="S825" s="542"/>
      <c r="T825" s="542"/>
      <c r="U825" s="542"/>
      <c r="V825" s="542"/>
      <c r="W825" s="542"/>
      <c r="X825" s="542"/>
      <c r="Y825" s="542"/>
      <c r="Z825" s="542"/>
    </row>
    <row r="826" spans="1:26" ht="15.75" x14ac:dyDescent="0.25">
      <c r="A826" s="541"/>
      <c r="B826" s="541"/>
      <c r="C826" s="542"/>
      <c r="D826" s="542"/>
      <c r="E826" s="542"/>
      <c r="F826" s="542"/>
      <c r="G826" s="542"/>
      <c r="H826" s="542"/>
      <c r="I826" s="542"/>
      <c r="J826" s="542"/>
      <c r="K826" s="542"/>
      <c r="L826" s="542"/>
      <c r="M826" s="542"/>
      <c r="N826" s="542"/>
      <c r="O826" s="542"/>
      <c r="P826" s="542"/>
      <c r="Q826" s="542"/>
      <c r="R826" s="542"/>
      <c r="S826" s="542"/>
      <c r="T826" s="542"/>
      <c r="U826" s="542"/>
      <c r="V826" s="542"/>
      <c r="W826" s="542"/>
      <c r="X826" s="542"/>
      <c r="Y826" s="542"/>
      <c r="Z826" s="542"/>
    </row>
    <row r="827" spans="1:26" ht="15.75" x14ac:dyDescent="0.25">
      <c r="A827" s="541"/>
      <c r="B827" s="541"/>
      <c r="C827" s="542"/>
      <c r="D827" s="542"/>
      <c r="E827" s="542"/>
      <c r="F827" s="542"/>
      <c r="G827" s="542"/>
      <c r="H827" s="542"/>
      <c r="I827" s="542"/>
      <c r="J827" s="542"/>
      <c r="K827" s="542"/>
      <c r="L827" s="542"/>
      <c r="M827" s="542"/>
      <c r="N827" s="542"/>
      <c r="O827" s="542"/>
      <c r="P827" s="542"/>
      <c r="Q827" s="542"/>
      <c r="R827" s="542"/>
      <c r="S827" s="542"/>
      <c r="T827" s="542"/>
      <c r="U827" s="542"/>
      <c r="V827" s="542"/>
      <c r="W827" s="542"/>
      <c r="X827" s="542"/>
      <c r="Y827" s="542"/>
      <c r="Z827" s="542"/>
    </row>
    <row r="828" spans="1:26" ht="15.75" x14ac:dyDescent="0.25">
      <c r="A828" s="541"/>
      <c r="B828" s="541"/>
      <c r="C828" s="542"/>
      <c r="D828" s="542"/>
      <c r="E828" s="542"/>
      <c r="F828" s="542"/>
      <c r="G828" s="542"/>
      <c r="H828" s="542"/>
      <c r="I828" s="542"/>
      <c r="J828" s="542"/>
      <c r="K828" s="542"/>
      <c r="L828" s="542"/>
      <c r="M828" s="542"/>
      <c r="N828" s="542"/>
      <c r="O828" s="542"/>
      <c r="P828" s="542"/>
      <c r="Q828" s="542"/>
      <c r="R828" s="542"/>
      <c r="S828" s="542"/>
      <c r="T828" s="542"/>
      <c r="U828" s="542"/>
      <c r="V828" s="542"/>
      <c r="W828" s="542"/>
      <c r="X828" s="542"/>
      <c r="Y828" s="542"/>
      <c r="Z828" s="542"/>
    </row>
    <row r="829" spans="1:26" ht="15.75" x14ac:dyDescent="0.25">
      <c r="A829" s="541"/>
      <c r="B829" s="541"/>
      <c r="C829" s="542"/>
      <c r="D829" s="542"/>
      <c r="E829" s="542"/>
      <c r="F829" s="542"/>
      <c r="G829" s="542"/>
      <c r="H829" s="542"/>
      <c r="I829" s="542"/>
      <c r="J829" s="542"/>
      <c r="K829" s="542"/>
      <c r="L829" s="542"/>
      <c r="M829" s="542"/>
      <c r="N829" s="542"/>
      <c r="O829" s="542"/>
      <c r="P829" s="542"/>
      <c r="Q829" s="542"/>
      <c r="R829" s="542"/>
      <c r="S829" s="542"/>
      <c r="T829" s="542"/>
      <c r="U829" s="542"/>
      <c r="V829" s="542"/>
      <c r="W829" s="542"/>
      <c r="X829" s="542"/>
      <c r="Y829" s="542"/>
      <c r="Z829" s="542"/>
    </row>
    <row r="830" spans="1:26" ht="15.75" x14ac:dyDescent="0.25">
      <c r="A830" s="541"/>
      <c r="B830" s="541"/>
      <c r="C830" s="542"/>
      <c r="D830" s="542"/>
      <c r="E830" s="542"/>
      <c r="F830" s="542"/>
      <c r="G830" s="542"/>
      <c r="H830" s="542"/>
      <c r="I830" s="542"/>
      <c r="J830" s="542"/>
      <c r="K830" s="542"/>
      <c r="L830" s="542"/>
      <c r="M830" s="542"/>
      <c r="N830" s="542"/>
      <c r="O830" s="542"/>
      <c r="P830" s="542"/>
      <c r="Q830" s="542"/>
      <c r="R830" s="542"/>
      <c r="S830" s="542"/>
      <c r="T830" s="542"/>
      <c r="U830" s="542"/>
      <c r="V830" s="542"/>
      <c r="W830" s="542"/>
      <c r="X830" s="542"/>
      <c r="Y830" s="542"/>
      <c r="Z830" s="542"/>
    </row>
    <row r="831" spans="1:26" ht="15.75" x14ac:dyDescent="0.25">
      <c r="A831" s="541"/>
      <c r="B831" s="541"/>
      <c r="C831" s="542"/>
      <c r="D831" s="542"/>
      <c r="E831" s="542"/>
      <c r="F831" s="542"/>
      <c r="G831" s="542"/>
      <c r="H831" s="542"/>
      <c r="I831" s="542"/>
      <c r="J831" s="542"/>
      <c r="K831" s="542"/>
      <c r="L831" s="542"/>
      <c r="M831" s="542"/>
      <c r="N831" s="542"/>
      <c r="O831" s="542"/>
      <c r="P831" s="542"/>
      <c r="Q831" s="542"/>
      <c r="R831" s="542"/>
      <c r="S831" s="542"/>
      <c r="T831" s="542"/>
      <c r="U831" s="542"/>
      <c r="V831" s="542"/>
      <c r="W831" s="542"/>
      <c r="X831" s="542"/>
      <c r="Y831" s="542"/>
      <c r="Z831" s="542"/>
    </row>
    <row r="832" spans="1:26" ht="15.75" x14ac:dyDescent="0.25">
      <c r="A832" s="541"/>
      <c r="B832" s="541"/>
      <c r="C832" s="542"/>
      <c r="D832" s="542"/>
      <c r="E832" s="542"/>
      <c r="F832" s="542"/>
      <c r="G832" s="542"/>
      <c r="H832" s="542"/>
      <c r="I832" s="542"/>
      <c r="J832" s="542"/>
      <c r="K832" s="542"/>
      <c r="L832" s="542"/>
      <c r="M832" s="542"/>
      <c r="N832" s="542"/>
      <c r="O832" s="542"/>
      <c r="P832" s="542"/>
      <c r="Q832" s="542"/>
      <c r="R832" s="542"/>
      <c r="S832" s="542"/>
      <c r="T832" s="542"/>
      <c r="U832" s="542"/>
      <c r="V832" s="542"/>
      <c r="W832" s="542"/>
      <c r="X832" s="542"/>
      <c r="Y832" s="542"/>
      <c r="Z832" s="542"/>
    </row>
    <row r="833" spans="1:26" ht="15.75" x14ac:dyDescent="0.25">
      <c r="A833" s="541"/>
      <c r="B833" s="541"/>
      <c r="C833" s="542"/>
      <c r="D833" s="542"/>
      <c r="E833" s="542"/>
      <c r="F833" s="542"/>
      <c r="G833" s="542"/>
      <c r="H833" s="542"/>
      <c r="I833" s="542"/>
      <c r="J833" s="542"/>
      <c r="K833" s="542"/>
      <c r="L833" s="542"/>
      <c r="M833" s="542"/>
      <c r="N833" s="542"/>
      <c r="O833" s="542"/>
      <c r="P833" s="542"/>
      <c r="Q833" s="542"/>
      <c r="R833" s="542"/>
      <c r="S833" s="542"/>
      <c r="T833" s="542"/>
      <c r="U833" s="542"/>
      <c r="V833" s="542"/>
      <c r="W833" s="542"/>
      <c r="X833" s="542"/>
      <c r="Y833" s="542"/>
      <c r="Z833" s="542"/>
    </row>
    <row r="834" spans="1:26" ht="15.75" x14ac:dyDescent="0.25">
      <c r="A834" s="541"/>
      <c r="B834" s="541"/>
      <c r="C834" s="542"/>
      <c r="D834" s="542"/>
      <c r="E834" s="542"/>
      <c r="F834" s="542"/>
      <c r="G834" s="542"/>
      <c r="H834" s="542"/>
      <c r="I834" s="542"/>
      <c r="J834" s="542"/>
      <c r="K834" s="542"/>
      <c r="L834" s="542"/>
      <c r="M834" s="542"/>
      <c r="N834" s="542"/>
      <c r="O834" s="542"/>
      <c r="P834" s="542"/>
      <c r="Q834" s="542"/>
      <c r="R834" s="542"/>
      <c r="S834" s="542"/>
      <c r="T834" s="542"/>
      <c r="U834" s="542"/>
      <c r="V834" s="542"/>
      <c r="W834" s="542"/>
      <c r="X834" s="542"/>
      <c r="Y834" s="542"/>
      <c r="Z834" s="542"/>
    </row>
    <row r="835" spans="1:26" ht="15.75" x14ac:dyDescent="0.25">
      <c r="A835" s="541"/>
      <c r="B835" s="541"/>
      <c r="C835" s="542"/>
      <c r="D835" s="542"/>
      <c r="E835" s="542"/>
      <c r="F835" s="542"/>
      <c r="G835" s="542"/>
      <c r="H835" s="542"/>
      <c r="I835" s="542"/>
      <c r="J835" s="542"/>
      <c r="K835" s="542"/>
      <c r="L835" s="542"/>
      <c r="M835" s="542"/>
      <c r="N835" s="542"/>
      <c r="O835" s="542"/>
      <c r="P835" s="542"/>
      <c r="Q835" s="542"/>
      <c r="R835" s="542"/>
      <c r="S835" s="542"/>
      <c r="T835" s="542"/>
      <c r="U835" s="542"/>
      <c r="V835" s="542"/>
      <c r="W835" s="542"/>
      <c r="X835" s="542"/>
      <c r="Y835" s="542"/>
      <c r="Z835" s="542"/>
    </row>
    <row r="836" spans="1:26" ht="15.75" x14ac:dyDescent="0.25">
      <c r="A836" s="541"/>
      <c r="B836" s="541"/>
      <c r="C836" s="542"/>
      <c r="D836" s="542"/>
      <c r="E836" s="542"/>
      <c r="F836" s="542"/>
      <c r="G836" s="542"/>
      <c r="H836" s="542"/>
      <c r="I836" s="542"/>
      <c r="J836" s="542"/>
      <c r="K836" s="542"/>
      <c r="L836" s="542"/>
      <c r="M836" s="542"/>
      <c r="N836" s="542"/>
      <c r="O836" s="542"/>
      <c r="P836" s="542"/>
      <c r="Q836" s="542"/>
      <c r="R836" s="542"/>
      <c r="S836" s="542"/>
      <c r="T836" s="542"/>
      <c r="U836" s="542"/>
      <c r="V836" s="542"/>
      <c r="W836" s="542"/>
      <c r="X836" s="542"/>
      <c r="Y836" s="542"/>
      <c r="Z836" s="542"/>
    </row>
    <row r="837" spans="1:26" ht="15.75" x14ac:dyDescent="0.25">
      <c r="A837" s="541"/>
      <c r="B837" s="541"/>
      <c r="C837" s="542"/>
      <c r="D837" s="542"/>
      <c r="E837" s="542"/>
      <c r="F837" s="542"/>
      <c r="G837" s="542"/>
      <c r="H837" s="542"/>
      <c r="I837" s="542"/>
      <c r="J837" s="542"/>
      <c r="K837" s="542"/>
      <c r="L837" s="542"/>
      <c r="M837" s="542"/>
      <c r="N837" s="542"/>
      <c r="O837" s="542"/>
      <c r="P837" s="542"/>
      <c r="Q837" s="542"/>
      <c r="R837" s="542"/>
      <c r="S837" s="542"/>
      <c r="T837" s="542"/>
      <c r="U837" s="542"/>
      <c r="V837" s="542"/>
      <c r="W837" s="542"/>
      <c r="X837" s="542"/>
      <c r="Y837" s="542"/>
      <c r="Z837" s="542"/>
    </row>
    <row r="838" spans="1:26" ht="15.75" x14ac:dyDescent="0.25">
      <c r="A838" s="541"/>
      <c r="B838" s="541"/>
      <c r="C838" s="542"/>
      <c r="D838" s="542"/>
      <c r="E838" s="542"/>
      <c r="F838" s="542"/>
      <c r="G838" s="542"/>
      <c r="H838" s="542"/>
      <c r="I838" s="542"/>
      <c r="J838" s="542"/>
      <c r="K838" s="542"/>
      <c r="L838" s="542"/>
      <c r="M838" s="542"/>
      <c r="N838" s="542"/>
      <c r="O838" s="542"/>
      <c r="P838" s="542"/>
      <c r="Q838" s="542"/>
      <c r="R838" s="542"/>
      <c r="S838" s="542"/>
      <c r="T838" s="542"/>
      <c r="U838" s="542"/>
      <c r="V838" s="542"/>
      <c r="W838" s="542"/>
      <c r="X838" s="542"/>
      <c r="Y838" s="542"/>
      <c r="Z838" s="542"/>
    </row>
    <row r="839" spans="1:26" ht="15.75" x14ac:dyDescent="0.25">
      <c r="A839" s="541"/>
      <c r="B839" s="541"/>
      <c r="C839" s="542"/>
      <c r="D839" s="542"/>
      <c r="E839" s="542"/>
      <c r="F839" s="542"/>
      <c r="G839" s="542"/>
      <c r="H839" s="542"/>
      <c r="I839" s="542"/>
      <c r="J839" s="542"/>
      <c r="K839" s="542"/>
      <c r="L839" s="542"/>
      <c r="M839" s="542"/>
      <c r="N839" s="542"/>
      <c r="O839" s="542"/>
      <c r="P839" s="542"/>
      <c r="Q839" s="542"/>
      <c r="R839" s="542"/>
      <c r="S839" s="542"/>
      <c r="T839" s="542"/>
      <c r="U839" s="542"/>
      <c r="V839" s="542"/>
      <c r="W839" s="542"/>
      <c r="X839" s="542"/>
      <c r="Y839" s="542"/>
      <c r="Z839" s="542"/>
    </row>
    <row r="840" spans="1:26" ht="15.75" x14ac:dyDescent="0.25">
      <c r="A840" s="541"/>
      <c r="B840" s="541"/>
      <c r="C840" s="542"/>
      <c r="D840" s="542"/>
      <c r="E840" s="542"/>
      <c r="F840" s="542"/>
      <c r="G840" s="542"/>
      <c r="H840" s="542"/>
      <c r="I840" s="542"/>
      <c r="J840" s="542"/>
      <c r="K840" s="542"/>
      <c r="L840" s="542"/>
      <c r="M840" s="542"/>
      <c r="N840" s="542"/>
      <c r="O840" s="542"/>
      <c r="P840" s="542"/>
      <c r="Q840" s="542"/>
      <c r="R840" s="542"/>
      <c r="S840" s="542"/>
      <c r="T840" s="542"/>
      <c r="U840" s="542"/>
      <c r="V840" s="542"/>
      <c r="W840" s="542"/>
      <c r="X840" s="542"/>
      <c r="Y840" s="542"/>
      <c r="Z840" s="542"/>
    </row>
    <row r="841" spans="1:26" ht="15.75" x14ac:dyDescent="0.25">
      <c r="A841" s="541"/>
      <c r="B841" s="541"/>
      <c r="C841" s="542"/>
      <c r="D841" s="542"/>
      <c r="E841" s="542"/>
      <c r="F841" s="542"/>
      <c r="G841" s="542"/>
      <c r="H841" s="542"/>
      <c r="I841" s="542"/>
      <c r="J841" s="542"/>
      <c r="K841" s="542"/>
      <c r="L841" s="542"/>
      <c r="M841" s="542"/>
      <c r="N841" s="542"/>
      <c r="O841" s="542"/>
      <c r="P841" s="542"/>
      <c r="Q841" s="542"/>
      <c r="R841" s="542"/>
      <c r="S841" s="542"/>
      <c r="T841" s="542"/>
      <c r="U841" s="542"/>
      <c r="V841" s="542"/>
      <c r="W841" s="542"/>
      <c r="X841" s="542"/>
      <c r="Y841" s="542"/>
      <c r="Z841" s="542"/>
    </row>
    <row r="842" spans="1:26" ht="15.75" x14ac:dyDescent="0.25">
      <c r="A842" s="541"/>
      <c r="B842" s="541"/>
      <c r="C842" s="542"/>
      <c r="D842" s="542"/>
      <c r="E842" s="542"/>
      <c r="F842" s="542"/>
      <c r="G842" s="542"/>
      <c r="H842" s="542"/>
      <c r="I842" s="542"/>
      <c r="J842" s="542"/>
      <c r="K842" s="542"/>
      <c r="L842" s="542"/>
      <c r="M842" s="542"/>
      <c r="N842" s="542"/>
      <c r="O842" s="542"/>
      <c r="P842" s="542"/>
      <c r="Q842" s="542"/>
      <c r="R842" s="542"/>
      <c r="S842" s="542"/>
      <c r="T842" s="542"/>
      <c r="U842" s="542"/>
      <c r="V842" s="542"/>
      <c r="W842" s="542"/>
      <c r="X842" s="542"/>
      <c r="Y842" s="542"/>
      <c r="Z842" s="542"/>
    </row>
    <row r="843" spans="1:26" ht="15.75" x14ac:dyDescent="0.25">
      <c r="A843" s="541"/>
      <c r="B843" s="541"/>
      <c r="C843" s="542"/>
      <c r="D843" s="542"/>
      <c r="E843" s="542"/>
      <c r="F843" s="542"/>
      <c r="G843" s="542"/>
      <c r="H843" s="542"/>
      <c r="I843" s="542"/>
      <c r="J843" s="542"/>
      <c r="K843" s="542"/>
      <c r="L843" s="542"/>
      <c r="M843" s="542"/>
      <c r="N843" s="542"/>
      <c r="O843" s="542"/>
      <c r="P843" s="542"/>
      <c r="Q843" s="542"/>
      <c r="R843" s="542"/>
      <c r="S843" s="542"/>
      <c r="T843" s="542"/>
      <c r="U843" s="542"/>
      <c r="V843" s="542"/>
      <c r="W843" s="542"/>
      <c r="X843" s="542"/>
      <c r="Y843" s="542"/>
      <c r="Z843" s="542"/>
    </row>
    <row r="844" spans="1:26" ht="15.75" x14ac:dyDescent="0.25">
      <c r="A844" s="541"/>
      <c r="B844" s="541"/>
      <c r="C844" s="542"/>
      <c r="D844" s="542"/>
      <c r="E844" s="542"/>
      <c r="F844" s="542"/>
      <c r="G844" s="542"/>
      <c r="H844" s="542"/>
      <c r="I844" s="542"/>
      <c r="J844" s="542"/>
      <c r="K844" s="542"/>
      <c r="L844" s="542"/>
      <c r="M844" s="542"/>
      <c r="N844" s="542"/>
      <c r="O844" s="542"/>
      <c r="P844" s="542"/>
      <c r="Q844" s="542"/>
      <c r="R844" s="542"/>
      <c r="S844" s="542"/>
      <c r="T844" s="542"/>
      <c r="U844" s="542"/>
      <c r="V844" s="542"/>
      <c r="W844" s="542"/>
      <c r="X844" s="542"/>
      <c r="Y844" s="542"/>
      <c r="Z844" s="542"/>
    </row>
    <row r="845" spans="1:26" ht="15.75" x14ac:dyDescent="0.25">
      <c r="A845" s="541"/>
      <c r="B845" s="541"/>
      <c r="C845" s="542"/>
      <c r="D845" s="542"/>
      <c r="E845" s="542"/>
      <c r="F845" s="542"/>
      <c r="G845" s="542"/>
      <c r="H845" s="542"/>
      <c r="I845" s="542"/>
      <c r="J845" s="542"/>
      <c r="K845" s="542"/>
      <c r="L845" s="542"/>
      <c r="M845" s="542"/>
      <c r="N845" s="542"/>
      <c r="O845" s="542"/>
      <c r="P845" s="542"/>
      <c r="Q845" s="542"/>
      <c r="R845" s="542"/>
      <c r="S845" s="542"/>
      <c r="T845" s="542"/>
      <c r="U845" s="542"/>
      <c r="V845" s="542"/>
      <c r="W845" s="542"/>
      <c r="X845" s="542"/>
      <c r="Y845" s="542"/>
      <c r="Z845" s="542"/>
    </row>
    <row r="846" spans="1:26" ht="15.75" x14ac:dyDescent="0.25">
      <c r="A846" s="541"/>
      <c r="B846" s="541"/>
      <c r="C846" s="542"/>
      <c r="D846" s="542"/>
      <c r="E846" s="542"/>
      <c r="F846" s="542"/>
      <c r="G846" s="542"/>
      <c r="H846" s="542"/>
      <c r="I846" s="542"/>
      <c r="J846" s="542"/>
      <c r="K846" s="542"/>
      <c r="L846" s="542"/>
      <c r="M846" s="542"/>
      <c r="N846" s="542"/>
      <c r="O846" s="542"/>
      <c r="P846" s="542"/>
      <c r="Q846" s="542"/>
      <c r="R846" s="542"/>
      <c r="S846" s="542"/>
      <c r="T846" s="542"/>
      <c r="U846" s="542"/>
      <c r="V846" s="542"/>
      <c r="W846" s="542"/>
      <c r="X846" s="542"/>
      <c r="Y846" s="542"/>
      <c r="Z846" s="542"/>
    </row>
    <row r="847" spans="1:26" ht="15.75" x14ac:dyDescent="0.25">
      <c r="A847" s="541"/>
      <c r="B847" s="541"/>
      <c r="C847" s="542"/>
      <c r="D847" s="542"/>
      <c r="E847" s="542"/>
      <c r="F847" s="542"/>
      <c r="G847" s="542"/>
      <c r="H847" s="542"/>
      <c r="I847" s="542"/>
      <c r="J847" s="542"/>
      <c r="K847" s="542"/>
      <c r="L847" s="542"/>
      <c r="M847" s="542"/>
      <c r="N847" s="542"/>
      <c r="O847" s="542"/>
      <c r="P847" s="542"/>
      <c r="Q847" s="542"/>
      <c r="R847" s="542"/>
      <c r="S847" s="542"/>
      <c r="T847" s="542"/>
      <c r="U847" s="542"/>
      <c r="V847" s="542"/>
      <c r="W847" s="542"/>
      <c r="X847" s="542"/>
      <c r="Y847" s="542"/>
      <c r="Z847" s="542"/>
    </row>
    <row r="848" spans="1:26" ht="15.75" x14ac:dyDescent="0.25">
      <c r="A848" s="541"/>
      <c r="B848" s="541"/>
      <c r="C848" s="542"/>
      <c r="D848" s="542"/>
      <c r="E848" s="542"/>
      <c r="F848" s="542"/>
      <c r="G848" s="542"/>
      <c r="H848" s="542"/>
      <c r="I848" s="542"/>
      <c r="J848" s="542"/>
      <c r="K848" s="542"/>
      <c r="L848" s="542"/>
      <c r="M848" s="542"/>
      <c r="N848" s="542"/>
      <c r="O848" s="542"/>
      <c r="P848" s="542"/>
      <c r="Q848" s="542"/>
      <c r="R848" s="542"/>
      <c r="S848" s="542"/>
      <c r="T848" s="542"/>
      <c r="U848" s="542"/>
      <c r="V848" s="542"/>
      <c r="W848" s="542"/>
      <c r="X848" s="542"/>
      <c r="Y848" s="542"/>
      <c r="Z848" s="542"/>
    </row>
    <row r="849" spans="1:26" ht="15.75" x14ac:dyDescent="0.25">
      <c r="A849" s="541"/>
      <c r="B849" s="541"/>
      <c r="C849" s="542"/>
      <c r="D849" s="542"/>
      <c r="E849" s="542"/>
      <c r="F849" s="542"/>
      <c r="G849" s="542"/>
      <c r="H849" s="542"/>
      <c r="I849" s="542"/>
      <c r="J849" s="542"/>
      <c r="K849" s="542"/>
      <c r="L849" s="542"/>
      <c r="M849" s="542"/>
      <c r="N849" s="542"/>
      <c r="O849" s="542"/>
      <c r="P849" s="542"/>
      <c r="Q849" s="542"/>
      <c r="R849" s="542"/>
      <c r="S849" s="542"/>
      <c r="T849" s="542"/>
      <c r="U849" s="542"/>
      <c r="V849" s="542"/>
      <c r="W849" s="542"/>
      <c r="X849" s="542"/>
      <c r="Y849" s="542"/>
      <c r="Z849" s="542"/>
    </row>
    <row r="850" spans="1:26" ht="15.75" x14ac:dyDescent="0.25">
      <c r="A850" s="541"/>
      <c r="B850" s="541"/>
      <c r="C850" s="542"/>
      <c r="D850" s="542"/>
      <c r="E850" s="542"/>
      <c r="F850" s="542"/>
      <c r="G850" s="542"/>
      <c r="H850" s="542"/>
      <c r="I850" s="542"/>
      <c r="J850" s="542"/>
      <c r="K850" s="542"/>
      <c r="L850" s="542"/>
      <c r="M850" s="542"/>
      <c r="N850" s="542"/>
      <c r="O850" s="542"/>
      <c r="P850" s="542"/>
      <c r="Q850" s="542"/>
      <c r="R850" s="542"/>
      <c r="S850" s="542"/>
      <c r="T850" s="542"/>
      <c r="U850" s="542"/>
      <c r="V850" s="542"/>
      <c r="W850" s="542"/>
      <c r="X850" s="542"/>
      <c r="Y850" s="542"/>
      <c r="Z850" s="542"/>
    </row>
    <row r="851" spans="1:26" ht="15.75" x14ac:dyDescent="0.25">
      <c r="A851" s="541"/>
      <c r="B851" s="541"/>
      <c r="C851" s="542"/>
      <c r="D851" s="542"/>
      <c r="E851" s="542"/>
      <c r="F851" s="542"/>
      <c r="G851" s="542"/>
      <c r="H851" s="542"/>
      <c r="I851" s="542"/>
      <c r="J851" s="542"/>
      <c r="K851" s="542"/>
      <c r="L851" s="542"/>
      <c r="M851" s="542"/>
      <c r="N851" s="542"/>
      <c r="O851" s="542"/>
      <c r="P851" s="542"/>
      <c r="Q851" s="542"/>
      <c r="R851" s="542"/>
      <c r="S851" s="542"/>
      <c r="T851" s="542"/>
      <c r="U851" s="542"/>
      <c r="V851" s="542"/>
      <c r="W851" s="542"/>
      <c r="X851" s="542"/>
      <c r="Y851" s="542"/>
      <c r="Z851" s="542"/>
    </row>
    <row r="852" spans="1:26" ht="15.75" x14ac:dyDescent="0.25">
      <c r="A852" s="541"/>
      <c r="B852" s="541"/>
      <c r="C852" s="542"/>
      <c r="D852" s="542"/>
      <c r="E852" s="542"/>
      <c r="F852" s="542"/>
      <c r="G852" s="542"/>
      <c r="H852" s="542"/>
      <c r="I852" s="542"/>
      <c r="J852" s="542"/>
      <c r="K852" s="542"/>
      <c r="L852" s="542"/>
      <c r="M852" s="542"/>
      <c r="N852" s="542"/>
      <c r="O852" s="542"/>
      <c r="P852" s="542"/>
      <c r="Q852" s="542"/>
      <c r="R852" s="542"/>
      <c r="S852" s="542"/>
      <c r="T852" s="542"/>
      <c r="U852" s="542"/>
      <c r="V852" s="542"/>
      <c r="W852" s="542"/>
      <c r="X852" s="542"/>
      <c r="Y852" s="542"/>
      <c r="Z852" s="542"/>
    </row>
    <row r="853" spans="1:26" ht="15.75" x14ac:dyDescent="0.25">
      <c r="A853" s="541"/>
      <c r="B853" s="541"/>
      <c r="C853" s="542"/>
      <c r="D853" s="542"/>
      <c r="E853" s="542"/>
      <c r="F853" s="542"/>
      <c r="G853" s="542"/>
      <c r="H853" s="542"/>
      <c r="I853" s="542"/>
      <c r="J853" s="542"/>
      <c r="K853" s="542"/>
      <c r="L853" s="542"/>
      <c r="M853" s="542"/>
      <c r="N853" s="542"/>
      <c r="O853" s="542"/>
      <c r="P853" s="542"/>
      <c r="Q853" s="542"/>
      <c r="R853" s="542"/>
      <c r="S853" s="542"/>
      <c r="T853" s="542"/>
      <c r="U853" s="542"/>
      <c r="V853" s="542"/>
      <c r="W853" s="542"/>
      <c r="X853" s="542"/>
      <c r="Y853" s="542"/>
      <c r="Z853" s="542"/>
    </row>
    <row r="854" spans="1:26" ht="15.75" x14ac:dyDescent="0.25">
      <c r="A854" s="541"/>
      <c r="B854" s="541"/>
      <c r="C854" s="542"/>
      <c r="D854" s="542"/>
      <c r="E854" s="542"/>
      <c r="F854" s="542"/>
      <c r="G854" s="542"/>
      <c r="H854" s="542"/>
      <c r="I854" s="542"/>
      <c r="J854" s="542"/>
      <c r="K854" s="542"/>
      <c r="L854" s="542"/>
      <c r="M854" s="542"/>
      <c r="N854" s="542"/>
      <c r="O854" s="542"/>
      <c r="P854" s="542"/>
      <c r="Q854" s="542"/>
      <c r="R854" s="542"/>
      <c r="S854" s="542"/>
      <c r="T854" s="542"/>
      <c r="U854" s="542"/>
      <c r="V854" s="542"/>
      <c r="W854" s="542"/>
      <c r="X854" s="542"/>
      <c r="Y854" s="542"/>
      <c r="Z854" s="542"/>
    </row>
    <row r="855" spans="1:26" ht="15.75" x14ac:dyDescent="0.25">
      <c r="A855" s="541"/>
      <c r="B855" s="541"/>
      <c r="C855" s="542"/>
      <c r="D855" s="542"/>
      <c r="E855" s="542"/>
      <c r="F855" s="542"/>
      <c r="G855" s="542"/>
      <c r="H855" s="542"/>
      <c r="I855" s="542"/>
      <c r="J855" s="542"/>
      <c r="K855" s="542"/>
      <c r="L855" s="542"/>
      <c r="M855" s="542"/>
      <c r="N855" s="542"/>
      <c r="O855" s="542"/>
      <c r="P855" s="542"/>
      <c r="Q855" s="542"/>
      <c r="R855" s="542"/>
      <c r="S855" s="542"/>
      <c r="T855" s="542"/>
      <c r="U855" s="542"/>
      <c r="V855" s="542"/>
      <c r="W855" s="542"/>
      <c r="X855" s="542"/>
      <c r="Y855" s="542"/>
      <c r="Z855" s="542"/>
    </row>
    <row r="856" spans="1:26" ht="15.75" x14ac:dyDescent="0.25">
      <c r="A856" s="541"/>
      <c r="B856" s="541"/>
      <c r="C856" s="542"/>
      <c r="D856" s="542"/>
      <c r="E856" s="542"/>
      <c r="F856" s="542"/>
      <c r="G856" s="542"/>
      <c r="H856" s="542"/>
      <c r="I856" s="542"/>
      <c r="J856" s="542"/>
      <c r="K856" s="542"/>
      <c r="L856" s="542"/>
      <c r="M856" s="542"/>
      <c r="N856" s="542"/>
      <c r="O856" s="542"/>
      <c r="P856" s="542"/>
      <c r="Q856" s="542"/>
      <c r="R856" s="542"/>
      <c r="S856" s="542"/>
      <c r="T856" s="542"/>
      <c r="U856" s="542"/>
      <c r="V856" s="542"/>
      <c r="W856" s="542"/>
      <c r="X856" s="542"/>
      <c r="Y856" s="542"/>
      <c r="Z856" s="542"/>
    </row>
    <row r="857" spans="1:26" ht="15.75" x14ac:dyDescent="0.25">
      <c r="A857" s="541"/>
      <c r="B857" s="541"/>
      <c r="C857" s="542"/>
      <c r="D857" s="542"/>
      <c r="E857" s="542"/>
      <c r="F857" s="542"/>
      <c r="G857" s="542"/>
      <c r="H857" s="542"/>
      <c r="I857" s="542"/>
      <c r="J857" s="542"/>
      <c r="K857" s="542"/>
      <c r="L857" s="542"/>
      <c r="M857" s="542"/>
      <c r="N857" s="542"/>
      <c r="O857" s="542"/>
      <c r="P857" s="542"/>
      <c r="Q857" s="542"/>
      <c r="R857" s="542"/>
      <c r="S857" s="542"/>
      <c r="T857" s="542"/>
      <c r="U857" s="542"/>
      <c r="V857" s="542"/>
      <c r="W857" s="542"/>
      <c r="X857" s="542"/>
      <c r="Y857" s="542"/>
      <c r="Z857" s="542"/>
    </row>
    <row r="858" spans="1:26" ht="15.75" x14ac:dyDescent="0.25">
      <c r="A858" s="541"/>
      <c r="B858" s="541"/>
      <c r="C858" s="542"/>
      <c r="D858" s="542"/>
      <c r="E858" s="542"/>
      <c r="F858" s="542"/>
      <c r="G858" s="542"/>
      <c r="H858" s="542"/>
      <c r="I858" s="542"/>
      <c r="J858" s="542"/>
      <c r="K858" s="542"/>
      <c r="L858" s="542"/>
      <c r="M858" s="542"/>
      <c r="N858" s="542"/>
      <c r="O858" s="542"/>
      <c r="P858" s="542"/>
      <c r="Q858" s="542"/>
      <c r="R858" s="542"/>
      <c r="S858" s="542"/>
      <c r="T858" s="542"/>
      <c r="U858" s="542"/>
      <c r="V858" s="542"/>
      <c r="W858" s="542"/>
      <c r="X858" s="542"/>
      <c r="Y858" s="542"/>
      <c r="Z858" s="542"/>
    </row>
    <row r="859" spans="1:26" ht="15.75" x14ac:dyDescent="0.25">
      <c r="A859" s="541"/>
      <c r="B859" s="541"/>
      <c r="C859" s="542"/>
      <c r="D859" s="542"/>
      <c r="E859" s="542"/>
      <c r="F859" s="542"/>
      <c r="G859" s="542"/>
      <c r="H859" s="542"/>
      <c r="I859" s="542"/>
      <c r="J859" s="542"/>
      <c r="K859" s="542"/>
      <c r="L859" s="542"/>
      <c r="M859" s="542"/>
      <c r="N859" s="542"/>
      <c r="O859" s="542"/>
      <c r="P859" s="542"/>
      <c r="Q859" s="542"/>
      <c r="R859" s="542"/>
      <c r="S859" s="542"/>
      <c r="T859" s="542"/>
      <c r="U859" s="542"/>
      <c r="V859" s="542"/>
      <c r="W859" s="542"/>
      <c r="X859" s="542"/>
      <c r="Y859" s="542"/>
      <c r="Z859" s="542"/>
    </row>
    <row r="860" spans="1:26" ht="15.75" x14ac:dyDescent="0.25">
      <c r="A860" s="541"/>
      <c r="B860" s="541"/>
      <c r="C860" s="542"/>
      <c r="D860" s="542"/>
      <c r="E860" s="542"/>
      <c r="F860" s="542"/>
      <c r="G860" s="542"/>
      <c r="H860" s="542"/>
      <c r="I860" s="542"/>
      <c r="J860" s="542"/>
      <c r="K860" s="542"/>
      <c r="L860" s="542"/>
      <c r="M860" s="542"/>
      <c r="N860" s="542"/>
      <c r="O860" s="542"/>
      <c r="P860" s="542"/>
      <c r="Q860" s="542"/>
      <c r="R860" s="542"/>
      <c r="S860" s="542"/>
      <c r="T860" s="542"/>
      <c r="U860" s="542"/>
      <c r="V860" s="542"/>
      <c r="W860" s="542"/>
      <c r="X860" s="542"/>
      <c r="Y860" s="542"/>
      <c r="Z860" s="542"/>
    </row>
    <row r="861" spans="1:26" ht="15.75" x14ac:dyDescent="0.25">
      <c r="A861" s="541"/>
      <c r="B861" s="541"/>
      <c r="C861" s="542"/>
      <c r="D861" s="542"/>
      <c r="E861" s="542"/>
      <c r="F861" s="542"/>
      <c r="G861" s="542"/>
      <c r="H861" s="542"/>
      <c r="I861" s="542"/>
      <c r="J861" s="542"/>
      <c r="K861" s="542"/>
      <c r="L861" s="542"/>
      <c r="M861" s="542"/>
      <c r="N861" s="542"/>
      <c r="O861" s="542"/>
      <c r="P861" s="542"/>
      <c r="Q861" s="542"/>
      <c r="R861" s="542"/>
      <c r="S861" s="542"/>
      <c r="T861" s="542"/>
      <c r="U861" s="542"/>
      <c r="V861" s="542"/>
      <c r="W861" s="542"/>
      <c r="X861" s="542"/>
      <c r="Y861" s="542"/>
      <c r="Z861" s="542"/>
    </row>
    <row r="862" spans="1:26" ht="15.75" x14ac:dyDescent="0.25">
      <c r="A862" s="541"/>
      <c r="B862" s="541"/>
      <c r="C862" s="542"/>
      <c r="D862" s="542"/>
      <c r="E862" s="542"/>
      <c r="F862" s="542"/>
      <c r="G862" s="542"/>
      <c r="H862" s="542"/>
      <c r="I862" s="542"/>
      <c r="J862" s="542"/>
      <c r="K862" s="542"/>
      <c r="L862" s="542"/>
      <c r="M862" s="542"/>
      <c r="N862" s="542"/>
      <c r="O862" s="542"/>
      <c r="P862" s="542"/>
      <c r="Q862" s="542"/>
      <c r="R862" s="542"/>
      <c r="S862" s="542"/>
      <c r="T862" s="542"/>
      <c r="U862" s="542"/>
      <c r="V862" s="542"/>
      <c r="W862" s="542"/>
      <c r="X862" s="542"/>
      <c r="Y862" s="542"/>
      <c r="Z862" s="542"/>
    </row>
    <row r="863" spans="1:26" ht="15.75" x14ac:dyDescent="0.25">
      <c r="A863" s="541"/>
      <c r="B863" s="541"/>
      <c r="C863" s="542"/>
      <c r="D863" s="542"/>
      <c r="E863" s="542"/>
      <c r="F863" s="542"/>
      <c r="G863" s="542"/>
      <c r="H863" s="542"/>
      <c r="I863" s="542"/>
      <c r="J863" s="542"/>
      <c r="K863" s="542"/>
      <c r="L863" s="542"/>
      <c r="M863" s="542"/>
      <c r="N863" s="542"/>
      <c r="O863" s="542"/>
      <c r="P863" s="542"/>
      <c r="Q863" s="542"/>
      <c r="R863" s="542"/>
      <c r="S863" s="542"/>
      <c r="T863" s="542"/>
      <c r="U863" s="542"/>
      <c r="V863" s="542"/>
      <c r="W863" s="542"/>
      <c r="X863" s="542"/>
      <c r="Y863" s="542"/>
      <c r="Z863" s="542"/>
    </row>
    <row r="864" spans="1:26" ht="15.75" x14ac:dyDescent="0.25">
      <c r="A864" s="541"/>
      <c r="B864" s="541"/>
      <c r="C864" s="542"/>
      <c r="D864" s="542"/>
      <c r="E864" s="542"/>
      <c r="F864" s="542"/>
      <c r="G864" s="542"/>
      <c r="H864" s="542"/>
      <c r="I864" s="542"/>
      <c r="J864" s="542"/>
      <c r="K864" s="542"/>
      <c r="L864" s="542"/>
      <c r="M864" s="542"/>
      <c r="N864" s="542"/>
      <c r="O864" s="542"/>
      <c r="P864" s="542"/>
      <c r="Q864" s="542"/>
      <c r="R864" s="542"/>
      <c r="S864" s="542"/>
      <c r="T864" s="542"/>
      <c r="U864" s="542"/>
      <c r="V864" s="542"/>
      <c r="W864" s="542"/>
      <c r="X864" s="542"/>
      <c r="Y864" s="542"/>
      <c r="Z864" s="542"/>
    </row>
    <row r="865" spans="1:26" ht="15.75" x14ac:dyDescent="0.25">
      <c r="A865" s="541"/>
      <c r="B865" s="541"/>
      <c r="C865" s="542"/>
      <c r="D865" s="542"/>
      <c r="E865" s="542"/>
      <c r="F865" s="542"/>
      <c r="G865" s="542"/>
      <c r="H865" s="542"/>
      <c r="I865" s="542"/>
      <c r="J865" s="542"/>
      <c r="K865" s="542"/>
      <c r="L865" s="542"/>
      <c r="M865" s="542"/>
      <c r="N865" s="542"/>
      <c r="O865" s="542"/>
      <c r="P865" s="542"/>
      <c r="Q865" s="542"/>
      <c r="R865" s="542"/>
      <c r="S865" s="542"/>
      <c r="T865" s="542"/>
      <c r="U865" s="542"/>
      <c r="V865" s="542"/>
      <c r="W865" s="542"/>
      <c r="X865" s="542"/>
      <c r="Y865" s="542"/>
      <c r="Z865" s="542"/>
    </row>
    <row r="866" spans="1:26" ht="15.75" x14ac:dyDescent="0.25">
      <c r="A866" s="541"/>
      <c r="B866" s="541"/>
      <c r="C866" s="542"/>
      <c r="D866" s="542"/>
      <c r="E866" s="542"/>
      <c r="F866" s="542"/>
      <c r="G866" s="542"/>
      <c r="H866" s="542"/>
      <c r="I866" s="542"/>
      <c r="J866" s="542"/>
      <c r="K866" s="542"/>
      <c r="L866" s="542"/>
      <c r="M866" s="542"/>
      <c r="N866" s="542"/>
      <c r="O866" s="542"/>
      <c r="P866" s="542"/>
      <c r="Q866" s="542"/>
      <c r="R866" s="542"/>
      <c r="S866" s="542"/>
      <c r="T866" s="542"/>
      <c r="U866" s="542"/>
      <c r="V866" s="542"/>
      <c r="W866" s="542"/>
      <c r="X866" s="542"/>
      <c r="Y866" s="542"/>
      <c r="Z866" s="542"/>
    </row>
    <row r="867" spans="1:26" ht="15.75" x14ac:dyDescent="0.25">
      <c r="A867" s="541"/>
      <c r="B867" s="541"/>
      <c r="C867" s="542"/>
      <c r="D867" s="542"/>
      <c r="E867" s="542"/>
      <c r="F867" s="542"/>
      <c r="G867" s="542"/>
      <c r="H867" s="542"/>
      <c r="I867" s="542"/>
      <c r="J867" s="542"/>
      <c r="K867" s="542"/>
      <c r="L867" s="542"/>
      <c r="M867" s="542"/>
      <c r="N867" s="542"/>
      <c r="O867" s="542"/>
      <c r="P867" s="542"/>
      <c r="Q867" s="542"/>
      <c r="R867" s="542"/>
      <c r="S867" s="542"/>
      <c r="T867" s="542"/>
      <c r="U867" s="542"/>
      <c r="V867" s="542"/>
      <c r="W867" s="542"/>
      <c r="X867" s="542"/>
      <c r="Y867" s="542"/>
      <c r="Z867" s="542"/>
    </row>
    <row r="868" spans="1:26" ht="15.75" x14ac:dyDescent="0.25">
      <c r="A868" s="541"/>
      <c r="B868" s="541"/>
      <c r="C868" s="542"/>
      <c r="D868" s="542"/>
      <c r="E868" s="542"/>
      <c r="F868" s="542"/>
      <c r="G868" s="542"/>
      <c r="H868" s="542"/>
      <c r="I868" s="542"/>
      <c r="J868" s="542"/>
      <c r="K868" s="542"/>
      <c r="L868" s="542"/>
      <c r="M868" s="542"/>
      <c r="N868" s="542"/>
      <c r="O868" s="542"/>
      <c r="P868" s="542"/>
      <c r="Q868" s="542"/>
      <c r="R868" s="542"/>
      <c r="S868" s="542"/>
      <c r="T868" s="542"/>
      <c r="U868" s="542"/>
      <c r="V868" s="542"/>
      <c r="W868" s="542"/>
      <c r="X868" s="542"/>
      <c r="Y868" s="542"/>
      <c r="Z868" s="542"/>
    </row>
    <row r="869" spans="1:26" ht="15.75" x14ac:dyDescent="0.25">
      <c r="A869" s="541"/>
      <c r="B869" s="541"/>
      <c r="C869" s="542"/>
      <c r="D869" s="542"/>
      <c r="E869" s="542"/>
      <c r="F869" s="542"/>
      <c r="G869" s="542"/>
      <c r="H869" s="542"/>
      <c r="I869" s="542"/>
      <c r="J869" s="542"/>
      <c r="K869" s="542"/>
      <c r="L869" s="542"/>
      <c r="M869" s="542"/>
      <c r="N869" s="542"/>
      <c r="O869" s="542"/>
      <c r="P869" s="542"/>
      <c r="Q869" s="542"/>
      <c r="R869" s="542"/>
      <c r="S869" s="542"/>
      <c r="T869" s="542"/>
      <c r="U869" s="542"/>
      <c r="V869" s="542"/>
      <c r="W869" s="542"/>
      <c r="X869" s="542"/>
      <c r="Y869" s="542"/>
      <c r="Z869" s="542"/>
    </row>
    <row r="870" spans="1:26" ht="15.75" x14ac:dyDescent="0.25">
      <c r="A870" s="541"/>
      <c r="B870" s="541"/>
      <c r="C870" s="542"/>
      <c r="D870" s="542"/>
      <c r="E870" s="542"/>
      <c r="F870" s="542"/>
      <c r="G870" s="542"/>
      <c r="H870" s="542"/>
      <c r="I870" s="542"/>
      <c r="J870" s="542"/>
      <c r="K870" s="542"/>
      <c r="L870" s="542"/>
      <c r="M870" s="542"/>
      <c r="N870" s="542"/>
      <c r="O870" s="542"/>
      <c r="P870" s="542"/>
      <c r="Q870" s="542"/>
      <c r="R870" s="542"/>
      <c r="S870" s="542"/>
      <c r="T870" s="542"/>
      <c r="U870" s="542"/>
      <c r="V870" s="542"/>
      <c r="W870" s="542"/>
      <c r="X870" s="542"/>
      <c r="Y870" s="542"/>
      <c r="Z870" s="542"/>
    </row>
    <row r="871" spans="1:26" ht="15.75" x14ac:dyDescent="0.25">
      <c r="A871" s="541"/>
      <c r="B871" s="541"/>
      <c r="C871" s="542"/>
      <c r="D871" s="542"/>
      <c r="E871" s="542"/>
      <c r="F871" s="542"/>
      <c r="G871" s="542"/>
      <c r="H871" s="542"/>
      <c r="I871" s="542"/>
      <c r="J871" s="542"/>
      <c r="K871" s="542"/>
      <c r="L871" s="542"/>
      <c r="M871" s="542"/>
      <c r="N871" s="542"/>
      <c r="O871" s="542"/>
      <c r="P871" s="542"/>
      <c r="Q871" s="542"/>
      <c r="R871" s="542"/>
      <c r="S871" s="542"/>
      <c r="T871" s="542"/>
      <c r="U871" s="542"/>
      <c r="V871" s="542"/>
      <c r="W871" s="542"/>
      <c r="X871" s="542"/>
      <c r="Y871" s="542"/>
      <c r="Z871" s="542"/>
    </row>
    <row r="872" spans="1:26" ht="15.75" x14ac:dyDescent="0.25">
      <c r="A872" s="541"/>
      <c r="B872" s="541"/>
      <c r="C872" s="542"/>
      <c r="D872" s="542"/>
      <c r="E872" s="542"/>
      <c r="F872" s="542"/>
      <c r="G872" s="542"/>
      <c r="H872" s="542"/>
      <c r="I872" s="542"/>
      <c r="J872" s="542"/>
      <c r="K872" s="542"/>
      <c r="L872" s="542"/>
      <c r="M872" s="542"/>
      <c r="N872" s="542"/>
      <c r="O872" s="542"/>
      <c r="P872" s="542"/>
      <c r="Q872" s="542"/>
      <c r="R872" s="542"/>
      <c r="S872" s="542"/>
      <c r="T872" s="542"/>
      <c r="U872" s="542"/>
      <c r="V872" s="542"/>
      <c r="W872" s="542"/>
      <c r="X872" s="542"/>
      <c r="Y872" s="542"/>
      <c r="Z872" s="542"/>
    </row>
    <row r="873" spans="1:26" ht="15.75" x14ac:dyDescent="0.25">
      <c r="A873" s="541"/>
      <c r="B873" s="541"/>
      <c r="C873" s="542"/>
      <c r="D873" s="542"/>
      <c r="E873" s="542"/>
      <c r="F873" s="542"/>
      <c r="G873" s="542"/>
      <c r="H873" s="542"/>
      <c r="I873" s="542"/>
      <c r="J873" s="542"/>
      <c r="K873" s="542"/>
      <c r="L873" s="542"/>
      <c r="M873" s="542"/>
      <c r="N873" s="542"/>
      <c r="O873" s="542"/>
      <c r="P873" s="542"/>
      <c r="Q873" s="542"/>
      <c r="R873" s="542"/>
      <c r="S873" s="542"/>
      <c r="T873" s="542"/>
      <c r="U873" s="542"/>
      <c r="V873" s="542"/>
      <c r="W873" s="542"/>
      <c r="X873" s="542"/>
      <c r="Y873" s="542"/>
      <c r="Z873" s="542"/>
    </row>
    <row r="874" spans="1:26" ht="15.75" x14ac:dyDescent="0.25">
      <c r="A874" s="541"/>
      <c r="B874" s="541"/>
      <c r="C874" s="542"/>
      <c r="D874" s="542"/>
      <c r="E874" s="542"/>
      <c r="F874" s="542"/>
      <c r="G874" s="542"/>
      <c r="H874" s="542"/>
      <c r="I874" s="542"/>
      <c r="J874" s="542"/>
      <c r="K874" s="542"/>
      <c r="L874" s="542"/>
      <c r="M874" s="542"/>
      <c r="N874" s="542"/>
      <c r="O874" s="542"/>
      <c r="P874" s="542"/>
      <c r="Q874" s="542"/>
      <c r="R874" s="542"/>
      <c r="S874" s="542"/>
      <c r="T874" s="542"/>
      <c r="U874" s="542"/>
      <c r="V874" s="542"/>
      <c r="W874" s="542"/>
      <c r="X874" s="542"/>
      <c r="Y874" s="542"/>
      <c r="Z874" s="542"/>
    </row>
    <row r="875" spans="1:26" ht="15.75" x14ac:dyDescent="0.25">
      <c r="A875" s="541"/>
      <c r="B875" s="541"/>
      <c r="C875" s="542"/>
      <c r="D875" s="542"/>
      <c r="E875" s="542"/>
      <c r="F875" s="542"/>
      <c r="G875" s="542"/>
      <c r="H875" s="542"/>
      <c r="I875" s="542"/>
      <c r="J875" s="542"/>
      <c r="K875" s="542"/>
      <c r="L875" s="542"/>
      <c r="M875" s="542"/>
      <c r="N875" s="542"/>
      <c r="O875" s="542"/>
      <c r="P875" s="542"/>
      <c r="Q875" s="542"/>
      <c r="R875" s="542"/>
      <c r="S875" s="542"/>
      <c r="T875" s="542"/>
      <c r="U875" s="542"/>
      <c r="V875" s="542"/>
      <c r="W875" s="542"/>
      <c r="X875" s="542"/>
      <c r="Y875" s="542"/>
      <c r="Z875" s="542"/>
    </row>
    <row r="876" spans="1:26" ht="15.75" x14ac:dyDescent="0.25">
      <c r="A876" s="541"/>
      <c r="B876" s="541"/>
      <c r="C876" s="542"/>
      <c r="D876" s="542"/>
      <c r="E876" s="542"/>
      <c r="F876" s="542"/>
      <c r="G876" s="542"/>
      <c r="H876" s="542"/>
      <c r="I876" s="542"/>
      <c r="J876" s="542"/>
      <c r="K876" s="542"/>
      <c r="L876" s="542"/>
      <c r="M876" s="542"/>
      <c r="N876" s="542"/>
      <c r="O876" s="542"/>
      <c r="P876" s="542"/>
      <c r="Q876" s="542"/>
      <c r="R876" s="542"/>
      <c r="S876" s="542"/>
      <c r="T876" s="542"/>
      <c r="U876" s="542"/>
      <c r="V876" s="542"/>
      <c r="W876" s="542"/>
      <c r="X876" s="542"/>
      <c r="Y876" s="542"/>
      <c r="Z876" s="542"/>
    </row>
    <row r="877" spans="1:26" ht="15.75" x14ac:dyDescent="0.25">
      <c r="A877" s="541"/>
      <c r="B877" s="541"/>
      <c r="C877" s="542"/>
      <c r="D877" s="542"/>
      <c r="E877" s="542"/>
      <c r="F877" s="542"/>
      <c r="G877" s="542"/>
      <c r="H877" s="542"/>
      <c r="I877" s="542"/>
      <c r="J877" s="542"/>
      <c r="K877" s="542"/>
      <c r="L877" s="542"/>
      <c r="M877" s="542"/>
      <c r="N877" s="542"/>
      <c r="O877" s="542"/>
      <c r="P877" s="542"/>
      <c r="Q877" s="542"/>
      <c r="R877" s="542"/>
      <c r="S877" s="542"/>
      <c r="T877" s="542"/>
      <c r="U877" s="542"/>
      <c r="V877" s="542"/>
      <c r="W877" s="542"/>
      <c r="X877" s="542"/>
      <c r="Y877" s="542"/>
      <c r="Z877" s="542"/>
    </row>
    <row r="878" spans="1:26" ht="15.75" x14ac:dyDescent="0.25">
      <c r="A878" s="541"/>
      <c r="B878" s="541"/>
      <c r="C878" s="542"/>
      <c r="D878" s="542"/>
      <c r="E878" s="542"/>
      <c r="F878" s="542"/>
      <c r="G878" s="542"/>
      <c r="H878" s="542"/>
      <c r="I878" s="542"/>
      <c r="J878" s="542"/>
      <c r="K878" s="542"/>
      <c r="L878" s="542"/>
      <c r="M878" s="542"/>
      <c r="N878" s="542"/>
      <c r="O878" s="542"/>
      <c r="P878" s="542"/>
      <c r="Q878" s="542"/>
      <c r="R878" s="542"/>
      <c r="S878" s="542"/>
      <c r="T878" s="542"/>
      <c r="U878" s="542"/>
      <c r="V878" s="542"/>
      <c r="W878" s="542"/>
      <c r="X878" s="542"/>
      <c r="Y878" s="542"/>
      <c r="Z878" s="542"/>
    </row>
    <row r="879" spans="1:26" ht="15.75" x14ac:dyDescent="0.25">
      <c r="A879" s="541"/>
      <c r="B879" s="541"/>
      <c r="C879" s="542"/>
      <c r="D879" s="542"/>
      <c r="E879" s="542"/>
      <c r="F879" s="542"/>
      <c r="G879" s="542"/>
      <c r="H879" s="542"/>
      <c r="I879" s="542"/>
      <c r="J879" s="542"/>
      <c r="K879" s="542"/>
      <c r="L879" s="542"/>
      <c r="M879" s="542"/>
      <c r="N879" s="542"/>
      <c r="O879" s="542"/>
      <c r="P879" s="542"/>
      <c r="Q879" s="542"/>
      <c r="R879" s="542"/>
      <c r="S879" s="542"/>
      <c r="T879" s="542"/>
      <c r="U879" s="542"/>
      <c r="V879" s="542"/>
      <c r="W879" s="542"/>
      <c r="X879" s="542"/>
      <c r="Y879" s="542"/>
      <c r="Z879" s="542"/>
    </row>
    <row r="880" spans="1:26" ht="15.75" x14ac:dyDescent="0.25">
      <c r="A880" s="541"/>
      <c r="B880" s="541"/>
      <c r="C880" s="542"/>
      <c r="D880" s="542"/>
      <c r="E880" s="542"/>
      <c r="F880" s="542"/>
      <c r="G880" s="542"/>
      <c r="H880" s="542"/>
      <c r="I880" s="542"/>
      <c r="J880" s="542"/>
      <c r="K880" s="542"/>
      <c r="L880" s="542"/>
      <c r="M880" s="542"/>
      <c r="N880" s="542"/>
      <c r="O880" s="542"/>
      <c r="P880" s="542"/>
      <c r="Q880" s="542"/>
      <c r="R880" s="542"/>
      <c r="S880" s="542"/>
      <c r="T880" s="542"/>
      <c r="U880" s="542"/>
      <c r="V880" s="542"/>
      <c r="W880" s="542"/>
      <c r="X880" s="542"/>
      <c r="Y880" s="542"/>
      <c r="Z880" s="542"/>
    </row>
    <row r="881" spans="1:26" ht="15.75" x14ac:dyDescent="0.25">
      <c r="A881" s="541"/>
      <c r="B881" s="541"/>
      <c r="C881" s="542"/>
      <c r="D881" s="542"/>
      <c r="E881" s="542"/>
      <c r="F881" s="542"/>
      <c r="G881" s="542"/>
      <c r="H881" s="542"/>
      <c r="I881" s="542"/>
      <c r="J881" s="542"/>
      <c r="K881" s="542"/>
      <c r="L881" s="542"/>
      <c r="M881" s="542"/>
      <c r="N881" s="542"/>
      <c r="O881" s="542"/>
      <c r="P881" s="542"/>
      <c r="Q881" s="542"/>
      <c r="R881" s="542"/>
      <c r="S881" s="542"/>
      <c r="T881" s="542"/>
      <c r="U881" s="542"/>
      <c r="V881" s="542"/>
      <c r="W881" s="542"/>
      <c r="X881" s="542"/>
      <c r="Y881" s="542"/>
      <c r="Z881" s="542"/>
    </row>
    <row r="882" spans="1:26" ht="15.75" x14ac:dyDescent="0.25">
      <c r="A882" s="541"/>
      <c r="B882" s="541"/>
      <c r="C882" s="542"/>
      <c r="D882" s="542"/>
      <c r="E882" s="542"/>
      <c r="F882" s="542"/>
      <c r="G882" s="542"/>
      <c r="H882" s="542"/>
      <c r="I882" s="542"/>
      <c r="J882" s="542"/>
      <c r="K882" s="542"/>
      <c r="L882" s="542"/>
      <c r="M882" s="542"/>
      <c r="N882" s="542"/>
      <c r="O882" s="542"/>
      <c r="P882" s="542"/>
      <c r="Q882" s="542"/>
      <c r="R882" s="542"/>
      <c r="S882" s="542"/>
      <c r="T882" s="542"/>
      <c r="U882" s="542"/>
      <c r="V882" s="542"/>
      <c r="W882" s="542"/>
      <c r="X882" s="542"/>
      <c r="Y882" s="542"/>
      <c r="Z882" s="542"/>
    </row>
    <row r="883" spans="1:26" ht="15.75" x14ac:dyDescent="0.25">
      <c r="A883" s="541"/>
      <c r="B883" s="541"/>
      <c r="C883" s="542"/>
      <c r="D883" s="542"/>
      <c r="E883" s="542"/>
      <c r="F883" s="542"/>
      <c r="G883" s="542"/>
      <c r="H883" s="542"/>
      <c r="I883" s="542"/>
      <c r="J883" s="542"/>
      <c r="K883" s="542"/>
      <c r="L883" s="542"/>
      <c r="M883" s="542"/>
      <c r="N883" s="542"/>
      <c r="O883" s="542"/>
      <c r="P883" s="542"/>
      <c r="Q883" s="542"/>
      <c r="R883" s="542"/>
      <c r="S883" s="542"/>
      <c r="T883" s="542"/>
      <c r="U883" s="542"/>
      <c r="V883" s="542"/>
      <c r="W883" s="542"/>
      <c r="X883" s="542"/>
      <c r="Y883" s="542"/>
      <c r="Z883" s="542"/>
    </row>
    <row r="884" spans="1:26" ht="15.75" x14ac:dyDescent="0.25">
      <c r="A884" s="541"/>
      <c r="B884" s="541"/>
      <c r="C884" s="542"/>
      <c r="D884" s="542"/>
      <c r="E884" s="542"/>
      <c r="F884" s="542"/>
      <c r="G884" s="542"/>
      <c r="H884" s="542"/>
      <c r="I884" s="542"/>
      <c r="J884" s="542"/>
      <c r="K884" s="542"/>
      <c r="L884" s="542"/>
      <c r="M884" s="542"/>
      <c r="N884" s="542"/>
      <c r="O884" s="542"/>
      <c r="P884" s="542"/>
      <c r="Q884" s="542"/>
      <c r="R884" s="542"/>
      <c r="S884" s="542"/>
      <c r="T884" s="542"/>
      <c r="U884" s="542"/>
      <c r="V884" s="542"/>
      <c r="W884" s="542"/>
      <c r="X884" s="542"/>
      <c r="Y884" s="542"/>
      <c r="Z884" s="542"/>
    </row>
    <row r="885" spans="1:26" ht="15.75" x14ac:dyDescent="0.25">
      <c r="A885" s="541"/>
      <c r="B885" s="541"/>
      <c r="C885" s="542"/>
      <c r="D885" s="542"/>
      <c r="E885" s="542"/>
      <c r="F885" s="542"/>
      <c r="G885" s="542"/>
      <c r="H885" s="542"/>
      <c r="I885" s="542"/>
      <c r="J885" s="542"/>
      <c r="K885" s="542"/>
      <c r="L885" s="542"/>
      <c r="M885" s="542"/>
      <c r="N885" s="542"/>
      <c r="O885" s="542"/>
      <c r="P885" s="542"/>
      <c r="Q885" s="542"/>
      <c r="R885" s="542"/>
      <c r="S885" s="542"/>
      <c r="T885" s="542"/>
      <c r="U885" s="542"/>
      <c r="V885" s="542"/>
      <c r="W885" s="542"/>
      <c r="X885" s="542"/>
      <c r="Y885" s="542"/>
      <c r="Z885" s="542"/>
    </row>
    <row r="886" spans="1:26" ht="15.75" x14ac:dyDescent="0.25">
      <c r="A886" s="541"/>
      <c r="B886" s="541"/>
      <c r="C886" s="542"/>
      <c r="D886" s="542"/>
      <c r="E886" s="542"/>
      <c r="F886" s="542"/>
      <c r="G886" s="542"/>
      <c r="H886" s="542"/>
      <c r="I886" s="542"/>
      <c r="J886" s="542"/>
      <c r="K886" s="542"/>
      <c r="L886" s="542"/>
      <c r="M886" s="542"/>
      <c r="N886" s="542"/>
      <c r="O886" s="542"/>
      <c r="P886" s="542"/>
      <c r="Q886" s="542"/>
      <c r="R886" s="542"/>
      <c r="S886" s="542"/>
      <c r="T886" s="542"/>
      <c r="U886" s="542"/>
      <c r="V886" s="542"/>
      <c r="W886" s="542"/>
      <c r="X886" s="542"/>
      <c r="Y886" s="542"/>
      <c r="Z886" s="542"/>
    </row>
    <row r="887" spans="1:26" ht="15.75" x14ac:dyDescent="0.25">
      <c r="A887" s="541"/>
      <c r="B887" s="541"/>
      <c r="C887" s="542"/>
      <c r="D887" s="542"/>
      <c r="E887" s="542"/>
      <c r="F887" s="542"/>
      <c r="G887" s="542"/>
      <c r="H887" s="542"/>
      <c r="I887" s="542"/>
      <c r="J887" s="542"/>
      <c r="K887" s="542"/>
      <c r="L887" s="542"/>
      <c r="M887" s="542"/>
      <c r="N887" s="542"/>
      <c r="O887" s="542"/>
      <c r="P887" s="542"/>
      <c r="Q887" s="542"/>
      <c r="R887" s="542"/>
      <c r="S887" s="542"/>
      <c r="T887" s="542"/>
      <c r="U887" s="542"/>
      <c r="V887" s="542"/>
      <c r="W887" s="542"/>
      <c r="X887" s="542"/>
      <c r="Y887" s="542"/>
      <c r="Z887" s="542"/>
    </row>
    <row r="888" spans="1:26" ht="15.75" x14ac:dyDescent="0.25">
      <c r="A888" s="541"/>
      <c r="B888" s="541"/>
      <c r="C888" s="542"/>
      <c r="D888" s="542"/>
      <c r="E888" s="542"/>
      <c r="F888" s="542"/>
      <c r="G888" s="542"/>
      <c r="H888" s="542"/>
      <c r="I888" s="542"/>
      <c r="J888" s="542"/>
      <c r="K888" s="542"/>
      <c r="L888" s="542"/>
      <c r="M888" s="542"/>
      <c r="N888" s="542"/>
      <c r="O888" s="542"/>
      <c r="P888" s="542"/>
      <c r="Q888" s="542"/>
      <c r="R888" s="542"/>
      <c r="S888" s="542"/>
      <c r="T888" s="542"/>
      <c r="U888" s="542"/>
      <c r="V888" s="542"/>
      <c r="W888" s="542"/>
      <c r="X888" s="542"/>
      <c r="Y888" s="542"/>
      <c r="Z888" s="542"/>
    </row>
    <row r="889" spans="1:26" ht="15.75" x14ac:dyDescent="0.25">
      <c r="A889" s="541"/>
      <c r="B889" s="541"/>
      <c r="C889" s="542"/>
      <c r="D889" s="542"/>
      <c r="E889" s="542"/>
      <c r="F889" s="542"/>
      <c r="G889" s="542"/>
      <c r="H889" s="542"/>
      <c r="I889" s="542"/>
      <c r="J889" s="542"/>
      <c r="K889" s="542"/>
      <c r="L889" s="542"/>
      <c r="M889" s="542"/>
      <c r="N889" s="542"/>
      <c r="O889" s="542"/>
      <c r="P889" s="542"/>
      <c r="Q889" s="542"/>
      <c r="R889" s="542"/>
      <c r="S889" s="542"/>
      <c r="T889" s="542"/>
      <c r="U889" s="542"/>
      <c r="V889" s="542"/>
      <c r="W889" s="542"/>
      <c r="X889" s="542"/>
      <c r="Y889" s="542"/>
      <c r="Z889" s="542"/>
    </row>
    <row r="890" spans="1:26" ht="15.75" x14ac:dyDescent="0.25">
      <c r="A890" s="541"/>
      <c r="B890" s="541"/>
      <c r="C890" s="542"/>
      <c r="D890" s="542"/>
      <c r="E890" s="542"/>
      <c r="F890" s="542"/>
      <c r="G890" s="542"/>
      <c r="H890" s="542"/>
      <c r="I890" s="542"/>
      <c r="J890" s="542"/>
      <c r="K890" s="542"/>
      <c r="L890" s="542"/>
      <c r="M890" s="542"/>
      <c r="N890" s="542"/>
      <c r="O890" s="542"/>
      <c r="P890" s="542"/>
      <c r="Q890" s="542"/>
      <c r="R890" s="542"/>
      <c r="S890" s="542"/>
      <c r="T890" s="542"/>
      <c r="U890" s="542"/>
      <c r="V890" s="542"/>
      <c r="W890" s="542"/>
      <c r="X890" s="542"/>
      <c r="Y890" s="542"/>
      <c r="Z890" s="542"/>
    </row>
    <row r="891" spans="1:26" ht="15.75" x14ac:dyDescent="0.25">
      <c r="A891" s="541"/>
      <c r="B891" s="541"/>
      <c r="C891" s="542"/>
      <c r="D891" s="542"/>
      <c r="E891" s="542"/>
      <c r="F891" s="542"/>
      <c r="G891" s="542"/>
      <c r="H891" s="542"/>
      <c r="I891" s="542"/>
      <c r="J891" s="542"/>
      <c r="K891" s="542"/>
      <c r="L891" s="542"/>
      <c r="M891" s="542"/>
      <c r="N891" s="542"/>
      <c r="O891" s="542"/>
      <c r="P891" s="542"/>
      <c r="Q891" s="542"/>
      <c r="R891" s="542"/>
      <c r="S891" s="542"/>
      <c r="T891" s="542"/>
      <c r="U891" s="542"/>
      <c r="V891" s="542"/>
      <c r="W891" s="542"/>
      <c r="X891" s="542"/>
      <c r="Y891" s="542"/>
      <c r="Z891" s="542"/>
    </row>
    <row r="892" spans="1:26" ht="15.75" x14ac:dyDescent="0.25">
      <c r="A892" s="541"/>
      <c r="B892" s="541"/>
      <c r="C892" s="542"/>
      <c r="D892" s="542"/>
      <c r="E892" s="542"/>
      <c r="F892" s="542"/>
      <c r="G892" s="542"/>
      <c r="H892" s="542"/>
      <c r="I892" s="542"/>
      <c r="J892" s="542"/>
      <c r="K892" s="542"/>
      <c r="L892" s="542"/>
      <c r="M892" s="542"/>
      <c r="N892" s="542"/>
      <c r="O892" s="542"/>
      <c r="P892" s="542"/>
      <c r="Q892" s="542"/>
      <c r="R892" s="542"/>
      <c r="S892" s="542"/>
      <c r="T892" s="542"/>
      <c r="U892" s="542"/>
      <c r="V892" s="542"/>
      <c r="W892" s="542"/>
      <c r="X892" s="542"/>
      <c r="Y892" s="542"/>
      <c r="Z892" s="542"/>
    </row>
    <row r="893" spans="1:26" ht="15.75" x14ac:dyDescent="0.25">
      <c r="A893" s="541"/>
      <c r="B893" s="541"/>
      <c r="C893" s="542"/>
      <c r="D893" s="542"/>
      <c r="E893" s="542"/>
      <c r="F893" s="542"/>
      <c r="G893" s="542"/>
      <c r="H893" s="542"/>
      <c r="I893" s="542"/>
      <c r="J893" s="542"/>
      <c r="K893" s="542"/>
      <c r="L893" s="542"/>
      <c r="M893" s="542"/>
      <c r="N893" s="542"/>
      <c r="O893" s="542"/>
      <c r="P893" s="542"/>
      <c r="Q893" s="542"/>
      <c r="R893" s="542"/>
      <c r="S893" s="542"/>
      <c r="T893" s="542"/>
      <c r="U893" s="542"/>
      <c r="V893" s="542"/>
      <c r="W893" s="542"/>
      <c r="X893" s="542"/>
      <c r="Y893" s="542"/>
      <c r="Z893" s="542"/>
    </row>
    <row r="894" spans="1:26" ht="15.75" x14ac:dyDescent="0.25">
      <c r="A894" s="541"/>
      <c r="B894" s="541"/>
      <c r="C894" s="542"/>
      <c r="D894" s="542"/>
      <c r="E894" s="542"/>
      <c r="F894" s="542"/>
      <c r="G894" s="542"/>
      <c r="H894" s="542"/>
      <c r="I894" s="542"/>
      <c r="J894" s="542"/>
      <c r="K894" s="542"/>
      <c r="L894" s="542"/>
      <c r="M894" s="542"/>
      <c r="N894" s="542"/>
      <c r="O894" s="542"/>
      <c r="P894" s="542"/>
      <c r="Q894" s="542"/>
      <c r="R894" s="542"/>
      <c r="S894" s="542"/>
      <c r="T894" s="542"/>
      <c r="U894" s="542"/>
      <c r="V894" s="542"/>
      <c r="W894" s="542"/>
      <c r="X894" s="542"/>
      <c r="Y894" s="542"/>
      <c r="Z894" s="542"/>
    </row>
    <row r="895" spans="1:26" ht="15.75" x14ac:dyDescent="0.25">
      <c r="A895" s="541"/>
      <c r="B895" s="541"/>
      <c r="C895" s="542"/>
      <c r="D895" s="542"/>
      <c r="E895" s="542"/>
      <c r="F895" s="542"/>
      <c r="G895" s="542"/>
      <c r="H895" s="542"/>
      <c r="I895" s="542"/>
      <c r="J895" s="542"/>
      <c r="K895" s="542"/>
      <c r="L895" s="542"/>
      <c r="M895" s="542"/>
      <c r="N895" s="542"/>
      <c r="O895" s="542"/>
      <c r="P895" s="542"/>
      <c r="Q895" s="542"/>
      <c r="R895" s="542"/>
      <c r="S895" s="542"/>
      <c r="T895" s="542"/>
      <c r="U895" s="542"/>
      <c r="V895" s="542"/>
      <c r="W895" s="542"/>
      <c r="X895" s="542"/>
      <c r="Y895" s="542"/>
      <c r="Z895" s="542"/>
    </row>
    <row r="896" spans="1:26" ht="15.75" x14ac:dyDescent="0.25">
      <c r="A896" s="541"/>
      <c r="B896" s="541"/>
      <c r="C896" s="542"/>
      <c r="D896" s="542"/>
      <c r="E896" s="542"/>
      <c r="F896" s="542"/>
      <c r="G896" s="542"/>
      <c r="H896" s="542"/>
      <c r="I896" s="542"/>
      <c r="J896" s="542"/>
      <c r="K896" s="542"/>
      <c r="L896" s="542"/>
      <c r="M896" s="542"/>
      <c r="N896" s="542"/>
      <c r="O896" s="542"/>
      <c r="P896" s="542"/>
      <c r="Q896" s="542"/>
      <c r="R896" s="542"/>
      <c r="S896" s="542"/>
      <c r="T896" s="542"/>
      <c r="U896" s="542"/>
      <c r="V896" s="542"/>
      <c r="W896" s="542"/>
      <c r="X896" s="542"/>
      <c r="Y896" s="542"/>
      <c r="Z896" s="542"/>
    </row>
    <row r="897" spans="1:26" ht="15.75" x14ac:dyDescent="0.25">
      <c r="A897" s="541"/>
      <c r="B897" s="541"/>
      <c r="C897" s="542"/>
      <c r="D897" s="542"/>
      <c r="E897" s="542"/>
      <c r="F897" s="542"/>
      <c r="G897" s="542"/>
      <c r="H897" s="542"/>
      <c r="I897" s="542"/>
      <c r="J897" s="542"/>
      <c r="K897" s="542"/>
      <c r="L897" s="542"/>
      <c r="M897" s="542"/>
      <c r="N897" s="542"/>
      <c r="O897" s="542"/>
      <c r="P897" s="542"/>
      <c r="Q897" s="542"/>
      <c r="R897" s="542"/>
      <c r="S897" s="542"/>
      <c r="T897" s="542"/>
      <c r="U897" s="542"/>
      <c r="V897" s="542"/>
      <c r="W897" s="542"/>
      <c r="X897" s="542"/>
      <c r="Y897" s="542"/>
      <c r="Z897" s="542"/>
    </row>
    <row r="898" spans="1:26" ht="15.75" x14ac:dyDescent="0.25">
      <c r="A898" s="541"/>
      <c r="B898" s="541"/>
      <c r="C898" s="542"/>
      <c r="D898" s="542"/>
      <c r="E898" s="542"/>
      <c r="F898" s="542"/>
      <c r="G898" s="542"/>
      <c r="H898" s="542"/>
      <c r="I898" s="542"/>
      <c r="J898" s="542"/>
      <c r="K898" s="542"/>
      <c r="L898" s="542"/>
      <c r="M898" s="542"/>
      <c r="N898" s="542"/>
      <c r="O898" s="542"/>
      <c r="P898" s="542"/>
      <c r="Q898" s="542"/>
      <c r="R898" s="542"/>
      <c r="S898" s="542"/>
      <c r="T898" s="542"/>
      <c r="U898" s="542"/>
      <c r="V898" s="542"/>
      <c r="W898" s="542"/>
      <c r="X898" s="542"/>
      <c r="Y898" s="542"/>
      <c r="Z898" s="542"/>
    </row>
    <row r="899" spans="1:26" ht="15.75" x14ac:dyDescent="0.25">
      <c r="A899" s="541"/>
      <c r="B899" s="541"/>
      <c r="C899" s="542"/>
      <c r="D899" s="542"/>
      <c r="E899" s="542"/>
      <c r="F899" s="542"/>
      <c r="G899" s="542"/>
      <c r="H899" s="542"/>
      <c r="I899" s="542"/>
      <c r="J899" s="542"/>
      <c r="K899" s="542"/>
      <c r="L899" s="542"/>
      <c r="M899" s="542"/>
      <c r="N899" s="542"/>
      <c r="O899" s="542"/>
      <c r="P899" s="542"/>
      <c r="Q899" s="542"/>
      <c r="R899" s="542"/>
      <c r="S899" s="542"/>
      <c r="T899" s="542"/>
      <c r="U899" s="542"/>
      <c r="V899" s="542"/>
      <c r="W899" s="542"/>
      <c r="X899" s="542"/>
      <c r="Y899" s="542"/>
      <c r="Z899" s="542"/>
    </row>
    <row r="900" spans="1:26" ht="15.75" x14ac:dyDescent="0.25">
      <c r="A900" s="541"/>
      <c r="B900" s="541"/>
      <c r="C900" s="542"/>
      <c r="D900" s="542"/>
      <c r="E900" s="542"/>
      <c r="F900" s="542"/>
      <c r="G900" s="542"/>
      <c r="H900" s="542"/>
      <c r="I900" s="542"/>
      <c r="J900" s="542"/>
      <c r="K900" s="542"/>
      <c r="L900" s="542"/>
      <c r="M900" s="542"/>
      <c r="N900" s="542"/>
      <c r="O900" s="542"/>
      <c r="P900" s="542"/>
      <c r="Q900" s="542"/>
      <c r="R900" s="542"/>
      <c r="S900" s="542"/>
      <c r="T900" s="542"/>
      <c r="U900" s="542"/>
      <c r="V900" s="542"/>
      <c r="W900" s="542"/>
      <c r="X900" s="542"/>
      <c r="Y900" s="542"/>
      <c r="Z900" s="542"/>
    </row>
    <row r="901" spans="1:26" ht="15.75" x14ac:dyDescent="0.25">
      <c r="A901" s="541"/>
      <c r="B901" s="541"/>
      <c r="C901" s="542"/>
      <c r="D901" s="542"/>
      <c r="E901" s="542"/>
      <c r="F901" s="542"/>
      <c r="G901" s="542"/>
      <c r="H901" s="542"/>
      <c r="I901" s="542"/>
      <c r="J901" s="542"/>
      <c r="K901" s="542"/>
      <c r="L901" s="542"/>
      <c r="M901" s="542"/>
      <c r="N901" s="542"/>
      <c r="O901" s="542"/>
      <c r="P901" s="542"/>
      <c r="Q901" s="542"/>
      <c r="R901" s="542"/>
      <c r="S901" s="542"/>
      <c r="T901" s="542"/>
      <c r="U901" s="542"/>
      <c r="V901" s="542"/>
      <c r="W901" s="542"/>
      <c r="X901" s="542"/>
      <c r="Y901" s="542"/>
      <c r="Z901" s="542"/>
    </row>
    <row r="902" spans="1:26" ht="15.75" x14ac:dyDescent="0.25">
      <c r="A902" s="541"/>
      <c r="B902" s="541"/>
      <c r="C902" s="542"/>
      <c r="D902" s="542"/>
      <c r="E902" s="542"/>
      <c r="F902" s="542"/>
      <c r="G902" s="542"/>
      <c r="H902" s="542"/>
      <c r="I902" s="542"/>
      <c r="J902" s="542"/>
      <c r="K902" s="542"/>
      <c r="L902" s="542"/>
      <c r="M902" s="542"/>
      <c r="N902" s="542"/>
      <c r="O902" s="542"/>
      <c r="P902" s="542"/>
      <c r="Q902" s="542"/>
      <c r="R902" s="542"/>
      <c r="S902" s="542"/>
      <c r="T902" s="542"/>
      <c r="U902" s="542"/>
      <c r="V902" s="542"/>
      <c r="W902" s="542"/>
      <c r="X902" s="542"/>
      <c r="Y902" s="542"/>
      <c r="Z902" s="542"/>
    </row>
    <row r="903" spans="1:26" ht="15.75" x14ac:dyDescent="0.25">
      <c r="A903" s="541"/>
      <c r="B903" s="541"/>
      <c r="C903" s="542"/>
      <c r="D903" s="542"/>
      <c r="E903" s="542"/>
      <c r="F903" s="542"/>
      <c r="G903" s="542"/>
      <c r="H903" s="542"/>
      <c r="I903" s="542"/>
      <c r="J903" s="542"/>
      <c r="K903" s="542"/>
      <c r="L903" s="542"/>
      <c r="M903" s="542"/>
      <c r="N903" s="542"/>
      <c r="O903" s="542"/>
      <c r="P903" s="542"/>
      <c r="Q903" s="542"/>
      <c r="R903" s="542"/>
      <c r="S903" s="542"/>
      <c r="T903" s="542"/>
      <c r="U903" s="542"/>
      <c r="V903" s="542"/>
      <c r="W903" s="542"/>
      <c r="X903" s="542"/>
      <c r="Y903" s="542"/>
      <c r="Z903" s="542"/>
    </row>
    <row r="904" spans="1:26" ht="15.75" x14ac:dyDescent="0.25">
      <c r="A904" s="541"/>
      <c r="B904" s="541"/>
      <c r="C904" s="542"/>
      <c r="D904" s="542"/>
      <c r="E904" s="542"/>
      <c r="F904" s="542"/>
      <c r="G904" s="542"/>
      <c r="H904" s="542"/>
      <c r="I904" s="542"/>
      <c r="J904" s="542"/>
      <c r="K904" s="542"/>
      <c r="L904" s="542"/>
      <c r="M904" s="542"/>
      <c r="N904" s="542"/>
      <c r="O904" s="542"/>
      <c r="P904" s="542"/>
      <c r="Q904" s="542"/>
      <c r="R904" s="542"/>
      <c r="S904" s="542"/>
      <c r="T904" s="542"/>
      <c r="U904" s="542"/>
      <c r="V904" s="542"/>
      <c r="W904" s="542"/>
      <c r="X904" s="542"/>
      <c r="Y904" s="542"/>
      <c r="Z904" s="542"/>
    </row>
    <row r="905" spans="1:26" ht="15.75" x14ac:dyDescent="0.25">
      <c r="A905" s="541"/>
      <c r="B905" s="541"/>
      <c r="C905" s="542"/>
      <c r="D905" s="542"/>
      <c r="E905" s="542"/>
      <c r="F905" s="542"/>
      <c r="G905" s="542"/>
      <c r="H905" s="542"/>
      <c r="I905" s="542"/>
      <c r="J905" s="542"/>
      <c r="K905" s="542"/>
      <c r="L905" s="542"/>
      <c r="M905" s="542"/>
      <c r="N905" s="542"/>
      <c r="O905" s="542"/>
      <c r="P905" s="542"/>
      <c r="Q905" s="542"/>
      <c r="R905" s="542"/>
      <c r="S905" s="542"/>
      <c r="T905" s="542"/>
      <c r="U905" s="542"/>
      <c r="V905" s="542"/>
      <c r="W905" s="542"/>
      <c r="X905" s="542"/>
      <c r="Y905" s="542"/>
      <c r="Z905" s="542"/>
    </row>
    <row r="906" spans="1:26" ht="15.75" x14ac:dyDescent="0.25">
      <c r="A906" s="541"/>
      <c r="B906" s="541"/>
      <c r="C906" s="542"/>
      <c r="D906" s="542"/>
      <c r="E906" s="542"/>
      <c r="F906" s="542"/>
      <c r="G906" s="542"/>
      <c r="H906" s="542"/>
      <c r="I906" s="542"/>
      <c r="J906" s="542"/>
      <c r="K906" s="542"/>
      <c r="L906" s="542"/>
      <c r="M906" s="542"/>
      <c r="N906" s="542"/>
      <c r="O906" s="542"/>
      <c r="P906" s="542"/>
      <c r="Q906" s="542"/>
      <c r="R906" s="542"/>
      <c r="S906" s="542"/>
      <c r="T906" s="542"/>
      <c r="U906" s="542"/>
      <c r="V906" s="542"/>
      <c r="W906" s="542"/>
      <c r="X906" s="542"/>
      <c r="Y906" s="542"/>
      <c r="Z906" s="542"/>
    </row>
    <row r="907" spans="1:26" ht="15.75" x14ac:dyDescent="0.25">
      <c r="A907" s="541"/>
      <c r="B907" s="541"/>
      <c r="C907" s="542"/>
      <c r="D907" s="542"/>
      <c r="E907" s="542"/>
      <c r="F907" s="542"/>
      <c r="G907" s="542"/>
      <c r="H907" s="542"/>
      <c r="I907" s="542"/>
      <c r="J907" s="542"/>
      <c r="K907" s="542"/>
      <c r="L907" s="542"/>
      <c r="M907" s="542"/>
      <c r="N907" s="542"/>
      <c r="O907" s="542"/>
      <c r="P907" s="542"/>
      <c r="Q907" s="542"/>
      <c r="R907" s="542"/>
      <c r="S907" s="542"/>
      <c r="T907" s="542"/>
      <c r="U907" s="542"/>
      <c r="V907" s="542"/>
      <c r="W907" s="542"/>
      <c r="X907" s="542"/>
      <c r="Y907" s="542"/>
      <c r="Z907" s="542"/>
    </row>
    <row r="908" spans="1:26" ht="15.75" x14ac:dyDescent="0.25">
      <c r="A908" s="541"/>
      <c r="B908" s="541"/>
      <c r="C908" s="542"/>
      <c r="D908" s="542"/>
      <c r="E908" s="542"/>
      <c r="F908" s="542"/>
      <c r="G908" s="542"/>
      <c r="H908" s="542"/>
      <c r="I908" s="542"/>
      <c r="J908" s="542"/>
      <c r="K908" s="542"/>
      <c r="L908" s="542"/>
      <c r="M908" s="542"/>
      <c r="N908" s="542"/>
      <c r="O908" s="542"/>
      <c r="P908" s="542"/>
      <c r="Q908" s="542"/>
      <c r="R908" s="542"/>
      <c r="S908" s="542"/>
      <c r="T908" s="542"/>
      <c r="U908" s="542"/>
      <c r="V908" s="542"/>
      <c r="W908" s="542"/>
      <c r="X908" s="542"/>
      <c r="Y908" s="542"/>
      <c r="Z908" s="542"/>
    </row>
    <row r="909" spans="1:26" ht="15.75" x14ac:dyDescent="0.25">
      <c r="A909" s="541"/>
      <c r="B909" s="541"/>
      <c r="C909" s="542"/>
      <c r="D909" s="542"/>
      <c r="E909" s="542"/>
      <c r="F909" s="542"/>
      <c r="G909" s="542"/>
      <c r="H909" s="542"/>
      <c r="I909" s="542"/>
      <c r="J909" s="542"/>
      <c r="K909" s="542"/>
      <c r="L909" s="542"/>
      <c r="M909" s="542"/>
      <c r="N909" s="542"/>
      <c r="O909" s="542"/>
      <c r="P909" s="542"/>
      <c r="Q909" s="542"/>
      <c r="R909" s="542"/>
      <c r="S909" s="542"/>
      <c r="T909" s="542"/>
      <c r="U909" s="542"/>
      <c r="V909" s="542"/>
      <c r="W909" s="542"/>
      <c r="X909" s="542"/>
      <c r="Y909" s="542"/>
      <c r="Z909" s="542"/>
    </row>
    <row r="910" spans="1:26" ht="15.75" x14ac:dyDescent="0.25">
      <c r="A910" s="541"/>
      <c r="B910" s="541"/>
      <c r="C910" s="542"/>
      <c r="D910" s="542"/>
      <c r="E910" s="542"/>
      <c r="F910" s="542"/>
      <c r="G910" s="542"/>
      <c r="H910" s="542"/>
      <c r="I910" s="542"/>
      <c r="J910" s="542"/>
      <c r="K910" s="542"/>
      <c r="L910" s="542"/>
      <c r="M910" s="542"/>
      <c r="N910" s="542"/>
      <c r="O910" s="542"/>
      <c r="P910" s="542"/>
      <c r="Q910" s="542"/>
      <c r="R910" s="542"/>
      <c r="S910" s="542"/>
      <c r="T910" s="542"/>
      <c r="U910" s="542"/>
      <c r="V910" s="542"/>
      <c r="W910" s="542"/>
      <c r="X910" s="542"/>
      <c r="Y910" s="542"/>
      <c r="Z910" s="542"/>
    </row>
    <row r="911" spans="1:26" ht="15.75" x14ac:dyDescent="0.25">
      <c r="A911" s="541"/>
      <c r="B911" s="541"/>
      <c r="C911" s="542"/>
      <c r="D911" s="542"/>
      <c r="E911" s="542"/>
      <c r="F911" s="542"/>
      <c r="G911" s="542"/>
      <c r="H911" s="542"/>
      <c r="I911" s="542"/>
      <c r="J911" s="542"/>
      <c r="K911" s="542"/>
      <c r="L911" s="542"/>
      <c r="M911" s="542"/>
      <c r="N911" s="542"/>
      <c r="O911" s="542"/>
      <c r="P911" s="542"/>
      <c r="Q911" s="542"/>
      <c r="R911" s="542"/>
      <c r="S911" s="542"/>
      <c r="T911" s="542"/>
      <c r="U911" s="542"/>
      <c r="V911" s="542"/>
      <c r="W911" s="542"/>
      <c r="X911" s="542"/>
      <c r="Y911" s="542"/>
      <c r="Z911" s="542"/>
    </row>
    <row r="912" spans="1:26" ht="15.75" x14ac:dyDescent="0.25">
      <c r="A912" s="541"/>
      <c r="B912" s="541"/>
      <c r="C912" s="542"/>
      <c r="D912" s="542"/>
      <c r="E912" s="542"/>
      <c r="F912" s="542"/>
      <c r="G912" s="542"/>
      <c r="H912" s="542"/>
      <c r="I912" s="542"/>
      <c r="J912" s="542"/>
      <c r="K912" s="542"/>
      <c r="L912" s="542"/>
      <c r="M912" s="542"/>
      <c r="N912" s="542"/>
      <c r="O912" s="542"/>
      <c r="P912" s="542"/>
      <c r="Q912" s="542"/>
      <c r="R912" s="542"/>
      <c r="S912" s="542"/>
      <c r="T912" s="542"/>
      <c r="U912" s="542"/>
      <c r="V912" s="542"/>
      <c r="W912" s="542"/>
      <c r="X912" s="542"/>
      <c r="Y912" s="542"/>
      <c r="Z912" s="542"/>
    </row>
    <row r="913" spans="1:26" ht="15.75" x14ac:dyDescent="0.25">
      <c r="A913" s="541"/>
      <c r="B913" s="541"/>
      <c r="C913" s="542"/>
      <c r="D913" s="542"/>
      <c r="E913" s="542"/>
      <c r="F913" s="542"/>
      <c r="G913" s="542"/>
      <c r="H913" s="542"/>
      <c r="I913" s="542"/>
      <c r="J913" s="542"/>
      <c r="K913" s="542"/>
      <c r="L913" s="542"/>
      <c r="M913" s="542"/>
      <c r="N913" s="542"/>
      <c r="O913" s="542"/>
      <c r="P913" s="542"/>
      <c r="Q913" s="542"/>
      <c r="R913" s="542"/>
      <c r="S913" s="542"/>
      <c r="T913" s="542"/>
      <c r="U913" s="542"/>
      <c r="V913" s="542"/>
      <c r="W913" s="542"/>
      <c r="X913" s="542"/>
      <c r="Y913" s="542"/>
      <c r="Z913" s="542"/>
    </row>
    <row r="914" spans="1:26" ht="15.75" x14ac:dyDescent="0.25">
      <c r="A914" s="541"/>
      <c r="B914" s="541"/>
      <c r="C914" s="542"/>
      <c r="D914" s="542"/>
      <c r="E914" s="542"/>
      <c r="F914" s="542"/>
      <c r="G914" s="542"/>
      <c r="H914" s="542"/>
      <c r="I914" s="542"/>
      <c r="J914" s="542"/>
      <c r="K914" s="542"/>
      <c r="L914" s="542"/>
      <c r="M914" s="542"/>
      <c r="N914" s="542"/>
      <c r="O914" s="542"/>
      <c r="P914" s="542"/>
      <c r="Q914" s="542"/>
      <c r="R914" s="542"/>
      <c r="S914" s="542"/>
      <c r="T914" s="542"/>
      <c r="U914" s="542"/>
      <c r="V914" s="542"/>
      <c r="W914" s="542"/>
      <c r="X914" s="542"/>
      <c r="Y914" s="542"/>
      <c r="Z914" s="542"/>
    </row>
    <row r="915" spans="1:26" ht="15.75" x14ac:dyDescent="0.25">
      <c r="A915" s="541"/>
      <c r="B915" s="541"/>
      <c r="C915" s="542"/>
      <c r="D915" s="542"/>
      <c r="E915" s="542"/>
      <c r="F915" s="542"/>
      <c r="G915" s="542"/>
      <c r="H915" s="542"/>
      <c r="I915" s="542"/>
      <c r="J915" s="542"/>
      <c r="K915" s="542"/>
      <c r="L915" s="542"/>
      <c r="M915" s="542"/>
      <c r="N915" s="542"/>
      <c r="O915" s="542"/>
      <c r="P915" s="542"/>
      <c r="Q915" s="542"/>
      <c r="R915" s="542"/>
      <c r="S915" s="542"/>
      <c r="T915" s="542"/>
      <c r="U915" s="542"/>
      <c r="V915" s="542"/>
      <c r="W915" s="542"/>
      <c r="X915" s="542"/>
      <c r="Y915" s="542"/>
      <c r="Z915" s="542"/>
    </row>
    <row r="916" spans="1:26" ht="15.75" x14ac:dyDescent="0.25">
      <c r="A916" s="541"/>
      <c r="B916" s="541"/>
      <c r="C916" s="542"/>
      <c r="D916" s="542"/>
      <c r="E916" s="542"/>
      <c r="F916" s="542"/>
      <c r="G916" s="542"/>
      <c r="H916" s="542"/>
      <c r="I916" s="542"/>
      <c r="J916" s="542"/>
      <c r="K916" s="542"/>
      <c r="L916" s="542"/>
      <c r="M916" s="542"/>
      <c r="N916" s="542"/>
      <c r="O916" s="542"/>
      <c r="P916" s="542"/>
      <c r="Q916" s="542"/>
      <c r="R916" s="542"/>
      <c r="S916" s="542"/>
      <c r="T916" s="542"/>
      <c r="U916" s="542"/>
      <c r="V916" s="542"/>
      <c r="W916" s="542"/>
      <c r="X916" s="542"/>
      <c r="Y916" s="542"/>
      <c r="Z916" s="542"/>
    </row>
    <row r="917" spans="1:26" ht="15.75" x14ac:dyDescent="0.25">
      <c r="A917" s="541"/>
      <c r="B917" s="541"/>
      <c r="C917" s="542"/>
      <c r="D917" s="542"/>
      <c r="E917" s="542"/>
      <c r="F917" s="542"/>
      <c r="G917" s="542"/>
      <c r="H917" s="542"/>
      <c r="I917" s="542"/>
      <c r="J917" s="542"/>
      <c r="K917" s="542"/>
      <c r="L917" s="542"/>
      <c r="M917" s="542"/>
      <c r="N917" s="542"/>
      <c r="O917" s="542"/>
      <c r="P917" s="542"/>
      <c r="Q917" s="542"/>
      <c r="R917" s="542"/>
      <c r="S917" s="542"/>
      <c r="T917" s="542"/>
      <c r="U917" s="542"/>
      <c r="V917" s="542"/>
      <c r="W917" s="542"/>
      <c r="X917" s="542"/>
      <c r="Y917" s="542"/>
      <c r="Z917" s="542"/>
    </row>
    <row r="918" spans="1:26" ht="15.75" x14ac:dyDescent="0.25">
      <c r="A918" s="541"/>
      <c r="B918" s="541"/>
      <c r="C918" s="542"/>
      <c r="D918" s="542"/>
      <c r="E918" s="542"/>
      <c r="F918" s="542"/>
      <c r="G918" s="542"/>
      <c r="H918" s="542"/>
      <c r="I918" s="542"/>
      <c r="J918" s="542"/>
      <c r="K918" s="542"/>
      <c r="L918" s="542"/>
      <c r="M918" s="542"/>
      <c r="N918" s="542"/>
      <c r="O918" s="542"/>
      <c r="P918" s="542"/>
      <c r="Q918" s="542"/>
      <c r="R918" s="542"/>
      <c r="S918" s="542"/>
      <c r="T918" s="542"/>
      <c r="U918" s="542"/>
      <c r="V918" s="542"/>
      <c r="W918" s="542"/>
      <c r="X918" s="542"/>
      <c r="Y918" s="542"/>
      <c r="Z918" s="542"/>
    </row>
    <row r="919" spans="1:26" ht="15.75" x14ac:dyDescent="0.25">
      <c r="A919" s="541"/>
      <c r="B919" s="541"/>
      <c r="C919" s="542"/>
      <c r="D919" s="542"/>
      <c r="E919" s="542"/>
      <c r="F919" s="542"/>
      <c r="G919" s="542"/>
      <c r="H919" s="542"/>
      <c r="I919" s="542"/>
      <c r="J919" s="542"/>
      <c r="K919" s="542"/>
      <c r="L919" s="542"/>
      <c r="M919" s="542"/>
      <c r="N919" s="542"/>
      <c r="O919" s="542"/>
      <c r="P919" s="542"/>
      <c r="Q919" s="542"/>
      <c r="R919" s="542"/>
      <c r="S919" s="542"/>
      <c r="T919" s="542"/>
      <c r="U919" s="542"/>
      <c r="V919" s="542"/>
      <c r="W919" s="542"/>
      <c r="X919" s="542"/>
      <c r="Y919" s="542"/>
      <c r="Z919" s="542"/>
    </row>
    <row r="920" spans="1:26" ht="15.75" x14ac:dyDescent="0.25">
      <c r="A920" s="541"/>
      <c r="B920" s="541"/>
      <c r="C920" s="542"/>
      <c r="D920" s="542"/>
      <c r="E920" s="542"/>
      <c r="F920" s="542"/>
      <c r="G920" s="542"/>
      <c r="H920" s="542"/>
      <c r="I920" s="542"/>
      <c r="J920" s="542"/>
      <c r="K920" s="542"/>
      <c r="L920" s="542"/>
      <c r="M920" s="542"/>
      <c r="N920" s="542"/>
      <c r="O920" s="542"/>
      <c r="P920" s="542"/>
      <c r="Q920" s="542"/>
      <c r="R920" s="542"/>
      <c r="S920" s="542"/>
      <c r="T920" s="542"/>
      <c r="U920" s="542"/>
      <c r="V920" s="542"/>
      <c r="W920" s="542"/>
      <c r="X920" s="542"/>
      <c r="Y920" s="542"/>
      <c r="Z920" s="542"/>
    </row>
    <row r="921" spans="1:26" ht="15.75" x14ac:dyDescent="0.25">
      <c r="A921" s="541"/>
      <c r="B921" s="541"/>
      <c r="C921" s="542"/>
      <c r="D921" s="542"/>
      <c r="E921" s="542"/>
      <c r="F921" s="542"/>
      <c r="G921" s="542"/>
      <c r="H921" s="542"/>
      <c r="I921" s="542"/>
      <c r="J921" s="542"/>
      <c r="K921" s="542"/>
      <c r="L921" s="542"/>
      <c r="M921" s="542"/>
      <c r="N921" s="542"/>
      <c r="O921" s="542"/>
      <c r="P921" s="542"/>
      <c r="Q921" s="542"/>
      <c r="R921" s="542"/>
      <c r="S921" s="542"/>
      <c r="T921" s="542"/>
      <c r="U921" s="542"/>
      <c r="V921" s="542"/>
      <c r="W921" s="542"/>
      <c r="X921" s="542"/>
      <c r="Y921" s="542"/>
      <c r="Z921" s="542"/>
    </row>
    <row r="922" spans="1:26" ht="15.75" x14ac:dyDescent="0.25">
      <c r="A922" s="541"/>
      <c r="B922" s="541"/>
      <c r="C922" s="542"/>
      <c r="D922" s="542"/>
      <c r="E922" s="542"/>
      <c r="F922" s="542"/>
      <c r="G922" s="542"/>
      <c r="H922" s="542"/>
      <c r="I922" s="542"/>
      <c r="J922" s="542"/>
      <c r="K922" s="542"/>
      <c r="L922" s="542"/>
      <c r="M922" s="542"/>
      <c r="N922" s="542"/>
      <c r="O922" s="542"/>
      <c r="P922" s="542"/>
      <c r="Q922" s="542"/>
      <c r="R922" s="542"/>
      <c r="S922" s="542"/>
      <c r="T922" s="542"/>
      <c r="U922" s="542"/>
      <c r="V922" s="542"/>
      <c r="W922" s="542"/>
      <c r="X922" s="542"/>
      <c r="Y922" s="542"/>
      <c r="Z922" s="542"/>
    </row>
    <row r="923" spans="1:26" ht="15.75" x14ac:dyDescent="0.25">
      <c r="A923" s="541"/>
      <c r="B923" s="541"/>
      <c r="C923" s="542"/>
      <c r="D923" s="542"/>
      <c r="E923" s="542"/>
      <c r="F923" s="542"/>
      <c r="G923" s="542"/>
      <c r="H923" s="542"/>
      <c r="I923" s="542"/>
      <c r="J923" s="542"/>
      <c r="K923" s="542"/>
      <c r="L923" s="542"/>
      <c r="M923" s="542"/>
      <c r="N923" s="542"/>
      <c r="O923" s="542"/>
      <c r="P923" s="542"/>
      <c r="Q923" s="542"/>
      <c r="R923" s="542"/>
      <c r="S923" s="542"/>
      <c r="T923" s="542"/>
      <c r="U923" s="542"/>
      <c r="V923" s="542"/>
      <c r="W923" s="542"/>
      <c r="X923" s="542"/>
      <c r="Y923" s="542"/>
      <c r="Z923" s="542"/>
    </row>
    <row r="924" spans="1:26" ht="15.75" x14ac:dyDescent="0.25">
      <c r="A924" s="541"/>
      <c r="B924" s="541"/>
      <c r="C924" s="542"/>
      <c r="D924" s="542"/>
      <c r="E924" s="542"/>
      <c r="F924" s="542"/>
      <c r="G924" s="542"/>
      <c r="H924" s="542"/>
      <c r="I924" s="542"/>
      <c r="J924" s="542"/>
      <c r="K924" s="542"/>
      <c r="L924" s="542"/>
      <c r="M924" s="542"/>
      <c r="N924" s="542"/>
      <c r="O924" s="542"/>
      <c r="P924" s="542"/>
      <c r="Q924" s="542"/>
      <c r="R924" s="542"/>
      <c r="S924" s="542"/>
      <c r="T924" s="542"/>
      <c r="U924" s="542"/>
      <c r="V924" s="542"/>
      <c r="W924" s="542"/>
      <c r="X924" s="542"/>
      <c r="Y924" s="542"/>
      <c r="Z924" s="542"/>
    </row>
    <row r="925" spans="1:26" ht="15.75" x14ac:dyDescent="0.25">
      <c r="A925" s="541"/>
      <c r="B925" s="541"/>
      <c r="C925" s="542"/>
      <c r="D925" s="542"/>
      <c r="E925" s="542"/>
      <c r="F925" s="542"/>
      <c r="G925" s="542"/>
      <c r="H925" s="542"/>
      <c r="I925" s="542"/>
      <c r="J925" s="542"/>
      <c r="K925" s="542"/>
      <c r="L925" s="542"/>
      <c r="M925" s="542"/>
      <c r="N925" s="542"/>
      <c r="O925" s="542"/>
      <c r="P925" s="542"/>
      <c r="Q925" s="542"/>
      <c r="R925" s="542"/>
      <c r="S925" s="542"/>
      <c r="T925" s="542"/>
      <c r="U925" s="542"/>
      <c r="V925" s="542"/>
      <c r="W925" s="542"/>
      <c r="X925" s="542"/>
      <c r="Y925" s="542"/>
      <c r="Z925" s="542"/>
    </row>
    <row r="926" spans="1:26" ht="15.75" x14ac:dyDescent="0.25">
      <c r="A926" s="541"/>
      <c r="B926" s="541"/>
      <c r="C926" s="542"/>
      <c r="D926" s="542"/>
      <c r="E926" s="542"/>
      <c r="F926" s="542"/>
      <c r="G926" s="542"/>
      <c r="H926" s="542"/>
      <c r="I926" s="542"/>
      <c r="J926" s="542"/>
      <c r="K926" s="542"/>
      <c r="L926" s="542"/>
      <c r="M926" s="542"/>
      <c r="N926" s="542"/>
      <c r="O926" s="542"/>
      <c r="P926" s="542"/>
      <c r="Q926" s="542"/>
      <c r="R926" s="542"/>
      <c r="S926" s="542"/>
      <c r="T926" s="542"/>
      <c r="U926" s="542"/>
      <c r="V926" s="542"/>
      <c r="W926" s="542"/>
      <c r="X926" s="542"/>
      <c r="Y926" s="542"/>
      <c r="Z926" s="542"/>
    </row>
    <row r="927" spans="1:26" ht="15.75" x14ac:dyDescent="0.25">
      <c r="A927" s="541"/>
      <c r="B927" s="541"/>
      <c r="C927" s="542"/>
      <c r="D927" s="542"/>
      <c r="E927" s="542"/>
      <c r="F927" s="542"/>
      <c r="G927" s="542"/>
      <c r="H927" s="542"/>
      <c r="I927" s="542"/>
      <c r="J927" s="542"/>
      <c r="K927" s="542"/>
      <c r="L927" s="542"/>
      <c r="M927" s="542"/>
      <c r="N927" s="542"/>
      <c r="O927" s="542"/>
      <c r="P927" s="542"/>
      <c r="Q927" s="542"/>
      <c r="R927" s="542"/>
      <c r="S927" s="542"/>
      <c r="T927" s="542"/>
      <c r="U927" s="542"/>
      <c r="V927" s="542"/>
      <c r="W927" s="542"/>
      <c r="X927" s="542"/>
      <c r="Y927" s="542"/>
      <c r="Z927" s="542"/>
    </row>
    <row r="928" spans="1:26" ht="15.75" x14ac:dyDescent="0.25">
      <c r="A928" s="541"/>
      <c r="B928" s="541"/>
      <c r="C928" s="542"/>
      <c r="D928" s="542"/>
      <c r="E928" s="542"/>
      <c r="F928" s="542"/>
      <c r="G928" s="542"/>
      <c r="H928" s="542"/>
      <c r="I928" s="542"/>
      <c r="J928" s="542"/>
      <c r="K928" s="542"/>
      <c r="L928" s="542"/>
      <c r="M928" s="542"/>
      <c r="N928" s="542"/>
      <c r="O928" s="542"/>
      <c r="P928" s="542"/>
      <c r="Q928" s="542"/>
      <c r="R928" s="542"/>
      <c r="S928" s="542"/>
      <c r="T928" s="542"/>
      <c r="U928" s="542"/>
      <c r="V928" s="542"/>
      <c r="W928" s="542"/>
      <c r="X928" s="542"/>
      <c r="Y928" s="542"/>
      <c r="Z928" s="542"/>
    </row>
    <row r="929" spans="1:26" ht="15.75" x14ac:dyDescent="0.25">
      <c r="A929" s="541"/>
      <c r="B929" s="541"/>
      <c r="C929" s="542"/>
      <c r="D929" s="542"/>
      <c r="E929" s="542"/>
      <c r="F929" s="542"/>
      <c r="G929" s="542"/>
      <c r="H929" s="542"/>
      <c r="I929" s="542"/>
      <c r="J929" s="542"/>
      <c r="K929" s="542"/>
      <c r="L929" s="542"/>
      <c r="M929" s="542"/>
      <c r="N929" s="542"/>
      <c r="O929" s="542"/>
      <c r="P929" s="542"/>
      <c r="Q929" s="542"/>
      <c r="R929" s="542"/>
      <c r="S929" s="542"/>
      <c r="T929" s="542"/>
      <c r="U929" s="542"/>
      <c r="V929" s="542"/>
      <c r="W929" s="542"/>
      <c r="X929" s="542"/>
      <c r="Y929" s="542"/>
      <c r="Z929" s="542"/>
    </row>
    <row r="930" spans="1:26" ht="15.75" x14ac:dyDescent="0.25">
      <c r="A930" s="541"/>
      <c r="B930" s="541"/>
      <c r="C930" s="542"/>
      <c r="D930" s="542"/>
      <c r="E930" s="542"/>
      <c r="F930" s="542"/>
      <c r="G930" s="542"/>
      <c r="H930" s="542"/>
      <c r="I930" s="542"/>
      <c r="J930" s="542"/>
      <c r="K930" s="542"/>
      <c r="L930" s="542"/>
      <c r="M930" s="542"/>
      <c r="N930" s="542"/>
      <c r="O930" s="542"/>
      <c r="P930" s="542"/>
      <c r="Q930" s="542"/>
      <c r="R930" s="542"/>
      <c r="S930" s="542"/>
      <c r="T930" s="542"/>
      <c r="U930" s="542"/>
      <c r="V930" s="542"/>
      <c r="W930" s="542"/>
      <c r="X930" s="542"/>
      <c r="Y930" s="542"/>
      <c r="Z930" s="542"/>
    </row>
    <row r="931" spans="1:26" ht="15.75" x14ac:dyDescent="0.25">
      <c r="A931" s="541"/>
      <c r="B931" s="541"/>
      <c r="C931" s="542"/>
      <c r="D931" s="542"/>
      <c r="E931" s="542"/>
      <c r="F931" s="542"/>
      <c r="G931" s="542"/>
      <c r="H931" s="542"/>
      <c r="I931" s="542"/>
      <c r="J931" s="542"/>
      <c r="K931" s="542"/>
      <c r="L931" s="542"/>
      <c r="M931" s="542"/>
      <c r="N931" s="542"/>
      <c r="O931" s="542"/>
      <c r="P931" s="542"/>
      <c r="Q931" s="542"/>
      <c r="R931" s="542"/>
      <c r="S931" s="542"/>
      <c r="T931" s="542"/>
      <c r="U931" s="542"/>
      <c r="V931" s="542"/>
      <c r="W931" s="542"/>
      <c r="X931" s="542"/>
      <c r="Y931" s="542"/>
      <c r="Z931" s="542"/>
    </row>
    <row r="932" spans="1:26" ht="15.75" x14ac:dyDescent="0.25">
      <c r="A932" s="541"/>
      <c r="B932" s="541"/>
      <c r="C932" s="542"/>
      <c r="D932" s="542"/>
      <c r="E932" s="542"/>
      <c r="F932" s="542"/>
      <c r="G932" s="542"/>
      <c r="H932" s="542"/>
      <c r="I932" s="542"/>
      <c r="J932" s="542"/>
      <c r="K932" s="542"/>
      <c r="L932" s="542"/>
      <c r="M932" s="542"/>
      <c r="N932" s="542"/>
      <c r="O932" s="542"/>
      <c r="P932" s="542"/>
      <c r="Q932" s="542"/>
      <c r="R932" s="542"/>
      <c r="S932" s="542"/>
      <c r="T932" s="542"/>
      <c r="U932" s="542"/>
      <c r="V932" s="542"/>
      <c r="W932" s="542"/>
      <c r="X932" s="542"/>
      <c r="Y932" s="542"/>
      <c r="Z932" s="542"/>
    </row>
    <row r="933" spans="1:26" ht="15.75" x14ac:dyDescent="0.25">
      <c r="A933" s="541"/>
      <c r="B933" s="541"/>
      <c r="C933" s="542"/>
      <c r="D933" s="542"/>
      <c r="E933" s="542"/>
      <c r="F933" s="542"/>
      <c r="G933" s="542"/>
      <c r="H933" s="542"/>
      <c r="I933" s="542"/>
      <c r="J933" s="542"/>
      <c r="K933" s="542"/>
      <c r="L933" s="542"/>
      <c r="M933" s="542"/>
      <c r="N933" s="542"/>
      <c r="O933" s="542"/>
      <c r="P933" s="542"/>
      <c r="Q933" s="542"/>
      <c r="R933" s="542"/>
      <c r="S933" s="542"/>
      <c r="T933" s="542"/>
      <c r="U933" s="542"/>
      <c r="V933" s="542"/>
      <c r="W933" s="542"/>
      <c r="X933" s="542"/>
      <c r="Y933" s="542"/>
      <c r="Z933" s="542"/>
    </row>
    <row r="934" spans="1:26" ht="15.75" x14ac:dyDescent="0.25">
      <c r="A934" s="541"/>
      <c r="B934" s="541"/>
      <c r="C934" s="542"/>
      <c r="D934" s="542"/>
      <c r="E934" s="542"/>
      <c r="F934" s="542"/>
      <c r="G934" s="542"/>
      <c r="H934" s="542"/>
      <c r="I934" s="542"/>
      <c r="J934" s="542"/>
      <c r="K934" s="542"/>
      <c r="L934" s="542"/>
      <c r="M934" s="542"/>
      <c r="N934" s="542"/>
      <c r="O934" s="542"/>
      <c r="P934" s="542"/>
      <c r="Q934" s="542"/>
      <c r="R934" s="542"/>
      <c r="S934" s="542"/>
      <c r="T934" s="542"/>
      <c r="U934" s="542"/>
      <c r="V934" s="542"/>
      <c r="W934" s="542"/>
      <c r="X934" s="542"/>
      <c r="Y934" s="542"/>
      <c r="Z934" s="542"/>
    </row>
    <row r="935" spans="1:26" ht="15.75" x14ac:dyDescent="0.25">
      <c r="A935" s="541"/>
      <c r="B935" s="541"/>
      <c r="C935" s="542"/>
      <c r="D935" s="542"/>
      <c r="E935" s="542"/>
      <c r="F935" s="542"/>
      <c r="G935" s="542"/>
      <c r="H935" s="542"/>
      <c r="I935" s="542"/>
      <c r="J935" s="542"/>
      <c r="K935" s="542"/>
      <c r="L935" s="542"/>
      <c r="M935" s="542"/>
      <c r="N935" s="542"/>
      <c r="O935" s="542"/>
      <c r="P935" s="542"/>
      <c r="Q935" s="542"/>
      <c r="R935" s="542"/>
      <c r="S935" s="542"/>
      <c r="T935" s="542"/>
      <c r="U935" s="542"/>
      <c r="V935" s="542"/>
      <c r="W935" s="542"/>
      <c r="X935" s="542"/>
      <c r="Y935" s="542"/>
      <c r="Z935" s="542"/>
    </row>
    <row r="936" spans="1:26" ht="15.75" x14ac:dyDescent="0.25">
      <c r="A936" s="541"/>
      <c r="B936" s="541"/>
      <c r="C936" s="542"/>
      <c r="D936" s="542"/>
      <c r="E936" s="542"/>
      <c r="F936" s="542"/>
      <c r="G936" s="542"/>
      <c r="H936" s="542"/>
      <c r="I936" s="542"/>
      <c r="J936" s="542"/>
      <c r="K936" s="542"/>
      <c r="L936" s="542"/>
      <c r="M936" s="542"/>
      <c r="N936" s="542"/>
      <c r="O936" s="542"/>
      <c r="P936" s="542"/>
      <c r="Q936" s="542"/>
      <c r="R936" s="542"/>
      <c r="S936" s="542"/>
      <c r="T936" s="542"/>
      <c r="U936" s="542"/>
      <c r="V936" s="542"/>
      <c r="W936" s="542"/>
      <c r="X936" s="542"/>
      <c r="Y936" s="542"/>
      <c r="Z936" s="542"/>
    </row>
    <row r="937" spans="1:26" ht="15.75" x14ac:dyDescent="0.25">
      <c r="A937" s="541"/>
      <c r="B937" s="541"/>
      <c r="C937" s="542"/>
      <c r="D937" s="542"/>
      <c r="E937" s="542"/>
      <c r="F937" s="542"/>
      <c r="G937" s="542"/>
      <c r="H937" s="542"/>
      <c r="I937" s="542"/>
      <c r="J937" s="542"/>
      <c r="K937" s="542"/>
      <c r="L937" s="542"/>
      <c r="M937" s="542"/>
      <c r="N937" s="542"/>
      <c r="O937" s="542"/>
      <c r="P937" s="542"/>
      <c r="Q937" s="542"/>
      <c r="R937" s="542"/>
      <c r="S937" s="542"/>
      <c r="T937" s="542"/>
      <c r="U937" s="542"/>
      <c r="V937" s="542"/>
      <c r="W937" s="542"/>
      <c r="X937" s="542"/>
      <c r="Y937" s="542"/>
      <c r="Z937" s="542"/>
    </row>
    <row r="938" spans="1:26" ht="15.75" x14ac:dyDescent="0.25">
      <c r="A938" s="541"/>
      <c r="B938" s="541"/>
      <c r="C938" s="542"/>
      <c r="D938" s="542"/>
      <c r="E938" s="542"/>
      <c r="F938" s="542"/>
      <c r="G938" s="542"/>
      <c r="H938" s="542"/>
      <c r="I938" s="542"/>
      <c r="J938" s="542"/>
      <c r="K938" s="542"/>
      <c r="L938" s="542"/>
      <c r="M938" s="542"/>
      <c r="N938" s="542"/>
      <c r="O938" s="542"/>
      <c r="P938" s="542"/>
      <c r="Q938" s="542"/>
      <c r="R938" s="542"/>
      <c r="S938" s="542"/>
      <c r="T938" s="542"/>
      <c r="U938" s="542"/>
      <c r="V938" s="542"/>
      <c r="W938" s="542"/>
      <c r="X938" s="542"/>
      <c r="Y938" s="542"/>
      <c r="Z938" s="542"/>
    </row>
    <row r="939" spans="1:26" ht="15.75" x14ac:dyDescent="0.25">
      <c r="A939" s="541"/>
      <c r="B939" s="541"/>
      <c r="C939" s="542"/>
      <c r="D939" s="542"/>
      <c r="E939" s="542"/>
      <c r="F939" s="542"/>
      <c r="G939" s="542"/>
      <c r="H939" s="542"/>
      <c r="I939" s="542"/>
      <c r="J939" s="542"/>
      <c r="K939" s="542"/>
      <c r="L939" s="542"/>
      <c r="M939" s="542"/>
      <c r="N939" s="542"/>
      <c r="O939" s="542"/>
      <c r="P939" s="542"/>
      <c r="Q939" s="542"/>
      <c r="R939" s="542"/>
      <c r="S939" s="542"/>
      <c r="T939" s="542"/>
      <c r="U939" s="542"/>
      <c r="V939" s="542"/>
      <c r="W939" s="542"/>
      <c r="X939" s="542"/>
      <c r="Y939" s="542"/>
      <c r="Z939" s="542"/>
    </row>
    <row r="940" spans="1:26" ht="15.75" x14ac:dyDescent="0.25">
      <c r="A940" s="541"/>
      <c r="B940" s="541"/>
      <c r="C940" s="542"/>
      <c r="D940" s="542"/>
      <c r="E940" s="542"/>
      <c r="F940" s="542"/>
      <c r="G940" s="542"/>
      <c r="H940" s="542"/>
      <c r="I940" s="542"/>
      <c r="J940" s="542"/>
      <c r="K940" s="542"/>
      <c r="L940" s="542"/>
      <c r="M940" s="542"/>
      <c r="N940" s="542"/>
      <c r="O940" s="542"/>
      <c r="P940" s="542"/>
      <c r="Q940" s="542"/>
      <c r="R940" s="542"/>
      <c r="S940" s="542"/>
      <c r="T940" s="542"/>
      <c r="U940" s="542"/>
      <c r="V940" s="542"/>
      <c r="W940" s="542"/>
      <c r="X940" s="542"/>
      <c r="Y940" s="542"/>
      <c r="Z940" s="542"/>
    </row>
    <row r="941" spans="1:26" ht="15.75" x14ac:dyDescent="0.25">
      <c r="A941" s="541"/>
      <c r="B941" s="541"/>
      <c r="C941" s="542"/>
      <c r="D941" s="542"/>
      <c r="E941" s="542"/>
      <c r="F941" s="542"/>
      <c r="G941" s="542"/>
      <c r="H941" s="542"/>
      <c r="I941" s="542"/>
      <c r="J941" s="542"/>
      <c r="K941" s="542"/>
      <c r="L941" s="542"/>
      <c r="M941" s="542"/>
      <c r="N941" s="542"/>
      <c r="O941" s="542"/>
      <c r="P941" s="542"/>
      <c r="Q941" s="542"/>
      <c r="R941" s="542"/>
      <c r="S941" s="542"/>
      <c r="T941" s="542"/>
      <c r="U941" s="542"/>
      <c r="V941" s="542"/>
      <c r="W941" s="542"/>
      <c r="X941" s="542"/>
      <c r="Y941" s="542"/>
      <c r="Z941" s="542"/>
    </row>
    <row r="942" spans="1:26" ht="15.75" x14ac:dyDescent="0.25">
      <c r="A942" s="541"/>
      <c r="B942" s="541"/>
      <c r="C942" s="542"/>
      <c r="D942" s="542"/>
      <c r="E942" s="542"/>
      <c r="F942" s="542"/>
      <c r="G942" s="542"/>
      <c r="H942" s="542"/>
      <c r="I942" s="542"/>
      <c r="J942" s="542"/>
      <c r="K942" s="542"/>
      <c r="L942" s="542"/>
      <c r="M942" s="542"/>
      <c r="N942" s="542"/>
      <c r="O942" s="542"/>
      <c r="P942" s="542"/>
      <c r="Q942" s="542"/>
      <c r="R942" s="542"/>
      <c r="S942" s="542"/>
      <c r="T942" s="542"/>
      <c r="U942" s="542"/>
      <c r="V942" s="542"/>
      <c r="W942" s="542"/>
      <c r="X942" s="542"/>
      <c r="Y942" s="542"/>
      <c r="Z942" s="542"/>
    </row>
    <row r="943" spans="1:26" ht="15.75" x14ac:dyDescent="0.25">
      <c r="A943" s="541"/>
      <c r="B943" s="541"/>
      <c r="C943" s="542"/>
      <c r="D943" s="542"/>
      <c r="E943" s="542"/>
      <c r="F943" s="542"/>
      <c r="G943" s="542"/>
      <c r="H943" s="542"/>
      <c r="I943" s="542"/>
      <c r="J943" s="542"/>
      <c r="K943" s="542"/>
      <c r="L943" s="542"/>
      <c r="M943" s="542"/>
      <c r="N943" s="542"/>
      <c r="O943" s="542"/>
      <c r="P943" s="542"/>
      <c r="Q943" s="542"/>
      <c r="R943" s="542"/>
      <c r="S943" s="542"/>
      <c r="T943" s="542"/>
      <c r="U943" s="542"/>
      <c r="V943" s="542"/>
      <c r="W943" s="542"/>
      <c r="X943" s="542"/>
      <c r="Y943" s="542"/>
      <c r="Z943" s="542"/>
    </row>
    <row r="944" spans="1:26" ht="15.75" x14ac:dyDescent="0.25">
      <c r="A944" s="541"/>
      <c r="B944" s="541"/>
      <c r="C944" s="542"/>
      <c r="D944" s="542"/>
      <c r="E944" s="542"/>
      <c r="F944" s="542"/>
      <c r="G944" s="542"/>
      <c r="H944" s="542"/>
      <c r="I944" s="542"/>
      <c r="J944" s="542"/>
      <c r="K944" s="542"/>
      <c r="L944" s="542"/>
      <c r="M944" s="542"/>
      <c r="N944" s="542"/>
      <c r="O944" s="542"/>
      <c r="P944" s="542"/>
      <c r="Q944" s="542"/>
      <c r="R944" s="542"/>
      <c r="S944" s="542"/>
      <c r="T944" s="542"/>
      <c r="U944" s="542"/>
      <c r="V944" s="542"/>
      <c r="W944" s="542"/>
      <c r="X944" s="542"/>
      <c r="Y944" s="542"/>
      <c r="Z944" s="542"/>
    </row>
    <row r="945" spans="1:26" ht="15.75" x14ac:dyDescent="0.25">
      <c r="A945" s="541"/>
      <c r="B945" s="541"/>
      <c r="C945" s="542"/>
      <c r="D945" s="542"/>
      <c r="E945" s="542"/>
      <c r="F945" s="542"/>
      <c r="G945" s="542"/>
      <c r="H945" s="542"/>
      <c r="I945" s="542"/>
      <c r="J945" s="542"/>
      <c r="K945" s="542"/>
      <c r="L945" s="542"/>
      <c r="M945" s="542"/>
      <c r="N945" s="542"/>
      <c r="O945" s="542"/>
      <c r="P945" s="542"/>
      <c r="Q945" s="542"/>
      <c r="R945" s="542"/>
      <c r="S945" s="542"/>
      <c r="T945" s="542"/>
      <c r="U945" s="542"/>
      <c r="V945" s="542"/>
      <c r="W945" s="542"/>
      <c r="X945" s="542"/>
      <c r="Y945" s="542"/>
      <c r="Z945" s="542"/>
    </row>
    <row r="946" spans="1:26" ht="15.75" x14ac:dyDescent="0.25">
      <c r="A946" s="541"/>
      <c r="B946" s="541"/>
      <c r="C946" s="542"/>
      <c r="D946" s="542"/>
      <c r="E946" s="542"/>
      <c r="F946" s="542"/>
      <c r="G946" s="542"/>
      <c r="H946" s="542"/>
      <c r="I946" s="542"/>
      <c r="J946" s="542"/>
      <c r="K946" s="542"/>
      <c r="L946" s="542"/>
      <c r="M946" s="542"/>
      <c r="N946" s="542"/>
      <c r="O946" s="542"/>
      <c r="P946" s="542"/>
      <c r="Q946" s="542"/>
      <c r="R946" s="542"/>
      <c r="S946" s="542"/>
      <c r="T946" s="542"/>
      <c r="U946" s="542"/>
      <c r="V946" s="542"/>
      <c r="W946" s="542"/>
      <c r="X946" s="542"/>
      <c r="Y946" s="542"/>
      <c r="Z946" s="542"/>
    </row>
    <row r="947" spans="1:26" ht="15.75" x14ac:dyDescent="0.25">
      <c r="A947" s="541"/>
      <c r="B947" s="541"/>
      <c r="C947" s="542"/>
      <c r="D947" s="542"/>
      <c r="E947" s="542"/>
      <c r="F947" s="542"/>
      <c r="G947" s="542"/>
      <c r="H947" s="542"/>
      <c r="I947" s="542"/>
      <c r="J947" s="542"/>
      <c r="K947" s="542"/>
      <c r="L947" s="542"/>
      <c r="M947" s="542"/>
      <c r="N947" s="542"/>
      <c r="O947" s="542"/>
      <c r="P947" s="542"/>
      <c r="Q947" s="542"/>
      <c r="R947" s="542"/>
      <c r="S947" s="542"/>
      <c r="T947" s="542"/>
      <c r="U947" s="542"/>
      <c r="V947" s="542"/>
      <c r="W947" s="542"/>
      <c r="X947" s="542"/>
      <c r="Y947" s="542"/>
      <c r="Z947" s="542"/>
    </row>
    <row r="948" spans="1:26" ht="15.75" x14ac:dyDescent="0.25">
      <c r="A948" s="541"/>
      <c r="B948" s="541"/>
      <c r="C948" s="542"/>
      <c r="D948" s="542"/>
      <c r="E948" s="542"/>
      <c r="F948" s="542"/>
      <c r="G948" s="542"/>
      <c r="H948" s="542"/>
      <c r="I948" s="542"/>
      <c r="J948" s="542"/>
      <c r="K948" s="542"/>
      <c r="L948" s="542"/>
      <c r="M948" s="542"/>
      <c r="N948" s="542"/>
      <c r="O948" s="542"/>
      <c r="P948" s="542"/>
      <c r="Q948" s="542"/>
      <c r="R948" s="542"/>
      <c r="S948" s="542"/>
      <c r="T948" s="542"/>
      <c r="U948" s="542"/>
      <c r="V948" s="542"/>
      <c r="W948" s="542"/>
      <c r="X948" s="542"/>
      <c r="Y948" s="542"/>
      <c r="Z948" s="542"/>
    </row>
    <row r="949" spans="1:26" ht="15.75" x14ac:dyDescent="0.25">
      <c r="A949" s="541"/>
      <c r="B949" s="541"/>
      <c r="C949" s="542"/>
      <c r="D949" s="542"/>
      <c r="E949" s="542"/>
      <c r="F949" s="542"/>
      <c r="G949" s="542"/>
      <c r="H949" s="542"/>
      <c r="I949" s="542"/>
      <c r="J949" s="542"/>
      <c r="K949" s="542"/>
      <c r="L949" s="542"/>
      <c r="M949" s="542"/>
      <c r="N949" s="542"/>
      <c r="O949" s="542"/>
      <c r="P949" s="542"/>
      <c r="Q949" s="542"/>
      <c r="R949" s="542"/>
      <c r="S949" s="542"/>
      <c r="T949" s="542"/>
      <c r="U949" s="542"/>
      <c r="V949" s="542"/>
      <c r="W949" s="542"/>
      <c r="X949" s="542"/>
      <c r="Y949" s="542"/>
      <c r="Z949" s="542"/>
    </row>
    <row r="950" spans="1:26" ht="15.75" x14ac:dyDescent="0.25">
      <c r="A950" s="541"/>
      <c r="B950" s="541"/>
      <c r="C950" s="542"/>
      <c r="D950" s="542"/>
      <c r="E950" s="542"/>
      <c r="F950" s="542"/>
      <c r="G950" s="542"/>
      <c r="H950" s="542"/>
      <c r="I950" s="542"/>
      <c r="J950" s="542"/>
      <c r="K950" s="542"/>
      <c r="L950" s="542"/>
      <c r="M950" s="542"/>
      <c r="N950" s="542"/>
      <c r="O950" s="542"/>
      <c r="P950" s="542"/>
      <c r="Q950" s="542"/>
      <c r="R950" s="542"/>
      <c r="S950" s="542"/>
      <c r="T950" s="542"/>
      <c r="U950" s="542"/>
      <c r="V950" s="542"/>
      <c r="W950" s="542"/>
      <c r="X950" s="542"/>
      <c r="Y950" s="542"/>
      <c r="Z950" s="542"/>
    </row>
    <row r="951" spans="1:26" ht="15.75" x14ac:dyDescent="0.25">
      <c r="A951" s="541"/>
      <c r="B951" s="541"/>
      <c r="C951" s="542"/>
      <c r="D951" s="542"/>
      <c r="E951" s="542"/>
      <c r="F951" s="542"/>
      <c r="G951" s="542"/>
      <c r="H951" s="542"/>
      <c r="I951" s="542"/>
      <c r="J951" s="542"/>
      <c r="K951" s="542"/>
      <c r="L951" s="542"/>
      <c r="M951" s="542"/>
      <c r="N951" s="542"/>
      <c r="O951" s="542"/>
      <c r="P951" s="542"/>
      <c r="Q951" s="542"/>
      <c r="R951" s="542"/>
      <c r="S951" s="542"/>
      <c r="T951" s="542"/>
      <c r="U951" s="542"/>
      <c r="V951" s="542"/>
      <c r="W951" s="542"/>
      <c r="X951" s="542"/>
      <c r="Y951" s="542"/>
      <c r="Z951" s="542"/>
    </row>
    <row r="952" spans="1:26" ht="15.75" x14ac:dyDescent="0.25">
      <c r="A952" s="541"/>
      <c r="B952" s="541"/>
      <c r="C952" s="542"/>
      <c r="D952" s="542"/>
      <c r="E952" s="542"/>
      <c r="F952" s="542"/>
      <c r="G952" s="542"/>
      <c r="H952" s="542"/>
      <c r="I952" s="542"/>
      <c r="J952" s="542"/>
      <c r="K952" s="542"/>
      <c r="L952" s="542"/>
      <c r="M952" s="542"/>
      <c r="N952" s="542"/>
      <c r="O952" s="542"/>
      <c r="P952" s="542"/>
      <c r="Q952" s="542"/>
      <c r="R952" s="542"/>
      <c r="S952" s="542"/>
      <c r="T952" s="542"/>
      <c r="U952" s="542"/>
      <c r="V952" s="542"/>
      <c r="W952" s="542"/>
      <c r="X952" s="542"/>
      <c r="Y952" s="542"/>
      <c r="Z952" s="542"/>
    </row>
    <row r="953" spans="1:26" ht="15.75" x14ac:dyDescent="0.25">
      <c r="A953" s="541"/>
      <c r="B953" s="541"/>
      <c r="C953" s="542"/>
      <c r="D953" s="542"/>
      <c r="E953" s="542"/>
      <c r="F953" s="542"/>
      <c r="G953" s="542"/>
      <c r="H953" s="542"/>
      <c r="I953" s="542"/>
      <c r="J953" s="542"/>
      <c r="K953" s="542"/>
      <c r="L953" s="542"/>
      <c r="M953" s="542"/>
      <c r="N953" s="542"/>
      <c r="O953" s="542"/>
      <c r="P953" s="542"/>
      <c r="Q953" s="542"/>
      <c r="R953" s="542"/>
      <c r="S953" s="542"/>
      <c r="T953" s="542"/>
      <c r="U953" s="542"/>
      <c r="V953" s="542"/>
      <c r="W953" s="542"/>
      <c r="X953" s="542"/>
      <c r="Y953" s="542"/>
      <c r="Z953" s="542"/>
    </row>
    <row r="954" spans="1:26" ht="15.75" x14ac:dyDescent="0.25">
      <c r="A954" s="541"/>
      <c r="B954" s="541"/>
      <c r="C954" s="542"/>
      <c r="D954" s="542"/>
      <c r="E954" s="542"/>
      <c r="F954" s="542"/>
      <c r="G954" s="542"/>
      <c r="H954" s="542"/>
      <c r="I954" s="542"/>
      <c r="J954" s="542"/>
      <c r="K954" s="542"/>
      <c r="L954" s="542"/>
      <c r="M954" s="542"/>
      <c r="N954" s="542"/>
      <c r="O954" s="542"/>
      <c r="P954" s="542"/>
      <c r="Q954" s="542"/>
      <c r="R954" s="542"/>
      <c r="S954" s="542"/>
      <c r="T954" s="542"/>
      <c r="U954" s="542"/>
      <c r="V954" s="542"/>
      <c r="W954" s="542"/>
      <c r="X954" s="542"/>
      <c r="Y954" s="542"/>
      <c r="Z954" s="542"/>
    </row>
    <row r="955" spans="1:26" ht="15.75" x14ac:dyDescent="0.25">
      <c r="A955" s="541"/>
      <c r="B955" s="541"/>
      <c r="C955" s="542"/>
      <c r="D955" s="542"/>
      <c r="E955" s="542"/>
      <c r="F955" s="542"/>
      <c r="G955" s="542"/>
      <c r="H955" s="542"/>
      <c r="I955" s="542"/>
      <c r="J955" s="542"/>
      <c r="K955" s="542"/>
      <c r="L955" s="542"/>
      <c r="M955" s="542"/>
      <c r="N955" s="542"/>
      <c r="O955" s="542"/>
      <c r="P955" s="542"/>
      <c r="Q955" s="542"/>
      <c r="R955" s="542"/>
      <c r="S955" s="542"/>
      <c r="T955" s="542"/>
      <c r="U955" s="542"/>
      <c r="V955" s="542"/>
      <c r="W955" s="542"/>
      <c r="X955" s="542"/>
      <c r="Y955" s="542"/>
      <c r="Z955" s="542"/>
    </row>
    <row r="956" spans="1:26" ht="15.75" x14ac:dyDescent="0.25">
      <c r="A956" s="541"/>
      <c r="B956" s="541"/>
      <c r="C956" s="542"/>
      <c r="D956" s="542"/>
      <c r="E956" s="542"/>
      <c r="F956" s="542"/>
      <c r="G956" s="542"/>
      <c r="H956" s="542"/>
      <c r="I956" s="542"/>
      <c r="J956" s="542"/>
      <c r="K956" s="542"/>
      <c r="L956" s="542"/>
      <c r="M956" s="542"/>
      <c r="N956" s="542"/>
      <c r="O956" s="542"/>
      <c r="P956" s="542"/>
      <c r="Q956" s="542"/>
      <c r="R956" s="542"/>
      <c r="S956" s="542"/>
      <c r="T956" s="542"/>
      <c r="U956" s="542"/>
      <c r="V956" s="542"/>
      <c r="W956" s="542"/>
      <c r="X956" s="542"/>
      <c r="Y956" s="542"/>
      <c r="Z956" s="542"/>
    </row>
    <row r="957" spans="1:26" ht="15.75" x14ac:dyDescent="0.25">
      <c r="A957" s="541"/>
      <c r="B957" s="541"/>
      <c r="C957" s="542"/>
      <c r="D957" s="542"/>
      <c r="E957" s="542"/>
      <c r="F957" s="542"/>
      <c r="G957" s="542"/>
      <c r="H957" s="542"/>
      <c r="I957" s="542"/>
      <c r="J957" s="542"/>
      <c r="K957" s="542"/>
      <c r="L957" s="542"/>
      <c r="M957" s="542"/>
      <c r="N957" s="542"/>
      <c r="O957" s="542"/>
      <c r="P957" s="542"/>
      <c r="Q957" s="542"/>
      <c r="R957" s="542"/>
      <c r="S957" s="542"/>
      <c r="T957" s="542"/>
      <c r="U957" s="542"/>
      <c r="V957" s="542"/>
      <c r="W957" s="542"/>
      <c r="X957" s="542"/>
      <c r="Y957" s="542"/>
      <c r="Z957" s="542"/>
    </row>
    <row r="958" spans="1:26" ht="15.75" x14ac:dyDescent="0.25">
      <c r="A958" s="541"/>
      <c r="B958" s="541"/>
      <c r="C958" s="542"/>
      <c r="D958" s="542"/>
      <c r="E958" s="542"/>
      <c r="F958" s="542"/>
      <c r="G958" s="542"/>
      <c r="H958" s="542"/>
      <c r="I958" s="542"/>
      <c r="J958" s="542"/>
      <c r="K958" s="542"/>
      <c r="L958" s="542"/>
      <c r="M958" s="542"/>
      <c r="N958" s="542"/>
      <c r="O958" s="542"/>
      <c r="P958" s="542"/>
      <c r="Q958" s="542"/>
      <c r="R958" s="542"/>
      <c r="S958" s="542"/>
      <c r="T958" s="542"/>
      <c r="U958" s="542"/>
      <c r="V958" s="542"/>
      <c r="W958" s="542"/>
      <c r="X958" s="542"/>
      <c r="Y958" s="542"/>
      <c r="Z958" s="542"/>
    </row>
    <row r="959" spans="1:26" ht="15.75" x14ac:dyDescent="0.25">
      <c r="A959" s="541"/>
      <c r="B959" s="541"/>
      <c r="C959" s="542"/>
      <c r="D959" s="542"/>
      <c r="E959" s="542"/>
      <c r="F959" s="542"/>
      <c r="G959" s="542"/>
      <c r="H959" s="542"/>
      <c r="I959" s="542"/>
      <c r="J959" s="542"/>
      <c r="K959" s="542"/>
      <c r="L959" s="542"/>
      <c r="M959" s="542"/>
      <c r="N959" s="542"/>
      <c r="O959" s="542"/>
      <c r="P959" s="542"/>
      <c r="Q959" s="542"/>
      <c r="R959" s="542"/>
      <c r="S959" s="542"/>
      <c r="T959" s="542"/>
      <c r="U959" s="542"/>
      <c r="V959" s="542"/>
      <c r="W959" s="542"/>
      <c r="X959" s="542"/>
      <c r="Y959" s="542"/>
      <c r="Z959" s="542"/>
    </row>
    <row r="960" spans="1:26" ht="15.75" x14ac:dyDescent="0.25">
      <c r="A960" s="541"/>
      <c r="B960" s="541"/>
      <c r="C960" s="542"/>
      <c r="D960" s="542"/>
      <c r="E960" s="542"/>
      <c r="F960" s="542"/>
      <c r="G960" s="542"/>
      <c r="H960" s="542"/>
      <c r="I960" s="542"/>
      <c r="J960" s="542"/>
      <c r="K960" s="542"/>
      <c r="L960" s="542"/>
      <c r="M960" s="542"/>
      <c r="N960" s="542"/>
      <c r="O960" s="542"/>
      <c r="P960" s="542"/>
      <c r="Q960" s="542"/>
      <c r="R960" s="542"/>
      <c r="S960" s="542"/>
      <c r="T960" s="542"/>
      <c r="U960" s="542"/>
      <c r="V960" s="542"/>
      <c r="W960" s="542"/>
      <c r="X960" s="542"/>
      <c r="Y960" s="542"/>
      <c r="Z960" s="542"/>
    </row>
    <row r="961" spans="1:26" ht="15.75" x14ac:dyDescent="0.25">
      <c r="A961" s="541"/>
      <c r="B961" s="541"/>
      <c r="C961" s="542"/>
      <c r="D961" s="542"/>
      <c r="E961" s="542"/>
      <c r="F961" s="542"/>
      <c r="G961" s="542"/>
      <c r="H961" s="542"/>
      <c r="I961" s="542"/>
      <c r="J961" s="542"/>
      <c r="K961" s="542"/>
      <c r="L961" s="542"/>
      <c r="M961" s="542"/>
      <c r="N961" s="542"/>
      <c r="O961" s="542"/>
      <c r="P961" s="542"/>
      <c r="Q961" s="542"/>
      <c r="R961" s="542"/>
      <c r="S961" s="542"/>
      <c r="T961" s="542"/>
      <c r="U961" s="542"/>
      <c r="V961" s="542"/>
      <c r="W961" s="542"/>
      <c r="X961" s="542"/>
      <c r="Y961" s="542"/>
      <c r="Z961" s="542"/>
    </row>
    <row r="962" spans="1:26" ht="15.75" x14ac:dyDescent="0.25">
      <c r="A962" s="541"/>
      <c r="B962" s="541"/>
      <c r="C962" s="542"/>
      <c r="D962" s="542"/>
      <c r="E962" s="542"/>
      <c r="F962" s="542"/>
      <c r="G962" s="542"/>
      <c r="H962" s="542"/>
      <c r="I962" s="542"/>
      <c r="J962" s="542"/>
      <c r="K962" s="542"/>
      <c r="L962" s="542"/>
      <c r="M962" s="542"/>
      <c r="N962" s="542"/>
      <c r="O962" s="542"/>
      <c r="P962" s="542"/>
      <c r="Q962" s="542"/>
      <c r="R962" s="542"/>
      <c r="S962" s="542"/>
      <c r="T962" s="542"/>
      <c r="U962" s="542"/>
      <c r="V962" s="542"/>
      <c r="W962" s="542"/>
      <c r="X962" s="542"/>
      <c r="Y962" s="542"/>
      <c r="Z962" s="542"/>
    </row>
    <row r="963" spans="1:26" ht="15.75" x14ac:dyDescent="0.25">
      <c r="A963" s="541"/>
      <c r="B963" s="541"/>
      <c r="C963" s="542"/>
      <c r="D963" s="542"/>
      <c r="E963" s="542"/>
      <c r="F963" s="542"/>
      <c r="G963" s="542"/>
      <c r="H963" s="542"/>
      <c r="I963" s="542"/>
      <c r="J963" s="542"/>
      <c r="K963" s="542"/>
      <c r="L963" s="542"/>
      <c r="M963" s="542"/>
      <c r="N963" s="542"/>
      <c r="O963" s="542"/>
      <c r="P963" s="542"/>
      <c r="Q963" s="542"/>
      <c r="R963" s="542"/>
      <c r="S963" s="542"/>
      <c r="T963" s="542"/>
      <c r="U963" s="542"/>
      <c r="V963" s="542"/>
      <c r="W963" s="542"/>
      <c r="X963" s="542"/>
      <c r="Y963" s="542"/>
      <c r="Z963" s="542"/>
    </row>
    <row r="964" spans="1:26" ht="15.75" x14ac:dyDescent="0.25">
      <c r="A964" s="541"/>
      <c r="B964" s="541"/>
      <c r="C964" s="542"/>
      <c r="D964" s="542"/>
      <c r="E964" s="542"/>
      <c r="F964" s="542"/>
      <c r="G964" s="542"/>
      <c r="H964" s="542"/>
      <c r="I964" s="542"/>
      <c r="J964" s="542"/>
      <c r="K964" s="542"/>
      <c r="L964" s="542"/>
      <c r="M964" s="542"/>
      <c r="N964" s="542"/>
      <c r="O964" s="542"/>
      <c r="P964" s="542"/>
      <c r="Q964" s="542"/>
      <c r="R964" s="542"/>
      <c r="S964" s="542"/>
      <c r="T964" s="542"/>
      <c r="U964" s="542"/>
      <c r="V964" s="542"/>
      <c r="W964" s="542"/>
      <c r="X964" s="542"/>
      <c r="Y964" s="542"/>
      <c r="Z964" s="542"/>
    </row>
    <row r="965" spans="1:26" ht="15.75" x14ac:dyDescent="0.25">
      <c r="A965" s="541"/>
      <c r="B965" s="541"/>
      <c r="C965" s="542"/>
      <c r="D965" s="542"/>
      <c r="E965" s="542"/>
      <c r="F965" s="542"/>
      <c r="G965" s="542"/>
      <c r="H965" s="542"/>
      <c r="I965" s="542"/>
      <c r="J965" s="542"/>
      <c r="K965" s="542"/>
      <c r="L965" s="542"/>
      <c r="M965" s="542"/>
      <c r="N965" s="542"/>
      <c r="O965" s="542"/>
      <c r="P965" s="542"/>
      <c r="Q965" s="542"/>
      <c r="R965" s="542"/>
      <c r="S965" s="542"/>
      <c r="T965" s="542"/>
      <c r="U965" s="542"/>
      <c r="V965" s="542"/>
      <c r="W965" s="542"/>
      <c r="X965" s="542"/>
      <c r="Y965" s="542"/>
      <c r="Z965" s="542"/>
    </row>
    <row r="966" spans="1:26" ht="15.75" x14ac:dyDescent="0.25">
      <c r="A966" s="541"/>
      <c r="B966" s="541"/>
      <c r="C966" s="542"/>
      <c r="D966" s="542"/>
      <c r="E966" s="542"/>
      <c r="F966" s="542"/>
      <c r="G966" s="542"/>
      <c r="H966" s="542"/>
      <c r="I966" s="542"/>
      <c r="J966" s="542"/>
      <c r="K966" s="542"/>
      <c r="L966" s="542"/>
      <c r="M966" s="542"/>
      <c r="N966" s="542"/>
      <c r="O966" s="542"/>
      <c r="P966" s="542"/>
      <c r="Q966" s="542"/>
      <c r="R966" s="542"/>
      <c r="S966" s="542"/>
      <c r="T966" s="542"/>
      <c r="U966" s="542"/>
      <c r="V966" s="542"/>
      <c r="W966" s="542"/>
      <c r="X966" s="542"/>
      <c r="Y966" s="542"/>
      <c r="Z966" s="542"/>
    </row>
    <row r="967" spans="1:26" ht="15.75" x14ac:dyDescent="0.25">
      <c r="A967" s="541"/>
      <c r="B967" s="541"/>
      <c r="C967" s="542"/>
      <c r="D967" s="542"/>
      <c r="E967" s="542"/>
      <c r="F967" s="542"/>
      <c r="G967" s="542"/>
      <c r="H967" s="542"/>
      <c r="I967" s="542"/>
      <c r="J967" s="542"/>
      <c r="K967" s="542"/>
      <c r="L967" s="542"/>
      <c r="M967" s="542"/>
      <c r="N967" s="542"/>
      <c r="O967" s="542"/>
      <c r="P967" s="542"/>
      <c r="Q967" s="542"/>
      <c r="R967" s="542"/>
      <c r="S967" s="542"/>
      <c r="T967" s="542"/>
      <c r="U967" s="542"/>
      <c r="V967" s="542"/>
      <c r="W967" s="542"/>
      <c r="X967" s="542"/>
      <c r="Y967" s="542"/>
      <c r="Z967" s="542"/>
    </row>
    <row r="968" spans="1:26" ht="15.75" x14ac:dyDescent="0.25">
      <c r="A968" s="541"/>
      <c r="B968" s="541"/>
      <c r="C968" s="542"/>
      <c r="D968" s="542"/>
      <c r="E968" s="542"/>
      <c r="F968" s="542"/>
      <c r="G968" s="542"/>
      <c r="H968" s="542"/>
      <c r="I968" s="542"/>
      <c r="J968" s="542"/>
      <c r="K968" s="542"/>
      <c r="L968" s="542"/>
      <c r="M968" s="542"/>
      <c r="N968" s="542"/>
      <c r="O968" s="542"/>
      <c r="P968" s="542"/>
      <c r="Q968" s="542"/>
      <c r="R968" s="542"/>
      <c r="S968" s="542"/>
      <c r="T968" s="542"/>
      <c r="U968" s="542"/>
      <c r="V968" s="542"/>
      <c r="W968" s="542"/>
      <c r="X968" s="542"/>
      <c r="Y968" s="542"/>
      <c r="Z968" s="542"/>
    </row>
    <row r="969" spans="1:26" ht="15.75" x14ac:dyDescent="0.25">
      <c r="A969" s="541"/>
      <c r="B969" s="541"/>
      <c r="C969" s="542"/>
      <c r="D969" s="542"/>
      <c r="E969" s="542"/>
      <c r="F969" s="542"/>
      <c r="G969" s="542"/>
      <c r="H969" s="542"/>
      <c r="I969" s="542"/>
      <c r="J969" s="542"/>
      <c r="K969" s="542"/>
      <c r="L969" s="542"/>
      <c r="M969" s="542"/>
      <c r="N969" s="542"/>
      <c r="O969" s="542"/>
      <c r="P969" s="542"/>
      <c r="Q969" s="542"/>
      <c r="R969" s="542"/>
      <c r="S969" s="542"/>
      <c r="T969" s="542"/>
      <c r="U969" s="542"/>
      <c r="V969" s="542"/>
      <c r="W969" s="542"/>
      <c r="X969" s="542"/>
      <c r="Y969" s="542"/>
      <c r="Z969" s="542"/>
    </row>
    <row r="970" spans="1:26" ht="15.75" x14ac:dyDescent="0.25">
      <c r="A970" s="541"/>
      <c r="B970" s="541"/>
      <c r="C970" s="542"/>
      <c r="D970" s="542"/>
      <c r="E970" s="542"/>
      <c r="F970" s="542"/>
      <c r="G970" s="542"/>
      <c r="H970" s="542"/>
      <c r="I970" s="542"/>
      <c r="J970" s="542"/>
      <c r="K970" s="542"/>
      <c r="L970" s="542"/>
      <c r="M970" s="542"/>
      <c r="N970" s="542"/>
      <c r="O970" s="542"/>
      <c r="P970" s="542"/>
      <c r="Q970" s="542"/>
      <c r="R970" s="542"/>
      <c r="S970" s="542"/>
      <c r="T970" s="542"/>
      <c r="U970" s="542"/>
      <c r="V970" s="542"/>
      <c r="W970" s="542"/>
      <c r="X970" s="542"/>
      <c r="Y970" s="542"/>
      <c r="Z970" s="542"/>
    </row>
    <row r="971" spans="1:26" ht="15.75" x14ac:dyDescent="0.25">
      <c r="A971" s="541"/>
      <c r="B971" s="541"/>
      <c r="C971" s="542"/>
      <c r="D971" s="542"/>
      <c r="E971" s="542"/>
      <c r="F971" s="542"/>
      <c r="G971" s="542"/>
      <c r="H971" s="542"/>
      <c r="I971" s="542"/>
      <c r="J971" s="542"/>
      <c r="K971" s="542"/>
      <c r="L971" s="542"/>
      <c r="M971" s="542"/>
      <c r="N971" s="542"/>
      <c r="O971" s="542"/>
      <c r="P971" s="542"/>
      <c r="Q971" s="542"/>
      <c r="R971" s="542"/>
      <c r="S971" s="542"/>
      <c r="T971" s="542"/>
      <c r="U971" s="542"/>
      <c r="V971" s="542"/>
      <c r="W971" s="542"/>
      <c r="X971" s="542"/>
      <c r="Y971" s="542"/>
      <c r="Z971" s="542"/>
    </row>
    <row r="972" spans="1:26" ht="15.75" x14ac:dyDescent="0.25">
      <c r="A972" s="541"/>
      <c r="B972" s="541"/>
      <c r="C972" s="542"/>
      <c r="D972" s="542"/>
      <c r="E972" s="542"/>
      <c r="F972" s="542"/>
      <c r="G972" s="542"/>
      <c r="H972" s="542"/>
      <c r="I972" s="542"/>
      <c r="J972" s="542"/>
      <c r="K972" s="542"/>
      <c r="L972" s="542"/>
      <c r="M972" s="542"/>
      <c r="N972" s="542"/>
      <c r="O972" s="542"/>
      <c r="P972" s="542"/>
      <c r="Q972" s="542"/>
      <c r="R972" s="542"/>
      <c r="S972" s="542"/>
      <c r="T972" s="542"/>
      <c r="U972" s="542"/>
      <c r="V972" s="542"/>
      <c r="W972" s="542"/>
      <c r="X972" s="542"/>
      <c r="Y972" s="542"/>
      <c r="Z972" s="542"/>
    </row>
    <row r="973" spans="1:26" ht="15.75" x14ac:dyDescent="0.25">
      <c r="A973" s="541"/>
      <c r="B973" s="541"/>
      <c r="C973" s="542"/>
      <c r="D973" s="542"/>
      <c r="E973" s="542"/>
      <c r="F973" s="542"/>
      <c r="G973" s="542"/>
      <c r="H973" s="542"/>
      <c r="I973" s="542"/>
      <c r="J973" s="542"/>
      <c r="K973" s="542"/>
      <c r="L973" s="542"/>
      <c r="M973" s="542"/>
      <c r="N973" s="542"/>
      <c r="O973" s="542"/>
      <c r="P973" s="542"/>
      <c r="Q973" s="542"/>
      <c r="R973" s="542"/>
      <c r="S973" s="542"/>
      <c r="T973" s="542"/>
      <c r="U973" s="542"/>
      <c r="V973" s="542"/>
      <c r="W973" s="542"/>
      <c r="X973" s="542"/>
      <c r="Y973" s="542"/>
      <c r="Z973" s="542"/>
    </row>
    <row r="974" spans="1:26" ht="15.75" x14ac:dyDescent="0.25">
      <c r="A974" s="541"/>
      <c r="B974" s="541"/>
      <c r="C974" s="542"/>
      <c r="D974" s="542"/>
      <c r="E974" s="542"/>
      <c r="F974" s="542"/>
      <c r="G974" s="542"/>
      <c r="H974" s="542"/>
      <c r="I974" s="542"/>
      <c r="J974" s="542"/>
      <c r="K974" s="542"/>
      <c r="L974" s="542"/>
      <c r="M974" s="542"/>
      <c r="N974" s="542"/>
      <c r="O974" s="542"/>
      <c r="P974" s="542"/>
      <c r="Q974" s="542"/>
      <c r="R974" s="542"/>
      <c r="S974" s="542"/>
      <c r="T974" s="542"/>
      <c r="U974" s="542"/>
      <c r="V974" s="542"/>
      <c r="W974" s="542"/>
      <c r="X974" s="542"/>
      <c r="Y974" s="542"/>
      <c r="Z974" s="542"/>
    </row>
    <row r="975" spans="1:26" ht="15.75" x14ac:dyDescent="0.25">
      <c r="A975" s="541"/>
      <c r="B975" s="541"/>
      <c r="C975" s="542"/>
      <c r="D975" s="542"/>
      <c r="E975" s="542"/>
      <c r="F975" s="542"/>
      <c r="G975" s="542"/>
      <c r="H975" s="542"/>
      <c r="I975" s="542"/>
      <c r="J975" s="542"/>
      <c r="K975" s="542"/>
      <c r="L975" s="542"/>
      <c r="M975" s="542"/>
      <c r="N975" s="542"/>
      <c r="O975" s="542"/>
      <c r="P975" s="542"/>
      <c r="Q975" s="542"/>
      <c r="R975" s="542"/>
      <c r="S975" s="542"/>
      <c r="T975" s="542"/>
      <c r="U975" s="542"/>
      <c r="V975" s="542"/>
      <c r="W975" s="542"/>
      <c r="X975" s="542"/>
      <c r="Y975" s="542"/>
      <c r="Z975" s="542"/>
    </row>
    <row r="976" spans="1:26" ht="15.75" x14ac:dyDescent="0.25">
      <c r="A976" s="541"/>
      <c r="B976" s="541"/>
      <c r="C976" s="542"/>
      <c r="D976" s="542"/>
      <c r="E976" s="542"/>
      <c r="F976" s="542"/>
      <c r="G976" s="542"/>
      <c r="H976" s="542"/>
      <c r="I976" s="542"/>
      <c r="J976" s="542"/>
      <c r="K976" s="542"/>
      <c r="L976" s="542"/>
      <c r="M976" s="542"/>
      <c r="N976" s="542"/>
      <c r="O976" s="542"/>
      <c r="P976" s="542"/>
      <c r="Q976" s="542"/>
      <c r="R976" s="542"/>
      <c r="S976" s="542"/>
      <c r="T976" s="542"/>
      <c r="U976" s="542"/>
      <c r="V976" s="542"/>
      <c r="W976" s="542"/>
      <c r="X976" s="542"/>
      <c r="Y976" s="542"/>
      <c r="Z976" s="542"/>
    </row>
    <row r="977" spans="1:26" ht="15.75" x14ac:dyDescent="0.25">
      <c r="A977" s="541"/>
      <c r="B977" s="541"/>
      <c r="C977" s="542"/>
      <c r="D977" s="542"/>
      <c r="E977" s="542"/>
      <c r="F977" s="542"/>
      <c r="G977" s="542"/>
      <c r="H977" s="542"/>
      <c r="I977" s="542"/>
      <c r="J977" s="542"/>
      <c r="K977" s="542"/>
      <c r="L977" s="542"/>
      <c r="M977" s="542"/>
      <c r="N977" s="542"/>
      <c r="O977" s="542"/>
      <c r="P977" s="542"/>
      <c r="Q977" s="542"/>
      <c r="R977" s="542"/>
      <c r="S977" s="542"/>
      <c r="T977" s="542"/>
      <c r="U977" s="542"/>
      <c r="V977" s="542"/>
      <c r="W977" s="542"/>
      <c r="X977" s="542"/>
      <c r="Y977" s="542"/>
      <c r="Z977" s="542"/>
    </row>
    <row r="978" spans="1:26" ht="15.75" x14ac:dyDescent="0.25">
      <c r="A978" s="541"/>
      <c r="B978" s="541"/>
      <c r="C978" s="542"/>
      <c r="D978" s="542"/>
      <c r="E978" s="542"/>
      <c r="F978" s="542"/>
      <c r="G978" s="542"/>
      <c r="H978" s="542"/>
      <c r="I978" s="542"/>
      <c r="J978" s="542"/>
      <c r="K978" s="542"/>
      <c r="L978" s="542"/>
      <c r="M978" s="542"/>
      <c r="N978" s="542"/>
      <c r="O978" s="542"/>
      <c r="P978" s="542"/>
      <c r="Q978" s="542"/>
      <c r="R978" s="542"/>
      <c r="S978" s="542"/>
      <c r="T978" s="542"/>
      <c r="U978" s="542"/>
      <c r="V978" s="542"/>
      <c r="W978" s="542"/>
      <c r="X978" s="542"/>
      <c r="Y978" s="542"/>
      <c r="Z978" s="542"/>
    </row>
    <row r="979" spans="1:26" ht="15.75" x14ac:dyDescent="0.25">
      <c r="A979" s="541"/>
      <c r="B979" s="541"/>
      <c r="C979" s="542"/>
      <c r="D979" s="542"/>
      <c r="E979" s="542"/>
      <c r="F979" s="542"/>
      <c r="G979" s="542"/>
      <c r="H979" s="542"/>
      <c r="I979" s="542"/>
      <c r="J979" s="542"/>
      <c r="K979" s="542"/>
      <c r="L979" s="542"/>
      <c r="M979" s="542"/>
      <c r="N979" s="542"/>
      <c r="O979" s="542"/>
      <c r="P979" s="542"/>
      <c r="Q979" s="542"/>
      <c r="R979" s="542"/>
      <c r="S979" s="542"/>
      <c r="T979" s="542"/>
      <c r="U979" s="542"/>
      <c r="V979" s="542"/>
      <c r="W979" s="542"/>
      <c r="X979" s="542"/>
      <c r="Y979" s="542"/>
      <c r="Z979" s="542"/>
    </row>
    <row r="980" spans="1:26" ht="15.75" x14ac:dyDescent="0.25">
      <c r="A980" s="541"/>
      <c r="B980" s="541"/>
      <c r="C980" s="542"/>
      <c r="D980" s="542"/>
      <c r="E980" s="542"/>
      <c r="F980" s="542"/>
      <c r="G980" s="542"/>
      <c r="H980" s="542"/>
      <c r="I980" s="542"/>
      <c r="J980" s="542"/>
      <c r="K980" s="542"/>
      <c r="L980" s="542"/>
      <c r="M980" s="542"/>
      <c r="N980" s="542"/>
      <c r="O980" s="542"/>
      <c r="P980" s="542"/>
      <c r="Q980" s="542"/>
      <c r="R980" s="542"/>
      <c r="S980" s="542"/>
      <c r="T980" s="542"/>
      <c r="U980" s="542"/>
      <c r="V980" s="542"/>
      <c r="W980" s="542"/>
      <c r="X980" s="542"/>
      <c r="Y980" s="542"/>
      <c r="Z980" s="542"/>
    </row>
    <row r="981" spans="1:26" ht="15.75" x14ac:dyDescent="0.25">
      <c r="A981" s="541"/>
      <c r="B981" s="541"/>
      <c r="C981" s="542"/>
      <c r="D981" s="542"/>
      <c r="E981" s="542"/>
      <c r="F981" s="542"/>
      <c r="G981" s="542"/>
      <c r="H981" s="542"/>
      <c r="I981" s="542"/>
      <c r="J981" s="542"/>
      <c r="K981" s="542"/>
      <c r="L981" s="542"/>
      <c r="M981" s="542"/>
      <c r="N981" s="542"/>
      <c r="O981" s="542"/>
      <c r="P981" s="542"/>
      <c r="Q981" s="542"/>
      <c r="R981" s="542"/>
      <c r="S981" s="542"/>
      <c r="T981" s="542"/>
      <c r="U981" s="542"/>
      <c r="V981" s="542"/>
      <c r="W981" s="542"/>
      <c r="X981" s="542"/>
      <c r="Y981" s="542"/>
      <c r="Z981" s="542"/>
    </row>
    <row r="982" spans="1:26" ht="15.75" x14ac:dyDescent="0.25">
      <c r="A982" s="541"/>
      <c r="B982" s="541"/>
      <c r="C982" s="542"/>
      <c r="D982" s="542"/>
      <c r="E982" s="542"/>
      <c r="F982" s="542"/>
      <c r="G982" s="542"/>
      <c r="H982" s="542"/>
      <c r="I982" s="542"/>
      <c r="J982" s="542"/>
      <c r="K982" s="542"/>
      <c r="L982" s="542"/>
      <c r="M982" s="542"/>
      <c r="N982" s="542"/>
      <c r="O982" s="542"/>
      <c r="P982" s="542"/>
      <c r="Q982" s="542"/>
      <c r="R982" s="542"/>
      <c r="S982" s="542"/>
      <c r="T982" s="542"/>
      <c r="U982" s="542"/>
      <c r="V982" s="542"/>
      <c r="W982" s="542"/>
      <c r="X982" s="542"/>
      <c r="Y982" s="542"/>
      <c r="Z982" s="542"/>
    </row>
    <row r="983" spans="1:26" ht="15.75" x14ac:dyDescent="0.25">
      <c r="A983" s="541"/>
      <c r="B983" s="541"/>
      <c r="C983" s="542"/>
      <c r="D983" s="542"/>
      <c r="E983" s="542"/>
      <c r="F983" s="542"/>
      <c r="G983" s="542"/>
      <c r="H983" s="542"/>
      <c r="I983" s="542"/>
      <c r="J983" s="542"/>
      <c r="K983" s="542"/>
      <c r="L983" s="542"/>
      <c r="M983" s="542"/>
      <c r="N983" s="542"/>
      <c r="O983" s="542"/>
      <c r="P983" s="542"/>
      <c r="Q983" s="542"/>
      <c r="R983" s="542"/>
      <c r="S983" s="542"/>
      <c r="T983" s="542"/>
      <c r="U983" s="542"/>
      <c r="V983" s="542"/>
      <c r="W983" s="542"/>
      <c r="X983" s="542"/>
      <c r="Y983" s="542"/>
      <c r="Z983" s="542"/>
    </row>
    <row r="984" spans="1:26" ht="15.75" x14ac:dyDescent="0.25">
      <c r="A984" s="541"/>
      <c r="B984" s="541"/>
      <c r="C984" s="542"/>
      <c r="D984" s="542"/>
      <c r="E984" s="542"/>
      <c r="F984" s="542"/>
      <c r="G984" s="542"/>
      <c r="H984" s="542"/>
      <c r="I984" s="542"/>
      <c r="J984" s="542"/>
      <c r="K984" s="542"/>
      <c r="L984" s="542"/>
      <c r="M984" s="542"/>
      <c r="N984" s="542"/>
      <c r="O984" s="542"/>
      <c r="P984" s="542"/>
      <c r="Q984" s="542"/>
      <c r="R984" s="542"/>
      <c r="S984" s="542"/>
      <c r="T984" s="542"/>
      <c r="U984" s="542"/>
      <c r="V984" s="542"/>
      <c r="W984" s="542"/>
      <c r="X984" s="542"/>
      <c r="Y984" s="542"/>
      <c r="Z984" s="542"/>
    </row>
    <row r="985" spans="1:26" ht="15.75" x14ac:dyDescent="0.25">
      <c r="A985" s="541"/>
      <c r="B985" s="541"/>
      <c r="C985" s="542"/>
      <c r="D985" s="542"/>
      <c r="E985" s="542"/>
      <c r="F985" s="542"/>
      <c r="G985" s="542"/>
      <c r="H985" s="542"/>
      <c r="I985" s="542"/>
      <c r="J985" s="542"/>
      <c r="K985" s="542"/>
      <c r="L985" s="542"/>
      <c r="M985" s="542"/>
      <c r="N985" s="542"/>
      <c r="O985" s="542"/>
      <c r="P985" s="542"/>
      <c r="Q985" s="542"/>
      <c r="R985" s="542"/>
      <c r="S985" s="542"/>
      <c r="T985" s="542"/>
      <c r="U985" s="542"/>
      <c r="V985" s="542"/>
      <c r="W985" s="542"/>
      <c r="X985" s="542"/>
      <c r="Y985" s="542"/>
      <c r="Z985" s="542"/>
    </row>
    <row r="986" spans="1:26" ht="15.75" x14ac:dyDescent="0.25">
      <c r="A986" s="541"/>
      <c r="B986" s="541"/>
      <c r="C986" s="542"/>
      <c r="D986" s="542"/>
      <c r="E986" s="542"/>
      <c r="F986" s="542"/>
      <c r="G986" s="542"/>
      <c r="H986" s="542"/>
      <c r="I986" s="542"/>
      <c r="J986" s="542"/>
      <c r="K986" s="542"/>
      <c r="L986" s="542"/>
      <c r="M986" s="542"/>
      <c r="N986" s="542"/>
      <c r="O986" s="542"/>
      <c r="P986" s="542"/>
      <c r="Q986" s="542"/>
      <c r="R986" s="542"/>
      <c r="S986" s="542"/>
      <c r="T986" s="542"/>
      <c r="U986" s="542"/>
      <c r="V986" s="542"/>
      <c r="W986" s="542"/>
      <c r="X986" s="542"/>
      <c r="Y986" s="542"/>
      <c r="Z986" s="542"/>
    </row>
    <row r="987" spans="1:26" ht="15.75" x14ac:dyDescent="0.25">
      <c r="A987" s="541"/>
      <c r="B987" s="541"/>
      <c r="C987" s="542"/>
      <c r="D987" s="542"/>
      <c r="E987" s="542"/>
      <c r="F987" s="542"/>
      <c r="G987" s="542"/>
      <c r="H987" s="542"/>
      <c r="I987" s="542"/>
      <c r="J987" s="542"/>
      <c r="K987" s="542"/>
      <c r="L987" s="542"/>
      <c r="M987" s="542"/>
      <c r="N987" s="542"/>
      <c r="O987" s="542"/>
      <c r="P987" s="542"/>
      <c r="Q987" s="542"/>
      <c r="R987" s="542"/>
      <c r="S987" s="542"/>
      <c r="T987" s="542"/>
      <c r="U987" s="542"/>
      <c r="V987" s="542"/>
      <c r="W987" s="542"/>
      <c r="X987" s="542"/>
      <c r="Y987" s="542"/>
      <c r="Z987" s="542"/>
    </row>
    <row r="988" spans="1:26" ht="15.75" x14ac:dyDescent="0.25">
      <c r="A988" s="541"/>
      <c r="B988" s="541"/>
      <c r="C988" s="542"/>
      <c r="D988" s="542"/>
      <c r="E988" s="542"/>
      <c r="F988" s="542"/>
      <c r="G988" s="542"/>
      <c r="H988" s="542"/>
      <c r="I988" s="542"/>
      <c r="J988" s="542"/>
      <c r="K988" s="542"/>
      <c r="L988" s="542"/>
      <c r="M988" s="542"/>
      <c r="N988" s="542"/>
      <c r="O988" s="542"/>
      <c r="P988" s="542"/>
      <c r="Q988" s="542"/>
      <c r="R988" s="542"/>
      <c r="S988" s="542"/>
      <c r="T988" s="542"/>
      <c r="U988" s="542"/>
      <c r="V988" s="542"/>
      <c r="W988" s="542"/>
      <c r="X988" s="542"/>
      <c r="Y988" s="542"/>
      <c r="Z988" s="542"/>
    </row>
    <row r="989" spans="1:26" ht="15.75" x14ac:dyDescent="0.25">
      <c r="A989" s="541"/>
      <c r="B989" s="541"/>
      <c r="C989" s="542"/>
      <c r="D989" s="542"/>
      <c r="E989" s="542"/>
      <c r="F989" s="542"/>
      <c r="G989" s="542"/>
      <c r="H989" s="542"/>
      <c r="I989" s="542"/>
      <c r="J989" s="542"/>
      <c r="K989" s="542"/>
      <c r="L989" s="542"/>
      <c r="M989" s="542"/>
      <c r="N989" s="542"/>
      <c r="O989" s="542"/>
      <c r="P989" s="542"/>
      <c r="Q989" s="542"/>
      <c r="R989" s="542"/>
      <c r="S989" s="542"/>
      <c r="T989" s="542"/>
      <c r="U989" s="542"/>
      <c r="V989" s="542"/>
      <c r="W989" s="542"/>
      <c r="X989" s="542"/>
      <c r="Y989" s="542"/>
      <c r="Z989" s="542"/>
    </row>
    <row r="990" spans="1:26" ht="15.75" x14ac:dyDescent="0.25">
      <c r="A990" s="541"/>
      <c r="B990" s="541"/>
      <c r="C990" s="542"/>
      <c r="D990" s="542"/>
      <c r="E990" s="542"/>
      <c r="F990" s="542"/>
      <c r="G990" s="542"/>
      <c r="H990" s="542"/>
      <c r="I990" s="542"/>
      <c r="J990" s="542"/>
      <c r="K990" s="542"/>
      <c r="L990" s="542"/>
      <c r="M990" s="542"/>
      <c r="N990" s="542"/>
      <c r="O990" s="542"/>
      <c r="P990" s="542"/>
      <c r="Q990" s="542"/>
      <c r="R990" s="542"/>
      <c r="S990" s="542"/>
      <c r="T990" s="542"/>
      <c r="U990" s="542"/>
      <c r="V990" s="542"/>
      <c r="W990" s="542"/>
      <c r="X990" s="542"/>
      <c r="Y990" s="542"/>
      <c r="Z990" s="542"/>
    </row>
    <row r="991" spans="1:26" ht="15.75" x14ac:dyDescent="0.25">
      <c r="A991" s="541"/>
      <c r="B991" s="541"/>
      <c r="C991" s="542"/>
      <c r="D991" s="542"/>
      <c r="E991" s="542"/>
      <c r="F991" s="542"/>
      <c r="G991" s="542"/>
      <c r="H991" s="542"/>
      <c r="I991" s="542"/>
      <c r="J991" s="542"/>
      <c r="K991" s="542"/>
      <c r="L991" s="542"/>
      <c r="M991" s="542"/>
      <c r="N991" s="542"/>
      <c r="O991" s="542"/>
      <c r="P991" s="542"/>
      <c r="Q991" s="542"/>
      <c r="R991" s="542"/>
      <c r="S991" s="542"/>
      <c r="T991" s="542"/>
      <c r="U991" s="542"/>
      <c r="V991" s="542"/>
      <c r="W991" s="542"/>
      <c r="X991" s="542"/>
      <c r="Y991" s="542"/>
      <c r="Z991" s="542"/>
    </row>
    <row r="992" spans="1:26" ht="15.75" x14ac:dyDescent="0.25">
      <c r="A992" s="541"/>
      <c r="B992" s="541"/>
      <c r="C992" s="542"/>
      <c r="D992" s="542"/>
      <c r="E992" s="542"/>
      <c r="F992" s="542"/>
      <c r="G992" s="542"/>
      <c r="H992" s="542"/>
      <c r="I992" s="542"/>
      <c r="J992" s="542"/>
      <c r="K992" s="542"/>
      <c r="L992" s="542"/>
      <c r="M992" s="542"/>
      <c r="N992" s="542"/>
      <c r="O992" s="542"/>
      <c r="P992" s="542"/>
      <c r="Q992" s="542"/>
      <c r="R992" s="542"/>
      <c r="S992" s="542"/>
      <c r="T992" s="542"/>
      <c r="U992" s="542"/>
      <c r="V992" s="542"/>
      <c r="W992" s="542"/>
      <c r="X992" s="542"/>
      <c r="Y992" s="542"/>
      <c r="Z992" s="542"/>
    </row>
    <row r="993" spans="1:26" ht="15.75" x14ac:dyDescent="0.25">
      <c r="A993" s="541"/>
      <c r="B993" s="541"/>
      <c r="C993" s="542"/>
      <c r="D993" s="542"/>
      <c r="E993" s="542"/>
      <c r="F993" s="542"/>
      <c r="G993" s="542"/>
      <c r="H993" s="542"/>
      <c r="I993" s="542"/>
      <c r="J993" s="542"/>
      <c r="K993" s="542"/>
      <c r="L993" s="542"/>
      <c r="M993" s="542"/>
      <c r="N993" s="542"/>
      <c r="O993" s="542"/>
      <c r="P993" s="542"/>
      <c r="Q993" s="542"/>
      <c r="R993" s="542"/>
      <c r="S993" s="542"/>
      <c r="T993" s="542"/>
      <c r="U993" s="542"/>
      <c r="V993" s="542"/>
      <c r="W993" s="542"/>
      <c r="X993" s="542"/>
      <c r="Y993" s="542"/>
      <c r="Z993" s="542"/>
    </row>
    <row r="994" spans="1:26" ht="15.75" x14ac:dyDescent="0.25">
      <c r="A994" s="541"/>
      <c r="B994" s="541"/>
      <c r="C994" s="542"/>
      <c r="D994" s="542"/>
      <c r="E994" s="542"/>
      <c r="F994" s="542"/>
      <c r="G994" s="542"/>
      <c r="H994" s="542"/>
      <c r="I994" s="542"/>
      <c r="J994" s="542"/>
      <c r="K994" s="542"/>
      <c r="L994" s="542"/>
      <c r="M994" s="542"/>
      <c r="N994" s="542"/>
      <c r="O994" s="542"/>
      <c r="P994" s="542"/>
      <c r="Q994" s="542"/>
      <c r="R994" s="542"/>
      <c r="S994" s="542"/>
      <c r="T994" s="542"/>
      <c r="U994" s="542"/>
      <c r="V994" s="542"/>
      <c r="W994" s="542"/>
      <c r="X994" s="542"/>
      <c r="Y994" s="542"/>
      <c r="Z994" s="542"/>
    </row>
    <row r="995" spans="1:26" ht="15.75" x14ac:dyDescent="0.25">
      <c r="A995" s="541"/>
      <c r="B995" s="541"/>
      <c r="C995" s="542"/>
      <c r="D995" s="542"/>
      <c r="E995" s="542"/>
      <c r="F995" s="542"/>
      <c r="G995" s="542"/>
      <c r="H995" s="542"/>
      <c r="I995" s="542"/>
      <c r="J995" s="542"/>
      <c r="K995" s="542"/>
      <c r="L995" s="542"/>
      <c r="M995" s="542"/>
      <c r="N995" s="542"/>
      <c r="O995" s="542"/>
      <c r="P995" s="542"/>
      <c r="Q995" s="542"/>
      <c r="R995" s="542"/>
      <c r="S995" s="542"/>
      <c r="T995" s="542"/>
      <c r="U995" s="542"/>
      <c r="V995" s="542"/>
      <c r="W995" s="542"/>
      <c r="X995" s="542"/>
      <c r="Y995" s="542"/>
      <c r="Z995" s="542"/>
    </row>
    <row r="996" spans="1:26" ht="15.75" x14ac:dyDescent="0.25">
      <c r="A996" s="541"/>
      <c r="B996" s="541"/>
      <c r="C996" s="542"/>
      <c r="D996" s="542"/>
      <c r="E996" s="542"/>
      <c r="F996" s="542"/>
      <c r="G996" s="542"/>
      <c r="H996" s="542"/>
      <c r="I996" s="542"/>
      <c r="J996" s="542"/>
      <c r="K996" s="542"/>
      <c r="L996" s="542"/>
      <c r="M996" s="542"/>
      <c r="N996" s="542"/>
      <c r="O996" s="542"/>
      <c r="P996" s="542"/>
      <c r="Q996" s="542"/>
      <c r="R996" s="542"/>
      <c r="S996" s="542"/>
      <c r="T996" s="542"/>
      <c r="U996" s="542"/>
      <c r="V996" s="542"/>
      <c r="W996" s="542"/>
      <c r="X996" s="542"/>
      <c r="Y996" s="542"/>
      <c r="Z996" s="542"/>
    </row>
    <row r="997" spans="1:26" ht="15.75" x14ac:dyDescent="0.25">
      <c r="A997" s="541"/>
      <c r="B997" s="541"/>
      <c r="C997" s="542"/>
      <c r="D997" s="542"/>
      <c r="E997" s="542"/>
      <c r="F997" s="542"/>
      <c r="G997" s="542"/>
      <c r="H997" s="542"/>
      <c r="I997" s="542"/>
      <c r="J997" s="542"/>
      <c r="K997" s="542"/>
      <c r="L997" s="542"/>
      <c r="M997" s="542"/>
      <c r="N997" s="542"/>
      <c r="O997" s="542"/>
      <c r="P997" s="542"/>
      <c r="Q997" s="542"/>
      <c r="R997" s="542"/>
      <c r="S997" s="542"/>
      <c r="T997" s="542"/>
      <c r="U997" s="542"/>
      <c r="V997" s="542"/>
      <c r="W997" s="542"/>
      <c r="X997" s="542"/>
      <c r="Y997" s="542"/>
      <c r="Z997" s="542"/>
    </row>
    <row r="998" spans="1:26" ht="15.75" x14ac:dyDescent="0.25">
      <c r="A998" s="541"/>
      <c r="B998" s="541"/>
      <c r="C998" s="542"/>
      <c r="D998" s="542"/>
      <c r="E998" s="542"/>
      <c r="F998" s="542"/>
      <c r="G998" s="542"/>
      <c r="H998" s="542"/>
      <c r="I998" s="542"/>
      <c r="J998" s="542"/>
      <c r="K998" s="542"/>
      <c r="L998" s="542"/>
      <c r="M998" s="542"/>
      <c r="N998" s="542"/>
      <c r="O998" s="542"/>
      <c r="P998" s="542"/>
      <c r="Q998" s="542"/>
      <c r="R998" s="542"/>
      <c r="S998" s="542"/>
      <c r="T998" s="542"/>
      <c r="U998" s="542"/>
      <c r="V998" s="542"/>
      <c r="W998" s="542"/>
      <c r="X998" s="542"/>
      <c r="Y998" s="542"/>
      <c r="Z998" s="542"/>
    </row>
    <row r="999" spans="1:26" ht="15.75" x14ac:dyDescent="0.25">
      <c r="A999" s="541"/>
      <c r="B999" s="541"/>
      <c r="C999" s="542"/>
      <c r="D999" s="542"/>
      <c r="E999" s="542"/>
      <c r="F999" s="542"/>
      <c r="G999" s="542"/>
      <c r="H999" s="542"/>
      <c r="I999" s="542"/>
      <c r="J999" s="542"/>
      <c r="K999" s="542"/>
      <c r="L999" s="542"/>
      <c r="M999" s="542"/>
      <c r="N999" s="542"/>
      <c r="O999" s="542"/>
      <c r="P999" s="542"/>
      <c r="Q999" s="542"/>
      <c r="R999" s="542"/>
      <c r="S999" s="542"/>
      <c r="T999" s="542"/>
      <c r="U999" s="542"/>
      <c r="V999" s="542"/>
      <c r="W999" s="542"/>
      <c r="X999" s="542"/>
      <c r="Y999" s="542"/>
      <c r="Z999" s="542"/>
    </row>
    <row r="1000" spans="1:26" ht="15.75" x14ac:dyDescent="0.25">
      <c r="A1000" s="541"/>
      <c r="B1000" s="541"/>
      <c r="C1000" s="542"/>
      <c r="D1000" s="542"/>
      <c r="E1000" s="542"/>
      <c r="F1000" s="542"/>
      <c r="G1000" s="542"/>
      <c r="H1000" s="542"/>
      <c r="I1000" s="542"/>
      <c r="J1000" s="542"/>
      <c r="K1000" s="542"/>
      <c r="L1000" s="542"/>
      <c r="M1000" s="542"/>
      <c r="N1000" s="542"/>
      <c r="O1000" s="542"/>
      <c r="P1000" s="542"/>
      <c r="Q1000" s="542"/>
      <c r="R1000" s="542"/>
      <c r="S1000" s="542"/>
      <c r="T1000" s="542"/>
      <c r="U1000" s="542"/>
      <c r="V1000" s="542"/>
      <c r="W1000" s="542"/>
      <c r="X1000" s="542"/>
      <c r="Y1000" s="542"/>
      <c r="Z1000" s="54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25</vt:i4>
      </vt:variant>
    </vt:vector>
  </HeadingPairs>
  <TitlesOfParts>
    <vt:vector size="25" baseType="lpstr">
      <vt:lpstr>Instrukcija</vt:lpstr>
      <vt:lpstr>1</vt:lpstr>
      <vt:lpstr>2</vt:lpstr>
      <vt:lpstr>3</vt:lpstr>
      <vt:lpstr>4</vt:lpstr>
      <vt:lpstr>4.1</vt:lpstr>
      <vt:lpstr>5</vt:lpstr>
      <vt:lpstr>6</vt:lpstr>
      <vt:lpstr>7</vt:lpstr>
      <vt:lpstr>8</vt:lpstr>
      <vt:lpstr>9</vt:lpstr>
      <vt:lpstr>10</vt:lpstr>
      <vt:lpstr>10.1</vt:lpstr>
      <vt:lpstr>10.2</vt:lpstr>
      <vt:lpstr>11</vt:lpstr>
      <vt:lpstr>11.1</vt:lpstr>
      <vt:lpstr>12</vt:lpstr>
      <vt:lpstr>13</vt:lpstr>
      <vt:lpstr>14</vt:lpstr>
      <vt:lpstr>15</vt:lpstr>
      <vt:lpstr>15.1</vt:lpstr>
      <vt:lpstr>16</vt:lpstr>
      <vt:lpstr>17</vt:lpstr>
      <vt:lpstr>18</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Vartotojas</cp:lastModifiedBy>
  <cp:lastPrinted>2023-07-31T08:53:07Z</cp:lastPrinted>
  <dcterms:created xsi:type="dcterms:W3CDTF">2022-07-05T10:44:58Z</dcterms:created>
  <dcterms:modified xsi:type="dcterms:W3CDTF">2023-07-31T10:46:04Z</dcterms:modified>
</cp:coreProperties>
</file>