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Šios_darbaknygės" defaultThemeVersion="166925"/>
  <mc:AlternateContent xmlns:mc="http://schemas.openxmlformats.org/markup-compatibility/2006">
    <mc:Choice Requires="x15">
      <x15ac:absPath xmlns:x15ac="http://schemas.microsoft.com/office/spreadsheetml/2010/11/ac" url="C:\Users\Raimonda\Desktop\XIII kvietimas\"/>
    </mc:Choice>
  </mc:AlternateContent>
  <xr:revisionPtr revIDLastSave="0" documentId="13_ncr:1_{C98112B6-8615-4C92-9A55-4E491AE9246C}" xr6:coauthVersionLast="47" xr6:coauthVersionMax="47" xr10:uidLastSave="{00000000-0000-0000-0000-000000000000}"/>
  <workbookProtection lockStructure="1"/>
  <bookViews>
    <workbookView xWindow="9924" yWindow="1428" windowWidth="11412" windowHeight="11340" xr2:uid="{00000000-000D-0000-FFFF-FFFF00000000}"/>
  </bookViews>
  <sheets>
    <sheet name="1" sheetId="1" r:id="rId1"/>
    <sheet name="2" sheetId="2" r:id="rId2"/>
    <sheet name="3" sheetId="3" r:id="rId3"/>
    <sheet name="4" sheetId="4" r:id="rId4"/>
    <sheet name="5" sheetId="5" r:id="rId5"/>
    <sheet name="6" sheetId="6" r:id="rId6"/>
    <sheet name="7" sheetId="8" r:id="rId7"/>
    <sheet name="Kontrolė" sheetId="7" r:id="rId8"/>
    <sheet name="Konstantos" sheetId="9" r:id="rId9"/>
  </sheets>
  <definedNames>
    <definedName name="_xlnm.Print_Titles" localSheetId="3">'4'!$2:$2</definedName>
    <definedName name="_xlnm.Print_Titles" localSheetId="4">'5'!$12:$12</definedName>
    <definedName name="_xlnm.Print_Titles" localSheetId="5">'6'!$2:$2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 i="4" l="1"/>
  <c r="D45" i="6" l="1"/>
  <c r="K113" i="6"/>
  <c r="J113" i="6"/>
  <c r="I113" i="6"/>
  <c r="H113" i="6"/>
  <c r="D113" i="6"/>
  <c r="K95" i="6"/>
  <c r="J95" i="6"/>
  <c r="I95" i="6"/>
  <c r="H95" i="6"/>
  <c r="D95" i="6"/>
  <c r="D18" i="5" l="1"/>
  <c r="E18" i="5" s="1"/>
  <c r="F18" i="5" s="1"/>
  <c r="G18" i="5" s="1"/>
  <c r="H18" i="5" s="1"/>
  <c r="I18" i="5" s="1"/>
  <c r="J18" i="5" s="1"/>
  <c r="K18" i="5" s="1"/>
  <c r="D17" i="5"/>
  <c r="E17" i="5" s="1"/>
  <c r="F17" i="5" s="1"/>
  <c r="G17" i="5" s="1"/>
  <c r="H17" i="5" s="1"/>
  <c r="I17" i="5" s="1"/>
  <c r="J17" i="5" s="1"/>
  <c r="K17" i="5" s="1"/>
  <c r="H82" i="5" l="1"/>
  <c r="H69" i="5"/>
  <c r="H56" i="5"/>
  <c r="H45" i="5"/>
  <c r="B36" i="7" l="1"/>
  <c r="C36" i="7"/>
  <c r="C39" i="7" s="1"/>
  <c r="B37" i="7"/>
  <c r="C37" i="7"/>
  <c r="C42" i="7" s="1"/>
  <c r="B38" i="7"/>
  <c r="C38" i="7"/>
  <c r="C45" i="7" s="1"/>
  <c r="A38" i="7"/>
  <c r="A37" i="7"/>
  <c r="A36" i="7"/>
  <c r="C35" i="7"/>
  <c r="H92" i="5" l="1"/>
  <c r="H91" i="5"/>
  <c r="H94" i="5"/>
  <c r="H93" i="5"/>
  <c r="D128" i="4"/>
  <c r="D111" i="6" s="1"/>
  <c r="E128" i="4"/>
  <c r="E111" i="6" s="1"/>
  <c r="F128" i="4"/>
  <c r="F111" i="6" s="1"/>
  <c r="G128" i="4"/>
  <c r="G111" i="6" s="1"/>
  <c r="H128" i="4"/>
  <c r="H111" i="6" s="1"/>
  <c r="I128" i="4"/>
  <c r="I111" i="6" s="1"/>
  <c r="J128" i="4"/>
  <c r="J111" i="6" s="1"/>
  <c r="K128" i="4"/>
  <c r="K111" i="6" s="1"/>
  <c r="D129" i="4"/>
  <c r="E129" i="4"/>
  <c r="F129" i="4"/>
  <c r="G129" i="4"/>
  <c r="H129" i="4"/>
  <c r="I129" i="4"/>
  <c r="J129" i="4"/>
  <c r="K129" i="4"/>
  <c r="D132" i="4"/>
  <c r="E132" i="4"/>
  <c r="F132" i="4"/>
  <c r="G132" i="4"/>
  <c r="H132" i="4"/>
  <c r="I132" i="4"/>
  <c r="J132" i="4"/>
  <c r="K132" i="4"/>
  <c r="D133" i="4"/>
  <c r="E133" i="4"/>
  <c r="F133" i="4"/>
  <c r="G133" i="4"/>
  <c r="H133" i="4"/>
  <c r="I133" i="4"/>
  <c r="J133" i="4"/>
  <c r="K133" i="4"/>
  <c r="C133" i="4"/>
  <c r="C132" i="4"/>
  <c r="C131" i="4"/>
  <c r="C129" i="4"/>
  <c r="C128" i="4"/>
  <c r="C111" i="6" s="1"/>
  <c r="C127" i="4"/>
  <c r="H90" i="5" l="1"/>
  <c r="C47" i="4"/>
  <c r="H107" i="6" l="1"/>
  <c r="I107" i="6"/>
  <c r="J107" i="6"/>
  <c r="K107" i="6"/>
  <c r="D107" i="6"/>
  <c r="D103" i="6"/>
  <c r="D98" i="6"/>
  <c r="C53" i="6" l="1"/>
  <c r="D44" i="6"/>
  <c r="C44" i="6"/>
  <c r="C16" i="5"/>
  <c r="C90" i="4"/>
  <c r="E68" i="4"/>
  <c r="F68" i="4"/>
  <c r="G68" i="4"/>
  <c r="H68" i="4"/>
  <c r="I68" i="4"/>
  <c r="J68" i="4"/>
  <c r="K68" i="4"/>
  <c r="D68" i="4"/>
  <c r="D87" i="4" l="1"/>
  <c r="D90" i="4" s="1"/>
  <c r="C80" i="6"/>
  <c r="K44" i="5"/>
  <c r="J43" i="5"/>
  <c r="I43" i="5"/>
  <c r="C124" i="4"/>
  <c r="C120" i="4"/>
  <c r="C114" i="4"/>
  <c r="D111" i="4" s="1"/>
  <c r="C110" i="4"/>
  <c r="D107" i="4" s="1"/>
  <c r="D110" i="4" s="1"/>
  <c r="C104" i="4"/>
  <c r="C100" i="4"/>
  <c r="C79" i="4"/>
  <c r="C75" i="4"/>
  <c r="D36" i="4"/>
  <c r="C80" i="4" l="1"/>
  <c r="D72" i="4"/>
  <c r="E107" i="4"/>
  <c r="E110" i="4" s="1"/>
  <c r="F107" i="4" s="1"/>
  <c r="F110" i="4" s="1"/>
  <c r="G107" i="4" s="1"/>
  <c r="G110" i="4" s="1"/>
  <c r="H107" i="4" s="1"/>
  <c r="H110" i="4" s="1"/>
  <c r="I107" i="4" s="1"/>
  <c r="I110" i="4" s="1"/>
  <c r="J107" i="4" s="1"/>
  <c r="J110" i="4" s="1"/>
  <c r="E87" i="4"/>
  <c r="C105" i="4"/>
  <c r="C13" i="6" s="1"/>
  <c r="D97" i="4"/>
  <c r="C125" i="4"/>
  <c r="C15" i="6" s="1"/>
  <c r="D117" i="4"/>
  <c r="D120" i="4" s="1"/>
  <c r="C130" i="4"/>
  <c r="C115" i="4"/>
  <c r="C14" i="6" s="1"/>
  <c r="D80" i="6"/>
  <c r="E80" i="6"/>
  <c r="F80" i="6"/>
  <c r="G80" i="6"/>
  <c r="H80" i="6"/>
  <c r="I80" i="6"/>
  <c r="J80" i="6"/>
  <c r="K80" i="6"/>
  <c r="D14" i="7"/>
  <c r="E14" i="7"/>
  <c r="F14" i="7"/>
  <c r="G14" i="7"/>
  <c r="H14" i="7"/>
  <c r="I14" i="7"/>
  <c r="J14" i="7"/>
  <c r="K14" i="7"/>
  <c r="D15" i="7"/>
  <c r="E15" i="7"/>
  <c r="F15" i="7"/>
  <c r="G15" i="7"/>
  <c r="H15" i="7"/>
  <c r="I15" i="7"/>
  <c r="J15" i="7"/>
  <c r="K15" i="7"/>
  <c r="D16" i="7"/>
  <c r="E16" i="7"/>
  <c r="F16" i="7"/>
  <c r="G16" i="7"/>
  <c r="H16" i="7"/>
  <c r="I16" i="7"/>
  <c r="J16" i="7"/>
  <c r="K16" i="7"/>
  <c r="C16" i="7"/>
  <c r="C15" i="7"/>
  <c r="C14" i="7"/>
  <c r="K3" i="7"/>
  <c r="D134" i="6"/>
  <c r="E134" i="6"/>
  <c r="F134" i="6"/>
  <c r="G134" i="6"/>
  <c r="H134" i="6"/>
  <c r="I134" i="6"/>
  <c r="J134" i="6"/>
  <c r="K134" i="6"/>
  <c r="C134" i="6"/>
  <c r="D133" i="6"/>
  <c r="E133" i="6"/>
  <c r="F133" i="6"/>
  <c r="G133" i="6"/>
  <c r="H133" i="6"/>
  <c r="I133" i="6"/>
  <c r="J133" i="6"/>
  <c r="K133" i="6"/>
  <c r="C133" i="6"/>
  <c r="D131" i="6"/>
  <c r="E131" i="6"/>
  <c r="F131" i="6"/>
  <c r="G131" i="6"/>
  <c r="H131" i="6"/>
  <c r="I131" i="6"/>
  <c r="J131" i="6"/>
  <c r="K131" i="6"/>
  <c r="C131" i="6"/>
  <c r="D128" i="6"/>
  <c r="E128" i="6"/>
  <c r="F128" i="6"/>
  <c r="G128" i="6"/>
  <c r="H128" i="6"/>
  <c r="I128" i="6"/>
  <c r="J128" i="6"/>
  <c r="K128" i="6"/>
  <c r="C128" i="6"/>
  <c r="H94" i="6"/>
  <c r="I94" i="6"/>
  <c r="J94" i="6"/>
  <c r="K94" i="6"/>
  <c r="H96" i="6"/>
  <c r="I96" i="6"/>
  <c r="J96" i="6"/>
  <c r="K96" i="6"/>
  <c r="H97" i="6"/>
  <c r="I97" i="6"/>
  <c r="J97" i="6"/>
  <c r="K97" i="6"/>
  <c r="H98" i="6"/>
  <c r="I98" i="6"/>
  <c r="J98" i="6"/>
  <c r="K98" i="6"/>
  <c r="H99" i="6"/>
  <c r="I99" i="6"/>
  <c r="J99" i="6"/>
  <c r="K99" i="6"/>
  <c r="H101" i="6"/>
  <c r="I101" i="6"/>
  <c r="J101" i="6"/>
  <c r="K101" i="6"/>
  <c r="H103" i="6"/>
  <c r="I103" i="6"/>
  <c r="J103" i="6"/>
  <c r="K103" i="6"/>
  <c r="H104" i="6"/>
  <c r="I104" i="6"/>
  <c r="J104" i="6"/>
  <c r="K104" i="6"/>
  <c r="H105" i="6"/>
  <c r="I105" i="6"/>
  <c r="J105" i="6"/>
  <c r="K105" i="6"/>
  <c r="H106" i="6"/>
  <c r="I106" i="6"/>
  <c r="J106" i="6"/>
  <c r="K106" i="6"/>
  <c r="H108" i="6"/>
  <c r="I108" i="6"/>
  <c r="J108" i="6"/>
  <c r="K108" i="6"/>
  <c r="D108" i="6"/>
  <c r="D106" i="6"/>
  <c r="D105" i="6"/>
  <c r="D104" i="6"/>
  <c r="D101" i="6"/>
  <c r="D99" i="6"/>
  <c r="D97" i="6"/>
  <c r="D96" i="6"/>
  <c r="D94" i="6"/>
  <c r="D66" i="4"/>
  <c r="D88" i="6" s="1"/>
  <c r="E66" i="4"/>
  <c r="E88" i="6" s="1"/>
  <c r="F66" i="4"/>
  <c r="F88" i="6" s="1"/>
  <c r="G66" i="4"/>
  <c r="G88" i="6" s="1"/>
  <c r="H66" i="4"/>
  <c r="H88" i="6" s="1"/>
  <c r="I66" i="4"/>
  <c r="I88" i="6" s="1"/>
  <c r="J66" i="4"/>
  <c r="J88" i="6" s="1"/>
  <c r="K66" i="4"/>
  <c r="K88" i="6" s="1"/>
  <c r="C66" i="4"/>
  <c r="D121" i="4"/>
  <c r="D124" i="4" s="1"/>
  <c r="E121" i="4" s="1"/>
  <c r="E124" i="4" s="1"/>
  <c r="D114" i="4"/>
  <c r="E111" i="4" s="1"/>
  <c r="E114" i="4" s="1"/>
  <c r="D101" i="4"/>
  <c r="D104" i="4" s="1"/>
  <c r="E101" i="4" s="1"/>
  <c r="E104" i="4" s="1"/>
  <c r="F101" i="4" s="1"/>
  <c r="F104" i="4" s="1"/>
  <c r="D75" i="4"/>
  <c r="E72" i="4" s="1"/>
  <c r="D76" i="4"/>
  <c r="D79" i="4" s="1"/>
  <c r="E76" i="4" s="1"/>
  <c r="E79" i="4" s="1"/>
  <c r="F76" i="4" s="1"/>
  <c r="F79" i="4" s="1"/>
  <c r="C94" i="4"/>
  <c r="C134" i="4" s="1"/>
  <c r="D56" i="4"/>
  <c r="E56" i="4"/>
  <c r="F56" i="4"/>
  <c r="G56" i="4"/>
  <c r="H56" i="4"/>
  <c r="I56" i="4"/>
  <c r="J56" i="4"/>
  <c r="K56" i="4"/>
  <c r="C56" i="4"/>
  <c r="D47" i="4"/>
  <c r="D69" i="6" s="1"/>
  <c r="E47" i="4"/>
  <c r="E69" i="6" s="1"/>
  <c r="F47" i="4"/>
  <c r="F69" i="6" s="1"/>
  <c r="G47" i="4"/>
  <c r="G69" i="6" s="1"/>
  <c r="H47" i="4"/>
  <c r="H69" i="6" s="1"/>
  <c r="I47" i="4"/>
  <c r="I69" i="6" s="1"/>
  <c r="J47" i="4"/>
  <c r="J69" i="6" s="1"/>
  <c r="K47" i="4"/>
  <c r="K69" i="6" s="1"/>
  <c r="C69" i="6"/>
  <c r="E72" i="6" l="1"/>
  <c r="L66" i="4"/>
  <c r="C88" i="6"/>
  <c r="D72" i="6"/>
  <c r="I72" i="6"/>
  <c r="K72" i="6"/>
  <c r="J72" i="6"/>
  <c r="G72" i="6"/>
  <c r="H72" i="6"/>
  <c r="F72" i="6"/>
  <c r="D125" i="4"/>
  <c r="D15" i="6" s="1"/>
  <c r="E117" i="4"/>
  <c r="E120" i="4" s="1"/>
  <c r="F117" i="4" s="1"/>
  <c r="F120" i="4" s="1"/>
  <c r="G117" i="4" s="1"/>
  <c r="G120" i="4" s="1"/>
  <c r="H117" i="4" s="1"/>
  <c r="H120" i="4" s="1"/>
  <c r="I117" i="4" s="1"/>
  <c r="I120" i="4" s="1"/>
  <c r="J117" i="4" s="1"/>
  <c r="J120" i="4" s="1"/>
  <c r="K117" i="4" s="1"/>
  <c r="K120" i="4" s="1"/>
  <c r="D115" i="4"/>
  <c r="D14" i="6" s="1"/>
  <c r="D130" i="4"/>
  <c r="F121" i="4"/>
  <c r="F124" i="4" s="1"/>
  <c r="G121" i="4" s="1"/>
  <c r="G124" i="4" s="1"/>
  <c r="F111" i="4"/>
  <c r="F114" i="4" s="1"/>
  <c r="F115" i="4" s="1"/>
  <c r="F14" i="6" s="1"/>
  <c r="E115" i="4"/>
  <c r="E14" i="6" s="1"/>
  <c r="K107" i="4"/>
  <c r="K110" i="4" s="1"/>
  <c r="D100" i="4"/>
  <c r="D80" i="4"/>
  <c r="H69" i="4"/>
  <c r="H5" i="7" s="1"/>
  <c r="H62" i="4"/>
  <c r="H73" i="6" s="1"/>
  <c r="D4" i="7"/>
  <c r="G69" i="4"/>
  <c r="G5" i="7" s="1"/>
  <c r="G62" i="4"/>
  <c r="G73" i="6" s="1"/>
  <c r="J62" i="4"/>
  <c r="J73" i="6" s="1"/>
  <c r="J69" i="4"/>
  <c r="J5" i="7" s="1"/>
  <c r="F69" i="4"/>
  <c r="F5" i="7" s="1"/>
  <c r="F62" i="4"/>
  <c r="F73" i="6" s="1"/>
  <c r="D69" i="4"/>
  <c r="D5" i="7" s="1"/>
  <c r="D62" i="4"/>
  <c r="D73" i="6" s="1"/>
  <c r="K69" i="4"/>
  <c r="K5" i="7" s="1"/>
  <c r="K62" i="4"/>
  <c r="K55" i="4" s="1"/>
  <c r="C62" i="4"/>
  <c r="C73" i="6" s="1"/>
  <c r="C69" i="4"/>
  <c r="C5" i="7" s="1"/>
  <c r="I62" i="4"/>
  <c r="I73" i="6" s="1"/>
  <c r="I69" i="4"/>
  <c r="I5" i="7" s="1"/>
  <c r="E62" i="4"/>
  <c r="E73" i="6" s="1"/>
  <c r="E69" i="4"/>
  <c r="E5" i="7" s="1"/>
  <c r="G101" i="4"/>
  <c r="G104" i="4" s="1"/>
  <c r="H101" i="4" s="1"/>
  <c r="H104" i="4" s="1"/>
  <c r="I101" i="4" s="1"/>
  <c r="I104" i="4" s="1"/>
  <c r="J101" i="4" s="1"/>
  <c r="J104" i="4" s="1"/>
  <c r="K101" i="4" s="1"/>
  <c r="K104" i="4" s="1"/>
  <c r="G76" i="4"/>
  <c r="G79" i="4" s="1"/>
  <c r="H76" i="4" s="1"/>
  <c r="H79" i="4" s="1"/>
  <c r="I76" i="4" s="1"/>
  <c r="I79" i="4" s="1"/>
  <c r="J76" i="4" s="1"/>
  <c r="J79" i="4" s="1"/>
  <c r="K76" i="4" s="1"/>
  <c r="K79" i="4" s="1"/>
  <c r="D91" i="4"/>
  <c r="D131" i="4" s="1"/>
  <c r="C95" i="4"/>
  <c r="C12" i="6" s="1"/>
  <c r="I4" i="7"/>
  <c r="E4" i="7"/>
  <c r="C4" i="7"/>
  <c r="H4" i="7"/>
  <c r="K4" i="7"/>
  <c r="G4" i="7"/>
  <c r="F4" i="7"/>
  <c r="J4" i="7"/>
  <c r="D94" i="4"/>
  <c r="C72" i="6"/>
  <c r="A42" i="7"/>
  <c r="B42" i="7"/>
  <c r="A45" i="7"/>
  <c r="B45" i="7"/>
  <c r="B39" i="7"/>
  <c r="A39" i="7"/>
  <c r="D55" i="4" l="1"/>
  <c r="G55" i="4"/>
  <c r="K73" i="6"/>
  <c r="H55" i="4"/>
  <c r="I55" i="4"/>
  <c r="J55" i="4"/>
  <c r="F55" i="4"/>
  <c r="E55" i="4"/>
  <c r="G111" i="4"/>
  <c r="G114" i="4" s="1"/>
  <c r="G115" i="4" s="1"/>
  <c r="G14" i="6" s="1"/>
  <c r="F125" i="4"/>
  <c r="F15" i="6" s="1"/>
  <c r="D105" i="4"/>
  <c r="D13" i="6" s="1"/>
  <c r="E97" i="4"/>
  <c r="E125" i="4"/>
  <c r="E15" i="6" s="1"/>
  <c r="E91" i="4"/>
  <c r="E94" i="4" s="1"/>
  <c r="D134" i="4"/>
  <c r="D95" i="4"/>
  <c r="D12" i="6" s="1"/>
  <c r="H121" i="4"/>
  <c r="H124" i="4" s="1"/>
  <c r="G125" i="4"/>
  <c r="G15" i="6" s="1"/>
  <c r="C55" i="4"/>
  <c r="C46" i="4" s="1"/>
  <c r="K81" i="5"/>
  <c r="J80" i="5"/>
  <c r="I80" i="5"/>
  <c r="K68" i="5"/>
  <c r="J67" i="5"/>
  <c r="I67" i="5"/>
  <c r="K55" i="5"/>
  <c r="J54" i="5"/>
  <c r="I54" i="5"/>
  <c r="H111" i="4" l="1"/>
  <c r="H114" i="4" s="1"/>
  <c r="H115" i="4" s="1"/>
  <c r="H14" i="6" s="1"/>
  <c r="E131" i="4"/>
  <c r="E100" i="4"/>
  <c r="F91" i="4"/>
  <c r="E134" i="4"/>
  <c r="I121" i="4"/>
  <c r="I124" i="4" s="1"/>
  <c r="H125" i="4"/>
  <c r="H15" i="6" s="1"/>
  <c r="K89" i="5"/>
  <c r="K88" i="5"/>
  <c r="I88" i="5"/>
  <c r="J88" i="5"/>
  <c r="E75" i="4"/>
  <c r="F72" i="4" s="1"/>
  <c r="B30" i="7"/>
  <c r="A30" i="7"/>
  <c r="B24" i="7"/>
  <c r="A24" i="7"/>
  <c r="B23" i="7"/>
  <c r="A23" i="7"/>
  <c r="C85" i="4"/>
  <c r="K32" i="4"/>
  <c r="J32" i="4"/>
  <c r="I32" i="4"/>
  <c r="H32" i="4"/>
  <c r="G32" i="4"/>
  <c r="F32" i="4"/>
  <c r="E32" i="4"/>
  <c r="D32" i="4"/>
  <c r="C32" i="4"/>
  <c r="K36" i="4"/>
  <c r="J36" i="4"/>
  <c r="I36" i="4"/>
  <c r="H36" i="4"/>
  <c r="G36" i="4"/>
  <c r="F36" i="4"/>
  <c r="E36" i="4"/>
  <c r="C36" i="4"/>
  <c r="K40" i="4"/>
  <c r="J40" i="4"/>
  <c r="I40" i="4"/>
  <c r="H40" i="4"/>
  <c r="G40" i="4"/>
  <c r="F40" i="4"/>
  <c r="E40" i="4"/>
  <c r="D40" i="4"/>
  <c r="C40" i="4"/>
  <c r="D44" i="4"/>
  <c r="E44" i="4"/>
  <c r="F44" i="4"/>
  <c r="G44" i="4"/>
  <c r="H44" i="4"/>
  <c r="I44" i="4"/>
  <c r="J44" i="4"/>
  <c r="K44" i="4"/>
  <c r="C44" i="4"/>
  <c r="K27" i="4"/>
  <c r="J27" i="4"/>
  <c r="I27" i="4"/>
  <c r="H27" i="4"/>
  <c r="G27" i="4"/>
  <c r="F27" i="4"/>
  <c r="E27" i="4"/>
  <c r="D27" i="4"/>
  <c r="C27" i="4"/>
  <c r="K22" i="4"/>
  <c r="J22" i="4"/>
  <c r="I22" i="4"/>
  <c r="H22" i="4"/>
  <c r="G22" i="4"/>
  <c r="F22" i="4"/>
  <c r="E22" i="4"/>
  <c r="D22" i="4"/>
  <c r="C22" i="4"/>
  <c r="K17" i="4"/>
  <c r="J17" i="4"/>
  <c r="I17" i="4"/>
  <c r="H17" i="4"/>
  <c r="G17" i="4"/>
  <c r="F17" i="4"/>
  <c r="E17" i="4"/>
  <c r="D17" i="4"/>
  <c r="C17" i="4"/>
  <c r="I111" i="4" l="1"/>
  <c r="I114" i="4" s="1"/>
  <c r="I115" i="4" s="1"/>
  <c r="I14" i="6" s="1"/>
  <c r="C135" i="4"/>
  <c r="C11" i="6"/>
  <c r="E105" i="4"/>
  <c r="E13" i="6" s="1"/>
  <c r="F97" i="4"/>
  <c r="F100" i="4" s="1"/>
  <c r="J121" i="4"/>
  <c r="J124" i="4" s="1"/>
  <c r="I125" i="4"/>
  <c r="I15" i="6" s="1"/>
  <c r="F94" i="4"/>
  <c r="F131" i="4"/>
  <c r="E90" i="4"/>
  <c r="E80" i="4"/>
  <c r="F75" i="4"/>
  <c r="G72" i="4" s="1"/>
  <c r="D82" i="4"/>
  <c r="I5" i="4"/>
  <c r="J28" i="4"/>
  <c r="F28" i="4"/>
  <c r="E28" i="4"/>
  <c r="I28" i="4"/>
  <c r="K28" i="4"/>
  <c r="G28" i="4"/>
  <c r="D28" i="4"/>
  <c r="H28" i="4"/>
  <c r="C28" i="4"/>
  <c r="J111" i="4" l="1"/>
  <c r="J114" i="4" s="1"/>
  <c r="K111" i="4" s="1"/>
  <c r="K114" i="4" s="1"/>
  <c r="K115" i="4" s="1"/>
  <c r="K14" i="6" s="1"/>
  <c r="D85" i="4"/>
  <c r="D127" i="4"/>
  <c r="F105" i="4"/>
  <c r="F13" i="6" s="1"/>
  <c r="G97" i="4"/>
  <c r="G100" i="4" s="1"/>
  <c r="G75" i="4"/>
  <c r="H72" i="4" s="1"/>
  <c r="F134" i="4"/>
  <c r="G91" i="4"/>
  <c r="K121" i="4"/>
  <c r="K124" i="4" s="1"/>
  <c r="K125" i="4" s="1"/>
  <c r="K15" i="6" s="1"/>
  <c r="J125" i="4"/>
  <c r="J15" i="6" s="1"/>
  <c r="E130" i="4"/>
  <c r="F87" i="4"/>
  <c r="F90" i="4" s="1"/>
  <c r="J115" i="4"/>
  <c r="J14" i="6" s="1"/>
  <c r="E95" i="4"/>
  <c r="E12" i="6" s="1"/>
  <c r="F80" i="4"/>
  <c r="E82" i="4"/>
  <c r="E127" i="4" s="1"/>
  <c r="D46" i="4"/>
  <c r="E46" i="4"/>
  <c r="F46" i="4"/>
  <c r="G46" i="4"/>
  <c r="H46" i="4"/>
  <c r="I46" i="4"/>
  <c r="J46" i="4"/>
  <c r="K46" i="4"/>
  <c r="D12" i="4"/>
  <c r="D7" i="4" s="1"/>
  <c r="D6" i="4" s="1"/>
  <c r="E12" i="4"/>
  <c r="E7" i="4" s="1"/>
  <c r="E6" i="4" s="1"/>
  <c r="F12" i="4"/>
  <c r="F7" i="4" s="1"/>
  <c r="F6" i="4" s="1"/>
  <c r="G12" i="4"/>
  <c r="G7" i="4" s="1"/>
  <c r="G6" i="4" s="1"/>
  <c r="H12" i="4"/>
  <c r="H7" i="4" s="1"/>
  <c r="H6" i="4" s="1"/>
  <c r="I12" i="4"/>
  <c r="I7" i="4" s="1"/>
  <c r="I6" i="4" s="1"/>
  <c r="J12" i="4"/>
  <c r="J7" i="4" s="1"/>
  <c r="J6" i="4" s="1"/>
  <c r="K12" i="4"/>
  <c r="K7" i="4" s="1"/>
  <c r="K6" i="4" s="1"/>
  <c r="C12" i="4"/>
  <c r="C7" i="4" s="1"/>
  <c r="C6" i="4" s="1"/>
  <c r="D135" i="4" l="1"/>
  <c r="D11" i="6"/>
  <c r="G105" i="4"/>
  <c r="G13" i="6" s="1"/>
  <c r="H97" i="4"/>
  <c r="H100" i="4" s="1"/>
  <c r="G80" i="4"/>
  <c r="H75" i="4" s="1"/>
  <c r="I72" i="4" s="1"/>
  <c r="E85" i="4"/>
  <c r="F130" i="4"/>
  <c r="G87" i="4"/>
  <c r="G90" i="4" s="1"/>
  <c r="G131" i="4"/>
  <c r="G94" i="4"/>
  <c r="F95" i="4"/>
  <c r="F12" i="6" s="1"/>
  <c r="J68" i="6"/>
  <c r="J71" i="6" s="1"/>
  <c r="J81" i="6" s="1"/>
  <c r="J83" i="6" s="1"/>
  <c r="F68" i="6"/>
  <c r="F71" i="6" s="1"/>
  <c r="F81" i="6" s="1"/>
  <c r="F83" i="6" s="1"/>
  <c r="G8" i="8" s="1"/>
  <c r="G38" i="7" s="1"/>
  <c r="G45" i="7" s="1"/>
  <c r="I68" i="6"/>
  <c r="I71" i="6" s="1"/>
  <c r="I81" i="6" s="1"/>
  <c r="I83" i="6" s="1"/>
  <c r="J8" i="8" s="1"/>
  <c r="E68" i="6"/>
  <c r="E71" i="6" s="1"/>
  <c r="E81" i="6" s="1"/>
  <c r="E83" i="6" s="1"/>
  <c r="F8" i="8" s="1"/>
  <c r="F38" i="7" s="1"/>
  <c r="F45" i="7" s="1"/>
  <c r="H68" i="6"/>
  <c r="H71" i="6" s="1"/>
  <c r="H81" i="6" s="1"/>
  <c r="H83" i="6" s="1"/>
  <c r="I8" i="8" s="1"/>
  <c r="D68" i="6"/>
  <c r="D71" i="6" s="1"/>
  <c r="D81" i="6" s="1"/>
  <c r="D83" i="6" s="1"/>
  <c r="E8" i="8" s="1"/>
  <c r="E38" i="7" s="1"/>
  <c r="E45" i="7" s="1"/>
  <c r="K68" i="6"/>
  <c r="K71" i="6" s="1"/>
  <c r="K81" i="6" s="1"/>
  <c r="K83" i="6" s="1"/>
  <c r="G68" i="6"/>
  <c r="G71" i="6" s="1"/>
  <c r="G81" i="6" s="1"/>
  <c r="G83" i="6" s="1"/>
  <c r="H8" i="8" s="1"/>
  <c r="C68" i="6"/>
  <c r="C71" i="6" s="1"/>
  <c r="C81" i="6" s="1"/>
  <c r="C83" i="6" s="1"/>
  <c r="D8" i="8" s="1"/>
  <c r="E135" i="4" l="1"/>
  <c r="E11" i="6"/>
  <c r="F82" i="4"/>
  <c r="F127" i="4" s="1"/>
  <c r="H105" i="4"/>
  <c r="H13" i="6" s="1"/>
  <c r="I97" i="4"/>
  <c r="I100" i="4" s="1"/>
  <c r="J38" i="7"/>
  <c r="J45" i="7" s="1"/>
  <c r="I38" i="7"/>
  <c r="I45" i="7" s="1"/>
  <c r="K38" i="7"/>
  <c r="K45" i="7" s="1"/>
  <c r="L38" i="7"/>
  <c r="L45" i="7" s="1"/>
  <c r="H38" i="7"/>
  <c r="H45" i="7" s="1"/>
  <c r="D38" i="7"/>
  <c r="D45" i="7" s="1"/>
  <c r="H80" i="4"/>
  <c r="I75" i="4" s="1"/>
  <c r="J72" i="4" s="1"/>
  <c r="H87" i="4"/>
  <c r="G130" i="4"/>
  <c r="G95" i="4"/>
  <c r="G12" i="6" s="1"/>
  <c r="G134" i="4"/>
  <c r="H91" i="4"/>
  <c r="C47" i="6"/>
  <c r="C43" i="6" s="1"/>
  <c r="F85" i="4"/>
  <c r="F135" i="4" l="1"/>
  <c r="F11" i="6"/>
  <c r="I105" i="4"/>
  <c r="I13" i="6" s="1"/>
  <c r="J97" i="4"/>
  <c r="J100" i="4" s="1"/>
  <c r="I80" i="4"/>
  <c r="J75" i="4" s="1"/>
  <c r="K72" i="4" s="1"/>
  <c r="H90" i="4"/>
  <c r="H130" i="4" s="1"/>
  <c r="H131" i="4"/>
  <c r="H94" i="4"/>
  <c r="G82" i="4"/>
  <c r="G127" i="4" s="1"/>
  <c r="I48" i="6"/>
  <c r="I13" i="7"/>
  <c r="E48" i="6"/>
  <c r="E13" i="7"/>
  <c r="K48" i="6"/>
  <c r="K13" i="7"/>
  <c r="G48" i="6"/>
  <c r="G13" i="7"/>
  <c r="J48" i="6"/>
  <c r="J13" i="7"/>
  <c r="F48" i="6"/>
  <c r="F13" i="7"/>
  <c r="H48" i="6"/>
  <c r="H13" i="7"/>
  <c r="D48" i="6"/>
  <c r="D13" i="7"/>
  <c r="C13" i="7"/>
  <c r="I87" i="6"/>
  <c r="E87" i="6"/>
  <c r="H87" i="6"/>
  <c r="D87" i="6"/>
  <c r="K87" i="6"/>
  <c r="G87" i="6"/>
  <c r="J87" i="6"/>
  <c r="F87" i="6"/>
  <c r="C87" i="6"/>
  <c r="D130" i="6"/>
  <c r="E130" i="6"/>
  <c r="F130" i="6"/>
  <c r="G130" i="6"/>
  <c r="H130" i="6"/>
  <c r="I130" i="6"/>
  <c r="J130" i="6"/>
  <c r="K130" i="6"/>
  <c r="C130" i="6"/>
  <c r="D127" i="6"/>
  <c r="E127" i="6"/>
  <c r="F127" i="6"/>
  <c r="G127" i="6"/>
  <c r="H127" i="6"/>
  <c r="I127" i="6"/>
  <c r="J127" i="6"/>
  <c r="K127" i="6"/>
  <c r="C127" i="6"/>
  <c r="D121" i="6"/>
  <c r="E121" i="6"/>
  <c r="F121" i="6"/>
  <c r="G121" i="6"/>
  <c r="H121" i="6"/>
  <c r="I121" i="6"/>
  <c r="J121" i="6"/>
  <c r="K121" i="6"/>
  <c r="C121" i="6"/>
  <c r="F35" i="7"/>
  <c r="G35" i="7"/>
  <c r="H35" i="7"/>
  <c r="I35" i="7"/>
  <c r="J35" i="7"/>
  <c r="K5" i="8"/>
  <c r="K35" i="7" s="1"/>
  <c r="L5" i="8"/>
  <c r="L35" i="7" s="1"/>
  <c r="E35" i="7"/>
  <c r="E5" i="6"/>
  <c r="F5" i="6"/>
  <c r="G5" i="6"/>
  <c r="H5" i="6"/>
  <c r="I5" i="6"/>
  <c r="J5" i="6"/>
  <c r="K5" i="6"/>
  <c r="D5" i="6"/>
  <c r="E29" i="5"/>
  <c r="F29" i="5"/>
  <c r="G29" i="5"/>
  <c r="H29" i="5"/>
  <c r="I29" i="5"/>
  <c r="J29" i="5"/>
  <c r="K29" i="5"/>
  <c r="D29" i="5"/>
  <c r="D3" i="8"/>
  <c r="D35" i="7" s="1"/>
  <c r="C3" i="6"/>
  <c r="C27" i="5"/>
  <c r="E15" i="5"/>
  <c r="F15" i="5"/>
  <c r="G15" i="5"/>
  <c r="H15" i="5"/>
  <c r="I15" i="5"/>
  <c r="J15" i="5"/>
  <c r="K15" i="5"/>
  <c r="D15" i="5"/>
  <c r="C13" i="5"/>
  <c r="F126" i="6" l="1"/>
  <c r="F139" i="6" s="1"/>
  <c r="J80" i="4"/>
  <c r="K75" i="4" s="1"/>
  <c r="K80" i="4" s="1"/>
  <c r="E107" i="6"/>
  <c r="E45" i="6"/>
  <c r="E44" i="6" s="1"/>
  <c r="E95" i="6"/>
  <c r="E113" i="6"/>
  <c r="G113" i="6"/>
  <c r="G95" i="6"/>
  <c r="F113" i="6"/>
  <c r="F95" i="6"/>
  <c r="K97" i="4"/>
  <c r="K100" i="4" s="1"/>
  <c r="K105" i="4" s="1"/>
  <c r="K13" i="6" s="1"/>
  <c r="J105" i="4"/>
  <c r="J13" i="6" s="1"/>
  <c r="G107" i="6"/>
  <c r="F107" i="6"/>
  <c r="I87" i="4"/>
  <c r="H134" i="4"/>
  <c r="I91" i="4"/>
  <c r="H95" i="4"/>
  <c r="G85" i="4"/>
  <c r="C126" i="6"/>
  <c r="C139" i="6" s="1"/>
  <c r="E105" i="6"/>
  <c r="E101" i="6"/>
  <c r="E94" i="6"/>
  <c r="E102" i="6"/>
  <c r="E99" i="6"/>
  <c r="E106" i="6"/>
  <c r="E104" i="6"/>
  <c r="E98" i="6"/>
  <c r="E97" i="6"/>
  <c r="E11" i="7"/>
  <c r="E2" i="7"/>
  <c r="E108" i="6"/>
  <c r="E96" i="6"/>
  <c r="E103" i="6"/>
  <c r="D11" i="7"/>
  <c r="D2" i="7"/>
  <c r="K11" i="7"/>
  <c r="K2" i="7"/>
  <c r="I11" i="7"/>
  <c r="I2" i="7"/>
  <c r="J126" i="6"/>
  <c r="J139" i="6" s="1"/>
  <c r="C2" i="7"/>
  <c r="C11" i="7"/>
  <c r="G108" i="6"/>
  <c r="G96" i="6"/>
  <c r="G106" i="6"/>
  <c r="G103" i="6"/>
  <c r="G94" i="6"/>
  <c r="F101" i="6"/>
  <c r="F105" i="6"/>
  <c r="F102" i="6"/>
  <c r="F106" i="6"/>
  <c r="G105" i="6"/>
  <c r="G101" i="6"/>
  <c r="F103" i="6"/>
  <c r="F96" i="6"/>
  <c r="F108" i="6"/>
  <c r="G99" i="6"/>
  <c r="F97" i="6"/>
  <c r="F99" i="6"/>
  <c r="F11" i="7"/>
  <c r="F2" i="7"/>
  <c r="G104" i="6"/>
  <c r="G98" i="6"/>
  <c r="F98" i="6"/>
  <c r="F104" i="6"/>
  <c r="G97" i="6"/>
  <c r="F94" i="6"/>
  <c r="J11" i="7"/>
  <c r="J2" i="7"/>
  <c r="H11" i="7"/>
  <c r="H2" i="7"/>
  <c r="G11" i="7"/>
  <c r="G2" i="7"/>
  <c r="H126" i="6"/>
  <c r="H139" i="6" s="1"/>
  <c r="D126" i="6"/>
  <c r="D139" i="6" s="1"/>
  <c r="I126" i="6"/>
  <c r="I139" i="6" s="1"/>
  <c r="E126" i="6"/>
  <c r="E139" i="6" s="1"/>
  <c r="K126" i="6"/>
  <c r="K139" i="6" s="1"/>
  <c r="G126" i="6"/>
  <c r="G139" i="6" s="1"/>
  <c r="C29" i="7"/>
  <c r="C22" i="7"/>
  <c r="F29" i="7"/>
  <c r="F22" i="7"/>
  <c r="E29" i="7"/>
  <c r="E22" i="7"/>
  <c r="D29" i="7"/>
  <c r="D22" i="7"/>
  <c r="K29" i="7"/>
  <c r="K22" i="7"/>
  <c r="G22" i="7"/>
  <c r="G29" i="7"/>
  <c r="J29" i="7"/>
  <c r="J22" i="7"/>
  <c r="H22" i="7"/>
  <c r="H29" i="7"/>
  <c r="I29" i="7"/>
  <c r="I22" i="7"/>
  <c r="B5" i="7"/>
  <c r="A5" i="7"/>
  <c r="A15" i="7"/>
  <c r="B15" i="7"/>
  <c r="A16" i="7"/>
  <c r="B16" i="7"/>
  <c r="B14" i="7"/>
  <c r="A14" i="7"/>
  <c r="B13" i="7"/>
  <c r="A13" i="7"/>
  <c r="B12" i="7"/>
  <c r="A12" i="7"/>
  <c r="F45" i="6" l="1"/>
  <c r="I90" i="4"/>
  <c r="I130" i="4" s="1"/>
  <c r="H12" i="6"/>
  <c r="G135" i="4"/>
  <c r="G11" i="6"/>
  <c r="I131" i="4"/>
  <c r="I94" i="4"/>
  <c r="H82" i="4"/>
  <c r="H127" i="4" s="1"/>
  <c r="B4" i="7"/>
  <c r="A4" i="7"/>
  <c r="B3" i="7"/>
  <c r="A3" i="7"/>
  <c r="J87" i="4" l="1"/>
  <c r="F44" i="6"/>
  <c r="G45" i="6"/>
  <c r="I134" i="4"/>
  <c r="J91" i="4"/>
  <c r="I95" i="4"/>
  <c r="H85" i="4"/>
  <c r="D119" i="6"/>
  <c r="E119" i="6"/>
  <c r="F119" i="6"/>
  <c r="G119" i="6"/>
  <c r="H119" i="6"/>
  <c r="I119" i="6"/>
  <c r="J119" i="6"/>
  <c r="K119" i="6"/>
  <c r="C119" i="6"/>
  <c r="C109" i="6"/>
  <c r="J10" i="5"/>
  <c r="H10" i="5"/>
  <c r="C33" i="5"/>
  <c r="D30" i="5" s="1"/>
  <c r="D33" i="5" s="1"/>
  <c r="E30" i="5" s="1"/>
  <c r="C23" i="5"/>
  <c r="D58" i="6"/>
  <c r="E58" i="6"/>
  <c r="F58" i="6"/>
  <c r="G58" i="6"/>
  <c r="H58" i="6"/>
  <c r="I58" i="6"/>
  <c r="J58" i="6"/>
  <c r="K58" i="6"/>
  <c r="C58" i="6"/>
  <c r="D53" i="6"/>
  <c r="E53" i="6"/>
  <c r="F53" i="6"/>
  <c r="G53" i="6"/>
  <c r="H53" i="6"/>
  <c r="I53" i="6"/>
  <c r="J53" i="6"/>
  <c r="K53" i="6"/>
  <c r="D49" i="6"/>
  <c r="D47" i="6" s="1"/>
  <c r="E49" i="6" s="1"/>
  <c r="E47" i="6" s="1"/>
  <c r="D37" i="6"/>
  <c r="E37" i="6"/>
  <c r="F37" i="6"/>
  <c r="G37" i="6"/>
  <c r="H37" i="6"/>
  <c r="I37" i="6"/>
  <c r="J37" i="6"/>
  <c r="K37" i="6"/>
  <c r="C37" i="6"/>
  <c r="D100" i="6" s="1"/>
  <c r="D32" i="6"/>
  <c r="E32" i="6"/>
  <c r="F32" i="6"/>
  <c r="G32" i="6"/>
  <c r="H32" i="6"/>
  <c r="I32" i="6"/>
  <c r="J32" i="6"/>
  <c r="K32" i="6"/>
  <c r="C32" i="6"/>
  <c r="D24" i="6"/>
  <c r="E24" i="6"/>
  <c r="F24" i="6"/>
  <c r="G24" i="6"/>
  <c r="H24" i="6"/>
  <c r="I24" i="6"/>
  <c r="J24" i="6"/>
  <c r="K24" i="6"/>
  <c r="C24" i="6"/>
  <c r="D19" i="6"/>
  <c r="E19" i="6"/>
  <c r="F19" i="6"/>
  <c r="G19" i="6"/>
  <c r="H19" i="6"/>
  <c r="I19" i="6"/>
  <c r="J19" i="6"/>
  <c r="K19" i="6"/>
  <c r="C19" i="6"/>
  <c r="D10" i="6"/>
  <c r="D30" i="7" s="1"/>
  <c r="D31" i="7" s="1"/>
  <c r="E10" i="6"/>
  <c r="F10" i="6"/>
  <c r="G10" i="6"/>
  <c r="G30" i="7" s="1"/>
  <c r="G31" i="7" s="1"/>
  <c r="C10" i="6"/>
  <c r="C30" i="7" s="1"/>
  <c r="C31" i="7" s="1"/>
  <c r="F100" i="6" l="1"/>
  <c r="F109" i="6" s="1"/>
  <c r="H45" i="6"/>
  <c r="G44" i="6"/>
  <c r="H135" i="4"/>
  <c r="H11" i="6"/>
  <c r="H10" i="6" s="1"/>
  <c r="H30" i="7" s="1"/>
  <c r="H31" i="7" s="1"/>
  <c r="J90" i="4"/>
  <c r="J130" i="4" s="1"/>
  <c r="I12" i="6"/>
  <c r="D36" i="7"/>
  <c r="D39" i="7" s="1"/>
  <c r="J131" i="4"/>
  <c r="J94" i="4"/>
  <c r="E100" i="6"/>
  <c r="E109" i="6" s="1"/>
  <c r="K100" i="6"/>
  <c r="E52" i="6"/>
  <c r="I82" i="4"/>
  <c r="I127" i="4" s="1"/>
  <c r="E43" i="6"/>
  <c r="E42" i="6" s="1"/>
  <c r="E12" i="7" s="1"/>
  <c r="F49" i="6"/>
  <c r="F47" i="6" s="1"/>
  <c r="F43" i="6" s="1"/>
  <c r="K102" i="6"/>
  <c r="C52" i="6"/>
  <c r="C42" i="6" s="1"/>
  <c r="H52" i="6"/>
  <c r="D43" i="6"/>
  <c r="J100" i="6"/>
  <c r="G102" i="6"/>
  <c r="D52" i="6"/>
  <c r="G100" i="6"/>
  <c r="J102" i="6"/>
  <c r="J52" i="6"/>
  <c r="F52" i="6"/>
  <c r="I52" i="6"/>
  <c r="D16" i="5"/>
  <c r="D23" i="5" s="1"/>
  <c r="E16" i="5" s="1"/>
  <c r="E23" i="5" s="1"/>
  <c r="E30" i="7"/>
  <c r="E31" i="7" s="1"/>
  <c r="E8" i="6"/>
  <c r="D3" i="7" s="1"/>
  <c r="E6" i="7" s="1"/>
  <c r="C8" i="6"/>
  <c r="C3" i="7" s="1"/>
  <c r="D6" i="7" s="1"/>
  <c r="F8" i="6"/>
  <c r="E3" i="7" s="1"/>
  <c r="F6" i="7" s="1"/>
  <c r="F30" i="7"/>
  <c r="F31" i="7" s="1"/>
  <c r="I102" i="6"/>
  <c r="H102" i="6"/>
  <c r="I100" i="6"/>
  <c r="H100" i="6"/>
  <c r="D102" i="6"/>
  <c r="D109" i="6" s="1"/>
  <c r="D8" i="6"/>
  <c r="E33" i="5"/>
  <c r="F141" i="6"/>
  <c r="C141" i="6"/>
  <c r="C143" i="6" s="1"/>
  <c r="K52" i="6"/>
  <c r="G52" i="6"/>
  <c r="G8" i="6"/>
  <c r="F3" i="7" s="1"/>
  <c r="H8" i="6" l="1"/>
  <c r="G3" i="7" s="1"/>
  <c r="H6" i="7" s="1"/>
  <c r="K87" i="4"/>
  <c r="K109" i="6"/>
  <c r="K141" i="6" s="1"/>
  <c r="I45" i="6"/>
  <c r="H44" i="6"/>
  <c r="G49" i="6"/>
  <c r="G47" i="6" s="1"/>
  <c r="G43" i="6" s="1"/>
  <c r="G42" i="6" s="1"/>
  <c r="G12" i="7" s="1"/>
  <c r="F36" i="7"/>
  <c r="F39" i="7" s="1"/>
  <c r="G36" i="7"/>
  <c r="G39" i="7" s="1"/>
  <c r="F7" i="7"/>
  <c r="J134" i="4"/>
  <c r="K91" i="4"/>
  <c r="J95" i="4"/>
  <c r="E141" i="6"/>
  <c r="D141" i="6"/>
  <c r="F42" i="6"/>
  <c r="F12" i="7" s="1"/>
  <c r="G17" i="7" s="1"/>
  <c r="D42" i="6"/>
  <c r="D12" i="7" s="1"/>
  <c r="E17" i="7" s="1"/>
  <c r="E18" i="7" s="1"/>
  <c r="E7" i="7"/>
  <c r="F16" i="5"/>
  <c r="F23" i="5" s="1"/>
  <c r="G16" i="5" s="1"/>
  <c r="G23" i="5" s="1"/>
  <c r="H16" i="5" s="1"/>
  <c r="H23" i="5" s="1"/>
  <c r="I16" i="5" s="1"/>
  <c r="I23" i="5" s="1"/>
  <c r="J16" i="5" s="1"/>
  <c r="J23" i="5" s="1"/>
  <c r="K16" i="5" s="1"/>
  <c r="K23" i="5" s="1"/>
  <c r="F17" i="7"/>
  <c r="F30" i="5"/>
  <c r="F33" i="5" s="1"/>
  <c r="G30" i="5" s="1"/>
  <c r="G33" i="5" s="1"/>
  <c r="H30" i="5" s="1"/>
  <c r="H33" i="5" s="1"/>
  <c r="I30" i="5" s="1"/>
  <c r="I33" i="5" s="1"/>
  <c r="J30" i="5" s="1"/>
  <c r="J33" i="5" s="1"/>
  <c r="K30" i="5" s="1"/>
  <c r="K33" i="5" s="1"/>
  <c r="I85" i="4"/>
  <c r="H109" i="6"/>
  <c r="G109" i="6"/>
  <c r="I109" i="6"/>
  <c r="J109" i="6"/>
  <c r="D7" i="7"/>
  <c r="G6" i="7"/>
  <c r="C24" i="7"/>
  <c r="C12" i="7"/>
  <c r="D17" i="7" s="1"/>
  <c r="E24" i="7"/>
  <c r="C40" i="6"/>
  <c r="C23" i="6" s="1"/>
  <c r="C7" i="6" s="1"/>
  <c r="D7" i="8" s="1"/>
  <c r="D142" i="6"/>
  <c r="L36" i="7" l="1"/>
  <c r="L39" i="7" s="1"/>
  <c r="G7" i="7"/>
  <c r="H49" i="6"/>
  <c r="H47" i="6" s="1"/>
  <c r="H43" i="6" s="1"/>
  <c r="H42" i="6" s="1"/>
  <c r="J45" i="6"/>
  <c r="I44" i="6"/>
  <c r="I135" i="4"/>
  <c r="I11" i="6"/>
  <c r="I10" i="6" s="1"/>
  <c r="K90" i="4"/>
  <c r="K130" i="4" s="1"/>
  <c r="J12" i="6"/>
  <c r="D24" i="7"/>
  <c r="H36" i="7"/>
  <c r="H39" i="7" s="1"/>
  <c r="F24" i="7"/>
  <c r="E36" i="7"/>
  <c r="E39" i="7" s="1"/>
  <c r="K36" i="7"/>
  <c r="K39" i="7" s="1"/>
  <c r="D37" i="7"/>
  <c r="D42" i="7" s="1"/>
  <c r="K131" i="4"/>
  <c r="K94" i="4"/>
  <c r="K134" i="4" s="1"/>
  <c r="D18" i="7"/>
  <c r="I141" i="6"/>
  <c r="H141" i="6"/>
  <c r="J82" i="4"/>
  <c r="J127" i="4" s="1"/>
  <c r="D143" i="6"/>
  <c r="E142" i="6" s="1"/>
  <c r="E143" i="6" s="1"/>
  <c r="F142" i="6" s="1"/>
  <c r="I49" i="6"/>
  <c r="I47" i="6" s="1"/>
  <c r="G141" i="6"/>
  <c r="J141" i="6"/>
  <c r="G24" i="7"/>
  <c r="G18" i="7"/>
  <c r="H17" i="7"/>
  <c r="F18" i="7"/>
  <c r="C23" i="7"/>
  <c r="C25" i="7" s="1"/>
  <c r="K45" i="6" l="1"/>
  <c r="K44" i="6" s="1"/>
  <c r="J44" i="6"/>
  <c r="I30" i="7"/>
  <c r="I31" i="7" s="1"/>
  <c r="I8" i="6"/>
  <c r="H3" i="7" s="1"/>
  <c r="J36" i="7"/>
  <c r="J39" i="7" s="1"/>
  <c r="I36" i="7"/>
  <c r="I39" i="7" s="1"/>
  <c r="K95" i="4"/>
  <c r="K12" i="6" s="1"/>
  <c r="J85" i="4"/>
  <c r="D40" i="6"/>
  <c r="D23" i="6" s="1"/>
  <c r="H24" i="7"/>
  <c r="H12" i="7"/>
  <c r="I17" i="7" s="1"/>
  <c r="J49" i="6"/>
  <c r="J47" i="6" s="1"/>
  <c r="I43" i="6"/>
  <c r="I42" i="6" s="1"/>
  <c r="E40" i="6"/>
  <c r="E23" i="6" s="1"/>
  <c r="E7" i="6" s="1"/>
  <c r="F7" i="8" s="1"/>
  <c r="F37" i="7" s="1"/>
  <c r="F42" i="7" s="1"/>
  <c r="F143" i="6"/>
  <c r="G142" i="6" s="1"/>
  <c r="J135" i="4" l="1"/>
  <c r="J11" i="6"/>
  <c r="J10" i="6" s="1"/>
  <c r="I6" i="7"/>
  <c r="H7" i="7"/>
  <c r="D7" i="6"/>
  <c r="K82" i="4"/>
  <c r="K127" i="4" s="1"/>
  <c r="H18" i="7"/>
  <c r="J43" i="6"/>
  <c r="J42" i="6" s="1"/>
  <c r="K49" i="6"/>
  <c r="K47" i="6" s="1"/>
  <c r="K43" i="6" s="1"/>
  <c r="K42" i="6" s="1"/>
  <c r="I24" i="7"/>
  <c r="I12" i="7"/>
  <c r="J17" i="7" s="1"/>
  <c r="E23" i="7"/>
  <c r="E25" i="7" s="1"/>
  <c r="G143" i="6"/>
  <c r="F40" i="6"/>
  <c r="F23" i="6" s="1"/>
  <c r="F7" i="6" s="1"/>
  <c r="G7" i="8" s="1"/>
  <c r="G37" i="7" s="1"/>
  <c r="G42" i="7" s="1"/>
  <c r="J8" i="6" l="1"/>
  <c r="I3" i="7" s="1"/>
  <c r="J30" i="7"/>
  <c r="J31" i="7" s="1"/>
  <c r="D23" i="7"/>
  <c r="D25" i="7" s="1"/>
  <c r="E7" i="8"/>
  <c r="E37" i="7" s="1"/>
  <c r="E42" i="7" s="1"/>
  <c r="K85" i="4"/>
  <c r="J12" i="7"/>
  <c r="K17" i="7" s="1"/>
  <c r="J24" i="7"/>
  <c r="I18" i="7"/>
  <c r="K24" i="7"/>
  <c r="K12" i="7"/>
  <c r="F23" i="7"/>
  <c r="F25" i="7" s="1"/>
  <c r="G40" i="6"/>
  <c r="G23" i="6" s="1"/>
  <c r="G7" i="6" s="1"/>
  <c r="H7" i="8" s="1"/>
  <c r="H142" i="6"/>
  <c r="H143" i="6" s="1"/>
  <c r="K135" i="4" l="1"/>
  <c r="K11" i="6"/>
  <c r="K10" i="6" s="1"/>
  <c r="J6" i="7"/>
  <c r="I7" i="7"/>
  <c r="H37" i="7"/>
  <c r="H42" i="7" s="1"/>
  <c r="K18" i="7"/>
  <c r="J18" i="7"/>
  <c r="G23" i="7"/>
  <c r="G25" i="7" s="1"/>
  <c r="H40" i="6"/>
  <c r="H23" i="6" s="1"/>
  <c r="H7" i="6" s="1"/>
  <c r="I7" i="8" s="1"/>
  <c r="I142" i="6"/>
  <c r="I143" i="6" s="1"/>
  <c r="K30" i="7" l="1"/>
  <c r="K31" i="7" s="1"/>
  <c r="K8" i="6"/>
  <c r="J3" i="7" s="1"/>
  <c r="K6" i="7" s="1"/>
  <c r="K7" i="7" s="1"/>
  <c r="I37" i="7"/>
  <c r="I42" i="7" s="1"/>
  <c r="H23" i="7"/>
  <c r="H25" i="7" s="1"/>
  <c r="I40" i="6"/>
  <c r="I23" i="6" s="1"/>
  <c r="I7" i="6" s="1"/>
  <c r="J7" i="8" s="1"/>
  <c r="J142" i="6"/>
  <c r="J143" i="6" s="1"/>
  <c r="J7" i="7" l="1"/>
  <c r="J37" i="7"/>
  <c r="J42" i="7" s="1"/>
  <c r="I23" i="7"/>
  <c r="I25" i="7" s="1"/>
  <c r="J40" i="6"/>
  <c r="J23" i="6" s="1"/>
  <c r="J7" i="6" s="1"/>
  <c r="K142" i="6"/>
  <c r="K143" i="6" s="1"/>
  <c r="K37" i="7" l="1"/>
  <c r="K42" i="7" s="1"/>
  <c r="J23" i="7"/>
  <c r="J25" i="7" s="1"/>
  <c r="K40" i="6"/>
  <c r="K23" i="6" s="1"/>
  <c r="K7" i="6" s="1"/>
  <c r="L37" i="7" l="1"/>
  <c r="L42" i="7" s="1"/>
  <c r="K23" i="7"/>
  <c r="K25"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vvg</author>
    <author>User</author>
  </authors>
  <commentList>
    <comment ref="B3" authorId="0" shapeId="0" xr:uid="{00000000-0006-0000-0000-00000100000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20" authorId="0" shapeId="0" xr:uid="{00000000-0006-0000-0000-000002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6" authorId="0" shapeId="0" xr:uid="{00000000-0006-0000-0000-000003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2" authorId="0" shapeId="0" xr:uid="{00000000-0006-0000-0000-000004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8" authorId="0" shapeId="0" xr:uid="{00000000-0006-0000-0000-000005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6" authorId="0" shapeId="0" xr:uid="{00000000-0006-0000-0000-00000600000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7" authorId="0" shapeId="0" xr:uid="{00000000-0006-0000-0000-00000700000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xr:uid="{00000000-0006-0000-0000-00000800000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xr:uid="{00000000-0006-0000-0000-000009000000}">
      <text>
        <r>
          <rPr>
            <b/>
            <sz val="9"/>
            <color indexed="81"/>
            <rFont val="Tahoma"/>
            <family val="2"/>
            <charset val="186"/>
          </rPr>
          <t>vvg:</t>
        </r>
        <r>
          <rPr>
            <sz val="9"/>
            <color indexed="81"/>
            <rFont val="Tahoma"/>
            <family val="2"/>
            <charset val="186"/>
          </rPr>
          <t xml:space="preserve">
Užpildyti, jei pasirenkama „Kita:“</t>
        </r>
      </text>
    </comment>
    <comment ref="C55" authorId="0" shapeId="0" xr:uid="{00000000-0006-0000-0000-00000A000000}">
      <text>
        <r>
          <rPr>
            <b/>
            <sz val="9"/>
            <color indexed="81"/>
            <rFont val="Tahoma"/>
            <family val="2"/>
            <charset val="186"/>
          </rPr>
          <t>vvg:</t>
        </r>
        <r>
          <rPr>
            <sz val="9"/>
            <color indexed="81"/>
            <rFont val="Tahoma"/>
            <family val="2"/>
            <charset val="186"/>
          </rPr>
          <t xml:space="preserve">
Užpildyti, jei pasirenkama „Kita:“</t>
        </r>
      </text>
    </comment>
    <comment ref="B56" authorId="0" shapeId="0" xr:uid="{00000000-0006-0000-0000-00000B00000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8" authorId="0" shapeId="0" xr:uid="{00000000-0006-0000-0000-00000C00000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 Metai, kurių pajamos nurodomos, turi sutapti su metais, kurie pasirenkami skaičiuojant ekonominio gyvybingumo rodiklius. </t>
        </r>
      </text>
    </comment>
    <comment ref="B62" authorId="0" shapeId="0" xr:uid="{00000000-0006-0000-0000-00000D00000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 Pagrindimas pagal susijusius ūkio subjektus:
1. Informacija apie pareiškėją: 
[...&gt; – vidutinis darbuotojų skaičius ataskaitiniais metais;
[...&gt; – metinės pajamos ataskaitiniais arba vienais metais iš dviejų eilės tvarka einančių praėjusių atsakiatinių metų (pasirinktinai).
[...&gt; – EVRK kodai, pagal kuriuos vykdo veiklą. 
2. Informacija apie pirmą susijusį ūkio subjektą „[...&gt;„:
[...&gt; – vidutinis darbuotojų skaičius ataskaitiniais metais;
[...&gt; – metinės pajamos ataskaitiniais metais;
[...&gt; – EVRK kodai, pagal kuriuos vykdo veiklą. 
3. Informacija apie antrą susijusį ūkio subjektą „[...&gt;„:
[...&gt; – vidutinis darbuotojų skaičius ataskaitiniais metais;
[...&gt; – vidutinės metinės pajamos ataskaitiniais metais;
[...&gt; – EVRK kodai, pagal kuriuos vykdo veiklą. 
4. Informacija apie n-tąjį susijusį ūkio subjektą „[...&gt;„:
[...&gt; – vidutinis darbuotojų skaičius ataskaitiniais metais;
[...&gt; – metinės pajamos ataskaitiniais metais;
[...&gt; – EVRK kodai, pagal kuriuos vykdo veiklą. 
</t>
        </r>
      </text>
    </comment>
    <comment ref="B68" authorId="1" shapeId="0" xr:uid="{00000000-0006-0000-0000-00000E000000}">
      <text>
        <r>
          <rPr>
            <b/>
            <sz val="9"/>
            <color indexed="81"/>
            <rFont val="Tahoma"/>
            <family val="2"/>
            <charset val="186"/>
          </rPr>
          <t>VVG:</t>
        </r>
        <r>
          <rPr>
            <sz val="9"/>
            <color indexed="81"/>
            <rFont val="Tahoma"/>
            <family val="2"/>
            <charset val="186"/>
          </rPr>
          <t xml:space="preserve">
VVG:Jeigu nurodoma, kad pareiškėjas yra gavęs ES ir (arba) valstybės paramą per paskutinius trejus mokestinius metus, pateikiama ši informacija (atskirai pagal datas):
1. paramos skyrimo data;
2. paramą suteikusio juridinio asmens pavadinimas;
3. skirtos paramos suma (Eur);
4. finansavimo šaltinis (ES fondo pavadinimas, valstybės biudžeto lėšos, savivaldybių biudžeto lėšos, kt.);
5. programos ir priemonės pavadinimas.</t>
        </r>
      </text>
    </comment>
    <comment ref="D68" authorId="1" shapeId="0" xr:uid="{00000000-0006-0000-0000-00000F000000}">
      <text>
        <r>
          <rPr>
            <b/>
            <sz val="9"/>
            <color indexed="81"/>
            <rFont val="Tahoma"/>
            <family val="2"/>
            <charset val="186"/>
          </rPr>
          <t>VVG:</t>
        </r>
        <r>
          <rPr>
            <sz val="9"/>
            <color indexed="81"/>
            <rFont val="Tahoma"/>
            <family val="2"/>
            <charset val="186"/>
          </rPr>
          <t xml:space="preserve">
Nurodoma, kad pareiškėjas yra </t>
        </r>
        <r>
          <rPr>
            <b/>
            <sz val="9"/>
            <color indexed="81"/>
            <rFont val="Tahoma"/>
            <family val="2"/>
            <charset val="186"/>
          </rPr>
          <t>GAVĘS</t>
        </r>
        <r>
          <rPr>
            <sz val="9"/>
            <color indexed="81"/>
            <rFont val="Tahoma"/>
            <family val="2"/>
            <charset val="186"/>
          </rPr>
          <t xml:space="preserve"> arba </t>
        </r>
        <r>
          <rPr>
            <b/>
            <sz val="9"/>
            <color indexed="81"/>
            <rFont val="Tahoma"/>
            <family val="2"/>
            <charset val="186"/>
          </rPr>
          <t>NEGAVĘS</t>
        </r>
        <r>
          <rPr>
            <sz val="9"/>
            <color indexed="81"/>
            <rFont val="Tahoma"/>
            <family val="2"/>
            <charset val="186"/>
          </rPr>
          <t xml:space="preserve"> ES ir (arba) valstybės paramą per paskutinius trejus mokestinius metus
</t>
        </r>
      </text>
    </comment>
    <comment ref="B71" authorId="0" shapeId="0" xr:uid="{00000000-0006-0000-0000-000010000000}">
      <text>
        <r>
          <rPr>
            <b/>
            <sz val="9"/>
            <color indexed="81"/>
            <rFont val="Tahoma"/>
            <family val="2"/>
            <charset val="186"/>
          </rPr>
          <t>vvg:</t>
        </r>
        <r>
          <rPr>
            <sz val="9"/>
            <color indexed="81"/>
            <rFont val="Tahoma"/>
            <family val="2"/>
            <charset val="186"/>
          </rPr>
          <t xml:space="preserve">
Jeigu nurodoma, kad pareiškėjas ir (arba) su juo susiję ūkio subjektai yra gavę ES ir (arba) valstybės paramos per paskutinius trejus mokestinius metus, pateikiama ši informacija (atskirai pagal atskirus susijusius ūkio subjektus):
1. paramos skyrimo data;
2. paramą suteikusio juridinio asmens pavadinimas;
3. paramą gavusio ūkio subjekto pavadinimas arba vardas ir pavardė;
4. skirtos paramos suma (Eur);
5. finansavimo šaltinis (ES fondo pavadinimas, valstybės biudžeto lėšos, savivaldybių biudžeto lėšos, kt.);
6. programos ir priemonės pavadinimas.
</t>
        </r>
      </text>
    </comment>
    <comment ref="D71" authorId="1" shapeId="0" xr:uid="{00000000-0006-0000-0000-000011000000}">
      <text>
        <r>
          <rPr>
            <b/>
            <sz val="9"/>
            <color indexed="81"/>
            <rFont val="Tahoma"/>
            <family val="2"/>
            <charset val="186"/>
          </rPr>
          <t>VVG:</t>
        </r>
        <r>
          <rPr>
            <sz val="9"/>
            <color indexed="81"/>
            <rFont val="Tahoma"/>
            <family val="2"/>
            <charset val="186"/>
          </rPr>
          <t xml:space="preserve">
Nurodoma, kad pareiškėjas ir (arba) su pareiškėju susiję ūkio subjektai yra </t>
        </r>
        <r>
          <rPr>
            <b/>
            <sz val="9"/>
            <color indexed="81"/>
            <rFont val="Tahoma"/>
            <family val="2"/>
            <charset val="186"/>
          </rPr>
          <t xml:space="preserve">GAVĘ </t>
        </r>
        <r>
          <rPr>
            <sz val="9"/>
            <color indexed="81"/>
            <rFont val="Tahoma"/>
            <family val="2"/>
            <charset val="186"/>
          </rPr>
          <t xml:space="preserve">arba </t>
        </r>
        <r>
          <rPr>
            <b/>
            <sz val="9"/>
            <color indexed="81"/>
            <rFont val="Tahoma"/>
            <family val="2"/>
            <charset val="186"/>
          </rPr>
          <t>NEGAVĘ</t>
        </r>
        <r>
          <rPr>
            <sz val="9"/>
            <color indexed="81"/>
            <rFont val="Tahoma"/>
            <family val="2"/>
            <charset val="186"/>
          </rPr>
          <t xml:space="preserve"> ES ir (arba) valstybės paramos per paskutinius trejus mokestinius metus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5" authorId="0" shapeId="0" xr:uid="{00000000-0006-0000-0100-00000100000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5" authorId="0" shapeId="0" xr:uid="{00000000-0006-0000-0100-00000200000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6" authorId="0" shapeId="0" xr:uid="{00000000-0006-0000-0100-000003000000}">
      <text>
        <r>
          <rPr>
            <b/>
            <sz val="9"/>
            <color indexed="81"/>
            <rFont val="Tahoma"/>
            <family val="2"/>
            <charset val="186"/>
          </rPr>
          <t>vvg:</t>
        </r>
        <r>
          <rPr>
            <sz val="9"/>
            <color indexed="81"/>
            <rFont val="Tahoma"/>
            <family val="2"/>
            <charset val="186"/>
          </rPr>
          <t xml:space="preserve">
Nurodomi pareigybių pavadinimai.</t>
        </r>
      </text>
    </comment>
    <comment ref="D6" authorId="0" shapeId="0" xr:uid="{00000000-0006-0000-0100-000004000000}">
      <text>
        <r>
          <rPr>
            <b/>
            <sz val="9"/>
            <color indexed="81"/>
            <rFont val="Tahoma"/>
            <family val="2"/>
            <charset val="186"/>
          </rPr>
          <t>vvg:</t>
        </r>
        <r>
          <rPr>
            <sz val="9"/>
            <color indexed="81"/>
            <rFont val="Tahoma"/>
            <family val="2"/>
            <charset val="186"/>
          </rPr>
          <t xml:space="preserve">
Nurodomi pareigybių pavadinimai.</t>
        </r>
      </text>
    </comment>
    <comment ref="C7" authorId="0" shapeId="0" xr:uid="{00000000-0006-0000-0100-00000500000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7" authorId="0" shapeId="0" xr:uid="{00000000-0006-0000-0100-00000600000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9" authorId="0" shapeId="0" xr:uid="{00000000-0006-0000-0100-00000700000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9" authorId="0" shapeId="0" xr:uid="{00000000-0006-0000-0100-00000800000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10" authorId="0" shapeId="0" xr:uid="{00000000-0006-0000-0100-00000900000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10" authorId="0" shapeId="0" xr:uid="{00000000-0006-0000-0100-00000A00000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11" authorId="0" shapeId="0" xr:uid="{00000000-0006-0000-0100-00000B00000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11" authorId="0" shapeId="0" xr:uid="{00000000-0006-0000-0100-00000C00000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3" authorId="0" shapeId="0" xr:uid="{00000000-0006-0000-0100-00000D00000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3" authorId="0" shapeId="0" xr:uid="{00000000-0006-0000-0100-00000E00000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5" authorId="0" shapeId="0" xr:uid="{00000000-0006-0000-0100-00000F00000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5" authorId="0" shapeId="0" xr:uid="{00000000-0006-0000-0100-00001000000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6" authorId="0" shapeId="0" xr:uid="{00000000-0006-0000-0100-00001100000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6" authorId="0" shapeId="0" xr:uid="{00000000-0006-0000-0100-00001200000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8" authorId="0" shapeId="0" xr:uid="{00000000-0006-0000-0100-00001300000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8" authorId="0" shapeId="0" xr:uid="{00000000-0006-0000-0100-000014000000}">
      <text>
        <r>
          <rPr>
            <b/>
            <sz val="9"/>
            <color indexed="81"/>
            <rFont val="Tahoma"/>
            <family val="2"/>
            <charset val="186"/>
          </rPr>
          <t>vvg:</t>
        </r>
        <r>
          <rPr>
            <sz val="9"/>
            <color indexed="81"/>
            <rFont val="Tahoma"/>
            <family val="2"/>
            <charset val="186"/>
          </rPr>
          <t xml:space="preserve">
Informacija pateikiama šio verslo plano 3 dalyje.</t>
        </r>
      </text>
    </comment>
    <comment ref="C19" authorId="0" shapeId="0" xr:uid="{00000000-0006-0000-0100-00001500000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9" authorId="0" shapeId="0" xr:uid="{00000000-0006-0000-0100-00001600000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1" authorId="0" shapeId="0" xr:uid="{00000000-0006-0000-0200-00000100000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xr:uid="{00000000-0006-0000-0200-00000200000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xr:uid="{00000000-0006-0000-0200-00000300000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xr:uid="{00000000-0006-0000-0200-00000400000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3" authorId="0" shapeId="0" xr:uid="{00000000-0006-0000-0300-000001000000}">
      <text>
        <r>
          <rPr>
            <b/>
            <sz val="9"/>
            <color indexed="81"/>
            <rFont val="Tahoma"/>
            <family val="2"/>
            <charset val="186"/>
          </rPr>
          <t>vvg:</t>
        </r>
        <r>
          <rPr>
            <sz val="9"/>
            <color indexed="81"/>
            <rFont val="Tahoma"/>
            <family val="2"/>
            <charset val="186"/>
          </rPr>
          <t xml:space="preserve">
(pildoma verslo plėtros atveju)</t>
        </r>
      </text>
    </comment>
    <comment ref="B8" authorId="0" shapeId="0" xr:uid="{00000000-0006-0000-0300-00000200000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xr:uid="{00000000-0006-0000-0300-00000300000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xr:uid="{00000000-0006-0000-0300-00000400000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6" authorId="0" shapeId="0" xr:uid="{00000000-0006-0000-0300-000005000000}">
      <text>
        <r>
          <rPr>
            <b/>
            <sz val="9"/>
            <color indexed="81"/>
            <rFont val="Tahoma"/>
            <family val="2"/>
            <charset val="186"/>
          </rPr>
          <t>vvg:</t>
        </r>
        <r>
          <rPr>
            <sz val="9"/>
            <color indexed="81"/>
            <rFont val="Tahoma"/>
            <family val="2"/>
            <charset val="186"/>
          </rPr>
          <t xml:space="preserve">
Kad gautume teisingus duomenis, pirmiausia turi būti užpildoma turto ir nusidėvėjimo lentelė</t>
        </r>
      </text>
    </comment>
    <comment ref="B70" authorId="0" shapeId="0" xr:uid="{00000000-0006-0000-0300-00000600000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13" authorId="0" shapeId="0" xr:uid="{00000000-0006-0000-0400-000001000000}">
      <text>
        <r>
          <rPr>
            <b/>
            <sz val="9"/>
            <color indexed="81"/>
            <rFont val="Tahoma"/>
            <family val="2"/>
            <charset val="186"/>
          </rPr>
          <t>vvg:</t>
        </r>
        <r>
          <rPr>
            <sz val="9"/>
            <color indexed="81"/>
            <rFont val="Tahoma"/>
            <family val="2"/>
            <charset val="186"/>
          </rPr>
          <t xml:space="preserve">
(pildoma verslo plėtros atveju)</t>
        </r>
      </text>
    </comment>
    <comment ref="B23" authorId="0" shapeId="0" xr:uid="{00000000-0006-0000-0400-000002000000}">
      <text>
        <r>
          <rPr>
            <b/>
            <sz val="9"/>
            <color indexed="81"/>
            <rFont val="Tahoma"/>
            <family val="2"/>
            <charset val="186"/>
          </rPr>
          <t>vvg:</t>
        </r>
        <r>
          <rPr>
            <sz val="9"/>
            <color indexed="81"/>
            <rFont val="Tahoma"/>
            <family val="2"/>
            <charset val="186"/>
          </rPr>
          <t xml:space="preserve">
(5.2.1+5.2.2+5.2.3–5.2.4–5.2.5)</t>
        </r>
      </text>
    </comment>
    <comment ref="C27" authorId="0" shapeId="0" xr:uid="{00000000-0006-0000-0400-000003000000}">
      <text>
        <r>
          <rPr>
            <b/>
            <sz val="9"/>
            <color indexed="81"/>
            <rFont val="Tahoma"/>
            <family val="2"/>
            <charset val="186"/>
          </rPr>
          <t>vvg:</t>
        </r>
        <r>
          <rPr>
            <sz val="9"/>
            <color indexed="81"/>
            <rFont val="Tahoma"/>
            <family val="2"/>
            <charset val="186"/>
          </rPr>
          <t xml:space="preserve">
(pildoma verslo plėtros atveju)</t>
        </r>
      </text>
    </comment>
    <comment ref="B33" authorId="0" shapeId="0" xr:uid="{00000000-0006-0000-0400-00000400000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90" authorId="0" shapeId="0" xr:uid="{00000000-0006-0000-0500-000001000000}">
      <text>
        <r>
          <rPr>
            <b/>
            <sz val="9"/>
            <color indexed="81"/>
            <rFont val="Tahoma"/>
            <family val="2"/>
            <charset val="186"/>
          </rPr>
          <t>vvg:</t>
        </r>
        <r>
          <rPr>
            <sz val="9"/>
            <color indexed="81"/>
            <rFont val="Tahoma"/>
            <family val="2"/>
            <charset val="186"/>
          </rPr>
          <t xml:space="preserve">
palūkanos; ilgalaikio turto likvidavimo pelnas (nuostolis); gautos palūkanos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1" authorId="0" shapeId="0" xr:uid="{00000000-0006-0000-0600-00000100000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sharedStrings.xml><?xml version="1.0" encoding="utf-8"?>
<sst xmlns="http://schemas.openxmlformats.org/spreadsheetml/2006/main" count="1126" uniqueCount="721">
  <si>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</si>
  <si>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</si>
  <si>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</si>
  <si>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</si>
  <si>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</si>
  <si>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</si>
  <si>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</si>
  <si>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</si>
  <si>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</si>
  <si>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</si>
  <si>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</si>
  <si>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</si>
  <si>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</si>
  <si>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</si>
  <si>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</si>
  <si>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</si>
  <si>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</si>
  <si>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</si>
  <si>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1.2.</t>
  </si>
  <si>
    <t>Bendra informacija apie verslo idėją</t>
  </si>
  <si>
    <t>1.2.1.</t>
  </si>
  <si>
    <t xml:space="preserve">Verslo idėjos aprašymas </t>
  </si>
  <si>
    <t>1.2.1.1.</t>
  </si>
  <si>
    <t>Planuojamos ekonominės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</si>
  <si>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</si>
  <si>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</si>
  <si>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</si>
  <si>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</si>
  <si>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</si>
  <si>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</si>
  <si>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</si>
  <si>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</si>
  <si>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</si>
  <si>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</si>
  <si>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</si>
  <si>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</si>
  <si>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</si>
  <si>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</si>
  <si>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</si>
  <si>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</si>
  <si>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</si>
  <si>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</si>
  <si>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</si>
  <si>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</si>
  <si>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</si>
  <si>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</si>
  <si>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</si>
  <si>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</si>
  <si>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</si>
  <si>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</si>
  <si>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</si>
  <si>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</si>
  <si>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</si>
  <si>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</si>
  <si>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</si>
  <si>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</si>
  <si>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</si>
  <si>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</si>
  <si>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</si>
  <si>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</si>
  <si>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</si>
  <si>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Kitais pagrindais valdomas nekilnojamasis turtas, tiesiogiai susijęs su verslo vykdymu</t>
  </si>
  <si>
    <t>Įrenginiai, mechanizmai, reikalingi verslui vykdyti</t>
  </si>
  <si>
    <t>Susisiekimo ir privažiavimo galimybės prie verslo vykdymo vietos</t>
  </si>
  <si>
    <t>Tiekėjai, tiekiantys prekių gamybai ir (arba) paslaugų teikimui reikalingas žaliavas</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</si>
  <si>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</si>
  <si>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</si>
  <si>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</si>
  <si>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</si>
  <si>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</si>
  <si>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</si>
  <si>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</si>
  <si>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</si>
  <si>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</si>
  <si>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</si>
  <si>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</si>
  <si>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</si>
  <si>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</si>
  <si>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</si>
  <si>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</si>
  <si>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</si>
  <si>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</si>
  <si>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</si>
  <si>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</si>
  <si>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</si>
  <si>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</si>
  <si>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</si>
  <si>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</si>
  <si>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</si>
  <si>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</si>
  <si>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</si>
  <si>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</si>
  <si>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</si>
  <si>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</si>
  <si>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</si>
  <si>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</si>
  <si>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</si>
  <si>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</si>
  <si>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</si>
  <si>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</si>
  <si>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</si>
  <si>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</si>
  <si>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</si>
  <si>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</si>
  <si>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</si>
  <si>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</si>
  <si>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</si>
  <si>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</si>
  <si>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</si>
  <si>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</si>
  <si>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</si>
  <si>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</si>
  <si>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</si>
  <si>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</si>
  <si>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</si>
  <si>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</si>
  <si>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</si>
  <si>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</si>
  <si>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</si>
  <si>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</si>
  <si>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</si>
  <si>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</si>
  <si>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</si>
  <si>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</si>
  <si>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</si>
  <si>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</si>
  <si>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</si>
  <si>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</si>
  <si>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</si>
  <si>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</si>
  <si>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</si>
  <si>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</si>
  <si>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</si>
  <si>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</si>
  <si>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</si>
  <si>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</si>
  <si>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</si>
  <si>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</si>
  <si>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</si>
  <si>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</si>
  <si>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</si>
  <si>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</si>
  <si>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</si>
  <si>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</si>
  <si>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</si>
  <si>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</si>
  <si>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</si>
  <si>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</si>
  <si>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</si>
  <si>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</si>
  <si>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</si>
  <si>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</si>
  <si>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</si>
  <si>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</si>
  <si>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</si>
  <si>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</si>
  <si>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</si>
  <si>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</si>
  <si>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</si>
  <si>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</si>
  <si>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</si>
  <si>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</si>
  <si>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</si>
  <si>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</si>
  <si>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</si>
  <si>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</si>
  <si>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</si>
  <si>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</si>
  <si>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</si>
  <si>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</si>
  <si>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</si>
  <si>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</si>
  <si>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1.5.</t>
  </si>
  <si>
    <t>1.6.</t>
  </si>
  <si>
    <t>Sumokėti avansai</t>
  </si>
  <si>
    <t>MATERIALUSIS TURTAS</t>
  </si>
  <si>
    <t>2.3.</t>
  </si>
  <si>
    <t>Mašinos ir įranga</t>
  </si>
  <si>
    <t>2.4.</t>
  </si>
  <si>
    <t>2.5.</t>
  </si>
  <si>
    <t>2.6.</t>
  </si>
  <si>
    <t>Investicinis turtas</t>
  </si>
  <si>
    <t>2.7.</t>
  </si>
  <si>
    <t>Sumokėti avansai ir vykdomi materialiojo turto statybos (gamybos) darbai</t>
  </si>
  <si>
    <t>FINANSINIS TURTAS</t>
  </si>
  <si>
    <t>Įmonių grupės įmonių akcijos</t>
  </si>
  <si>
    <t xml:space="preserve">4. </t>
  </si>
  <si>
    <t>KITAS ILGALAIKIS TURTAS</t>
  </si>
  <si>
    <t>Atidėtojo pelno mokesčio turtas</t>
  </si>
  <si>
    <t>Biologinis turtas</t>
  </si>
  <si>
    <t>Kitas turtas</t>
  </si>
  <si>
    <t>B.</t>
  </si>
  <si>
    <t>TRUMPALAIKIS TURTAS</t>
  </si>
  <si>
    <t>ATSARGOS</t>
  </si>
  <si>
    <t>Žaliavos, medžiagos ir komplektavimo detalės</t>
  </si>
  <si>
    <t>Nebaigta produkcija ir vykdomi darbai</t>
  </si>
  <si>
    <t>Produkcija</t>
  </si>
  <si>
    <t>Pirktos prekės, skirtos perparduoti</t>
  </si>
  <si>
    <t>Ilgalaikis materialusis turtas, skirtas parduoti</t>
  </si>
  <si>
    <t>1.7.</t>
  </si>
  <si>
    <t>PER VIENUS METUS GAUTINOS SUMOS</t>
  </si>
  <si>
    <t>Pirkėjų skolos</t>
  </si>
  <si>
    <t>Įmonių grupės įmonių skolos</t>
  </si>
  <si>
    <t>Asocijuotųjų įmonių skolos</t>
  </si>
  <si>
    <t>Kitos gautinos sumos</t>
  </si>
  <si>
    <t>Kitos investicijos</t>
  </si>
  <si>
    <t>PINIGAI IR PINIGŲ EKVIVALENTAI</t>
  </si>
  <si>
    <t>C.</t>
  </si>
  <si>
    <t>ATEINANČIŲ LAIKOTARPIŲ SĄNAUDOS IR SUKAUPTOS PAJAMOS</t>
  </si>
  <si>
    <t>NUOSAVAS KAPITALAS IR ĮSIPAREIGOJIMAI</t>
  </si>
  <si>
    <t xml:space="preserve">D. </t>
  </si>
  <si>
    <t>NUOSAVAS KAPITALAS</t>
  </si>
  <si>
    <t xml:space="preserve">1. </t>
  </si>
  <si>
    <t>KAPITALAS</t>
  </si>
  <si>
    <t>Įstatinis (pasirašytasis) arba pagrindinis kapitalas</t>
  </si>
  <si>
    <t>NEPASKIRSTYTASIS PELNAS (NUOSTOLIAI)</t>
  </si>
  <si>
    <t>Ataskaitinių metų pelnas (nuostoliai)</t>
  </si>
  <si>
    <t>Ankstesnių metų pelnas (nuostoliai)</t>
  </si>
  <si>
    <t>E.</t>
  </si>
  <si>
    <t>DOTACIJOS, SUBSIDIJOS</t>
  </si>
  <si>
    <t>F.</t>
  </si>
  <si>
    <t>ATIDĖJINIAI</t>
  </si>
  <si>
    <t>G.</t>
  </si>
  <si>
    <t>MOKĖTINOS SUMOS IR KITI ĮSIPAREIGOJIMAI</t>
  </si>
  <si>
    <t>PO VIENŲ METŲ MOKĖTINOS SUMOS IR KITI ILGALAIKIAI ĮSIPAREIGOJIMAI</t>
  </si>
  <si>
    <t>Skolos kredito įstaigoms</t>
  </si>
  <si>
    <t>Gauti avansai</t>
  </si>
  <si>
    <t>Skolos tiekėjams</t>
  </si>
  <si>
    <t>1.8.</t>
  </si>
  <si>
    <t>Kitos mokėtinos sumos ir ilgalaikiai įsipareigojimai</t>
  </si>
  <si>
    <t>PER VIENUS METUS MOKĖTINOS SUMOS IR KITI TRUMPALAIKIAI ĮSIPAREIGOJIMAI</t>
  </si>
  <si>
    <t>Pelno mokesčio įsipareigojimai</t>
  </si>
  <si>
    <t>Su darbo santykiais susiję įsipareigojimai</t>
  </si>
  <si>
    <t>Kitos mokėtinos sumos ir trumpalaikiai įsipareigojimai</t>
  </si>
  <si>
    <t>H.</t>
  </si>
  <si>
    <t>SUKAUPTOS SĄNAUDOS IR ATEINANČIŲ LAIKOTARPIŲ PAJAMOS</t>
  </si>
  <si>
    <t>PELNO (NUOSTOLIŲ) PROGNOZĖS</t>
  </si>
  <si>
    <t>Pardavimo pajamos</t>
  </si>
  <si>
    <t>Pardavimo savikaina</t>
  </si>
  <si>
    <t>BENDRASIS PELNAS (NUOSTOLIAI)</t>
  </si>
  <si>
    <t>Pardavimo sąnaudos</t>
  </si>
  <si>
    <t>Bendrosios ir administracinės sąnaudos</t>
  </si>
  <si>
    <t>7.</t>
  </si>
  <si>
    <t>8.</t>
  </si>
  <si>
    <t>Investicijų į patronuojančiosios, patronuojamųjų ir asocijuotųjų įmonių akcijas pajamos</t>
  </si>
  <si>
    <t>9.</t>
  </si>
  <si>
    <t>Kitų ilgalaikių investicijų ir paskolų pajamos</t>
  </si>
  <si>
    <t>10.</t>
  </si>
  <si>
    <t>Kitos palūkanų ir panašios pajamos</t>
  </si>
  <si>
    <t>11.</t>
  </si>
  <si>
    <t>12.</t>
  </si>
  <si>
    <t>Palūkanų ir kitos panašios sąnaudos</t>
  </si>
  <si>
    <t>13.</t>
  </si>
  <si>
    <t>PELNAS (NUOSTOLIAI) PRIEŠ APMOKESTINIMĄ</t>
  </si>
  <si>
    <t>14.</t>
  </si>
  <si>
    <t>15.</t>
  </si>
  <si>
    <t>GRYNASIS PELNAS (NUOSTOLIAI)</t>
  </si>
  <si>
    <t>PINIGŲ SRAUTŲ PROGNOZĖS</t>
  </si>
  <si>
    <t>Pagrindinės veiklos pinigų srautai</t>
  </si>
  <si>
    <t>Grynasis pelnas (nuostoliai)</t>
  </si>
  <si>
    <t>Nusidėvėjimo ir amortizacijos sąnaudos</t>
  </si>
  <si>
    <t>Ilgalaikio materialiojo ir nematerialiojo turto perleidimo rezultatų eliminavimas</t>
  </si>
  <si>
    <t>Finansinės ir investicinės veiklos rezultatų eliminavimas</t>
  </si>
  <si>
    <t>Kitų nepiniginių sandorių rezultatų eliminavimas</t>
  </si>
  <si>
    <t>Iš įmonių grupės įmonių ir asocijuotųjų įmonių gautinų sumų sumažėjimas (padidėjimas)</t>
  </si>
  <si>
    <t>Kitų po vienų metų gautinų sumų sumažėjimas (padidėjimas)</t>
  </si>
  <si>
    <t>Atidėtojo pelno mokesčio turto sumažėjimas (padidėjimas)</t>
  </si>
  <si>
    <t>1.9.</t>
  </si>
  <si>
    <t>Atsargų, išskyrus sumokėtus avansus, sumažėjimas (padidėjimas)</t>
  </si>
  <si>
    <t>1.10.</t>
  </si>
  <si>
    <t xml:space="preserve">Sumokėtų avansų sumažėjimas (padidėjimas) </t>
  </si>
  <si>
    <t>1.11.</t>
  </si>
  <si>
    <t>Pirkėjų skolų sumažėjimas (padidėjimas)</t>
  </si>
  <si>
    <t>1.12.</t>
  </si>
  <si>
    <t>Įmonių grupės įmonių ir asocijuotųjų įmonių skolų sumažėjimas (padidėjimas)</t>
  </si>
  <si>
    <t>1.13.</t>
  </si>
  <si>
    <t>Kitų gautinų sumų sumažėjimas (padidėjimas)</t>
  </si>
  <si>
    <t>1.14.</t>
  </si>
  <si>
    <t>Trumpalaikių investicijų sumažėjimas (padidėjimas)</t>
  </si>
  <si>
    <t>1.15.</t>
  </si>
  <si>
    <t>Ateinančių laikotarpių sąnaudų ir sukauptų pajamų sumažėjimas (padidėjimas)</t>
  </si>
  <si>
    <t>1.16.</t>
  </si>
  <si>
    <t>Atidėjinių padidėjimas (sumažėjimas)</t>
  </si>
  <si>
    <t>1.17.</t>
  </si>
  <si>
    <t>Ilgalaikių skolų tiekėjams ir gautų avansų padidėjimas (sumažėjimas)</t>
  </si>
  <si>
    <t>1.20.</t>
  </si>
  <si>
    <t>Trumpalaikių skolų tiekėjams ir gautų avansų padidėjimas (sumažėjimas)</t>
  </si>
  <si>
    <t>1.23.</t>
  </si>
  <si>
    <t>Pelno mokesčio įsipareigojimų padidėjimas (sumažėjimas)</t>
  </si>
  <si>
    <t>1.24.</t>
  </si>
  <si>
    <t>Su darbo santykiais susijusių įsipareigojimų padidėjimas (sumažėjimas)</t>
  </si>
  <si>
    <t>1.25.</t>
  </si>
  <si>
    <t>Kitų mokėtinų sumų ir įsipareigojimų padidėjimas (sumažėjimas)</t>
  </si>
  <si>
    <t>1.26.</t>
  </si>
  <si>
    <t>Sukauptų sąnaudų ir ateinančių laikotarpių pajamų padidėjimas (sumažėjimas)</t>
  </si>
  <si>
    <t>Grynieji pagrindinės veiklos pinigų srautai</t>
  </si>
  <si>
    <t>Investicinės veiklos pinigų srautai</t>
  </si>
  <si>
    <t>Grynieji investicinės veiklos pinigų srautai</t>
  </si>
  <si>
    <t>Finansinės veiklos pinigų srautai</t>
  </si>
  <si>
    <t>Pinigų srautai, susiję su įmonės savininkais</t>
  </si>
  <si>
    <t>3.1.2.</t>
  </si>
  <si>
    <t>3.1.3.</t>
  </si>
  <si>
    <t>3.1.4.</t>
  </si>
  <si>
    <t>Pinigų srautai, susiję su kitais finansavimo šaltiniais</t>
  </si>
  <si>
    <t>3.2.1.1.</t>
  </si>
  <si>
    <t>3.2.1.2.</t>
  </si>
  <si>
    <t>3.2.2.1.</t>
  </si>
  <si>
    <t>3.2.2.2.</t>
  </si>
  <si>
    <t>3.2.2.3.</t>
  </si>
  <si>
    <t>3.2.2.4.</t>
  </si>
  <si>
    <t>3.2.3.</t>
  </si>
  <si>
    <t>3.2.4.</t>
  </si>
  <si>
    <t>3.2.5.</t>
  </si>
  <si>
    <t>3.2.6.</t>
  </si>
  <si>
    <t>Grynieji finansinės veiklos pinigų srautai</t>
  </si>
  <si>
    <t>Valiutų kursų pokyčio įtaka grynųjų pinigų ir pinigų ekvivalentų likučiui</t>
  </si>
  <si>
    <t>Grynasis pinigų srautų padidėjimas (sumažėjimas)</t>
  </si>
  <si>
    <t>Pinigai ir pinigų ekvivalentai laikotarpio pradžioje</t>
  </si>
  <si>
    <t>Pinigai ir pinigų ekvivalentai laikotarpio pabaigoje</t>
  </si>
  <si>
    <t>PAREIŠKĖJO EKONOMINIO GYVYBINGUMO RODIKLIAI</t>
  </si>
  <si>
    <t>7.1.</t>
  </si>
  <si>
    <t>Paskolų padengimo rodiklis</t>
  </si>
  <si>
    <t>7.2.</t>
  </si>
  <si>
    <t>Skolos rodiklis</t>
  </si>
  <si>
    <t>7.3.</t>
  </si>
  <si>
    <t>Grynasis pelningumas</t>
  </si>
  <si>
    <t>TRUMPALAIKĖS INVESTICIJOS</t>
  </si>
  <si>
    <t>Paskolų likutis laikotarpio pabaigoje</t>
  </si>
  <si>
    <t xml:space="preserve">Nesumokėtos išperkamosios nuomos dalis laikotarpio pabaigoje </t>
  </si>
  <si>
    <t>Kontrolės Nuosavas kapitalas</t>
  </si>
  <si>
    <t>Kontrolės Ilgalaikis turtas</t>
  </si>
  <si>
    <t>1.1.5.1</t>
  </si>
  <si>
    <t>Ūkininko vykdomas verslas</t>
  </si>
  <si>
    <t>Privatus verslas, vykdomas juridinio asmens</t>
  </si>
  <si>
    <t>Ne žemės ūkio verslas</t>
  </si>
  <si>
    <t>Privatus verslas, vykdomas fizinio asmens (išskyrus ūkininkus)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</si>
  <si>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</si>
  <si>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</si>
  <si>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</si>
  <si>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</si>
  <si>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</si>
  <si>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</si>
  <si>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</si>
  <si>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</si>
  <si>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</si>
  <si>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</si>
  <si>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</si>
  <si>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</si>
  <si>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</si>
  <si>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</si>
  <si>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</si>
  <si>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</si>
  <si>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</si>
  <si>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</si>
  <si>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</si>
  <si>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</si>
  <si>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Uždaroji akcinė bendrovė</t>
  </si>
  <si>
    <t>Mažoji bendrija</t>
  </si>
  <si>
    <t>Individuali įmonė</t>
  </si>
  <si>
    <t>Fizinis asmuo, veikiantis pagal individualios veiklos pažymą</t>
  </si>
  <si>
    <t>Ūkininkas</t>
  </si>
  <si>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</si>
  <si>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</si>
  <si>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</si>
  <si>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</si>
  <si>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</si>
  <si>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</si>
  <si>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</si>
  <si>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</si>
  <si>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</si>
  <si>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</si>
  <si>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</si>
  <si>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</si>
  <si>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</si>
  <si>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</si>
  <si>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</si>
  <si>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</si>
  <si>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</si>
  <si>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</si>
  <si>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</si>
  <si>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</si>
  <si>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</si>
  <si>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</si>
  <si>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</si>
  <si>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</si>
  <si>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</si>
  <si>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</si>
  <si>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</si>
  <si>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</si>
  <si>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</si>
  <si>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</si>
  <si>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</si>
  <si>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</si>
  <si>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</si>
  <si>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</si>
  <si>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</si>
  <si>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</si>
  <si>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</si>
  <si>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</si>
  <si>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</si>
  <si>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</si>
  <si>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</si>
  <si>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</si>
  <si>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</si>
  <si>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</si>
  <si>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</si>
  <si>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</si>
  <si>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</si>
  <si>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</si>
  <si>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</si>
  <si>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</si>
  <si>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</si>
  <si>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</si>
  <si>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</si>
  <si>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</si>
  <si>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</si>
  <si>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</si>
  <si>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</si>
  <si>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</si>
  <si>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</si>
  <si>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</si>
  <si>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</si>
  <si>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</si>
  <si>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</si>
  <si>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</si>
  <si>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</si>
  <si>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</si>
  <si>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</si>
  <si>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</si>
  <si>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</si>
  <si>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</si>
  <si>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</si>
  <si>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</si>
  <si>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</si>
  <si>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</si>
  <si>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</si>
  <si>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</si>
  <si>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</si>
  <si>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</si>
  <si>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</si>
  <si>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</si>
  <si>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</si>
  <si>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</si>
  <si>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</si>
  <si>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</si>
  <si>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</si>
  <si>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</si>
  <si>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</si>
  <si>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</si>
  <si>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Metai</t>
  </si>
  <si>
    <t>1. Balanso ataskaitos eilutės Ilgalaikis turtas tikrinimas</t>
  </si>
  <si>
    <t>Išvada</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</si>
  <si>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</si>
  <si>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</si>
  <si>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</si>
  <si>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</si>
  <si>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</si>
  <si>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</si>
  <si>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</si>
  <si>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</si>
  <si>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</si>
  <si>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</si>
  <si>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</si>
  <si>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</si>
  <si>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</si>
  <si>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</si>
  <si>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</si>
  <si>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</si>
  <si>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</si>
  <si>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</si>
  <si>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</si>
  <si>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</si>
  <si>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</si>
  <si>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</si>
  <si>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</si>
  <si>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</si>
  <si>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</si>
  <si>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</si>
  <si>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</si>
  <si>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</si>
  <si>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</si>
  <si>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</si>
  <si>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</si>
  <si>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</si>
  <si>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</si>
  <si>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</si>
  <si>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</si>
  <si>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</si>
  <si>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</si>
  <si>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</si>
  <si>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</si>
  <si>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</si>
  <si>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</si>
  <si>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</si>
  <si>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</si>
  <si>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</si>
  <si>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</si>
  <si>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</si>
  <si>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</si>
  <si>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</si>
  <si>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</si>
  <si>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</si>
  <si>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</si>
  <si>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</si>
  <si>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</si>
  <si>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</si>
  <si>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</si>
  <si>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</si>
  <si>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</si>
  <si>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</si>
  <si>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</si>
  <si>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</si>
  <si>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</si>
  <si>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</si>
  <si>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</si>
  <si>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</si>
  <si>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</si>
  <si>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</si>
  <si>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</si>
  <si>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</si>
  <si>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</si>
  <si>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</si>
  <si>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5. Ekonominio gyvybingumo tikrinimas</t>
  </si>
  <si>
    <t>4.2.1.1</t>
  </si>
  <si>
    <t>4.2.1.2</t>
  </si>
  <si>
    <t>4.2.1.3</t>
  </si>
  <si>
    <t>4.2.1.4</t>
  </si>
  <si>
    <t>4.2.1.5</t>
  </si>
  <si>
    <t>4.2.1.6</t>
  </si>
  <si>
    <t>4.2.5.</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</si>
  <si>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</si>
  <si>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</si>
  <si>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</si>
  <si>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</si>
  <si>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</si>
  <si>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</si>
  <si>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</si>
  <si>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</si>
  <si>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</si>
  <si>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</si>
  <si>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</si>
  <si>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</si>
  <si>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</si>
  <si>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</si>
  <si>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</si>
  <si>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</si>
  <si>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</si>
  <si>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</si>
  <si>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</si>
  <si>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</si>
  <si>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</si>
  <si>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</si>
  <si>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</si>
  <si>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</si>
  <si>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</si>
  <si>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</si>
  <si>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</si>
  <si>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Kiti įrengimai, prietaisai ir įrankiai</t>
  </si>
  <si>
    <t>IŠ VISO TURTO</t>
  </si>
  <si>
    <t>Turto pradinė vertė metų pradžioje</t>
  </si>
  <si>
    <t>Turto pradinė vertė metų pabaigoje</t>
  </si>
  <si>
    <t>Nematerialusis turtas</t>
  </si>
  <si>
    <t>Rezervai</t>
  </si>
  <si>
    <t>2.1</t>
  </si>
  <si>
    <t>2.2</t>
  </si>
  <si>
    <t>2.3</t>
  </si>
  <si>
    <t>2.4</t>
  </si>
  <si>
    <t>2.5</t>
  </si>
  <si>
    <t>2.6</t>
  </si>
  <si>
    <t>Gamybinės paskirties ilgalaikio turto nusidėvėjimo sąnaudos</t>
  </si>
  <si>
    <t>Gamybinės paskirties ilgalaikio turto ES paramos amortizacija</t>
  </si>
  <si>
    <t>Bendrosios paskirties ilgalaikio turto nusidėvėjimo sąnaudos</t>
  </si>
  <si>
    <t>Bendrosios paskirties ilgalaikio turto ES paramos amortizacija</t>
  </si>
  <si>
    <t>Iš viso priskaičiuota nusidėvėjimo</t>
  </si>
  <si>
    <t>Informacija apie verslo plano įgyvendinimą</t>
  </si>
  <si>
    <t>Galutinė paraiškos pateikimo diena</t>
  </si>
  <si>
    <t>Verslo plano įgyvendinimo pradžia</t>
  </si>
  <si>
    <t>Verslo plano įgyvendinimo pabaiga</t>
  </si>
  <si>
    <t>Paskolos ir (arba) lizingo paskirtis</t>
  </si>
  <si>
    <t>Palūkanų norma, proc.</t>
  </si>
  <si>
    <t>IŠ VISO</t>
  </si>
  <si>
    <t>Investicijų</t>
  </si>
  <si>
    <t>PAREIŠKĖJO FINANSINĖS ATASKAITOS IR PROGNOZĖS, EUR</t>
  </si>
  <si>
    <t>1.4.1</t>
  </si>
  <si>
    <t>16.</t>
  </si>
  <si>
    <t>Dotacijos susijusios su pajamomis</t>
  </si>
  <si>
    <t>Ilgalaikio turto, išskyrus investicijas įsigijimas (-)</t>
  </si>
  <si>
    <t>Ilgalaikio turto, išskyrus investicijas perleidimas (+)</t>
  </si>
  <si>
    <t>Paskolų suteikimas (-)</t>
  </si>
  <si>
    <t>Paskolų susigrąžinimas (+)</t>
  </si>
  <si>
    <t>Gauti dividendai, palūkanos (+)</t>
  </si>
  <si>
    <t>Kitas investicinės veiklos pinigų srautų padidėjimas (+)</t>
  </si>
  <si>
    <t>Kitas investicinės veiklos pinigų srautų sumažėjimas (-)</t>
  </si>
  <si>
    <t>Savininkų įnašai nuostoliams padengti (+)</t>
  </si>
  <si>
    <t>Savų akcijų supirkimas (-)</t>
  </si>
  <si>
    <t>Dividendų išmokėjimas (-)</t>
  </si>
  <si>
    <t>Finansinių skolų padidėjimas (+)</t>
  </si>
  <si>
    <t>Paskolų gavimas (+)</t>
  </si>
  <si>
    <t>Obligacijų išleidimas (+)</t>
  </si>
  <si>
    <t>Finansinių skolų sumažėjimas (-)</t>
  </si>
  <si>
    <t>Paskolų grąžinimas (-)</t>
  </si>
  <si>
    <t>Obligacijų supirkimas (-)</t>
  </si>
  <si>
    <t>Sumokėtos palūkanos (-)</t>
  </si>
  <si>
    <t>Lizingo (finansinės nuomos) mokėjimai (-)</t>
  </si>
  <si>
    <t>Kitų įmonės įsipareigojimų padidėjimas (+)</t>
  </si>
  <si>
    <t>Kitų įmonės įsipareigojimų sumažėjimas (-)</t>
  </si>
  <si>
    <r>
      <t xml:space="preserve">Kitas finansinės veiklos pinigų srautų padidėjimas </t>
    </r>
    <r>
      <rPr>
        <b/>
        <i/>
        <sz val="11"/>
        <color rgb="FF000000"/>
        <rFont val="Calibri"/>
        <family val="2"/>
        <charset val="186"/>
        <scheme val="minor"/>
      </rPr>
      <t xml:space="preserve">(DOTACIJOS SUSIJUSIOS SU TURTU) </t>
    </r>
    <r>
      <rPr>
        <i/>
        <sz val="11"/>
        <color rgb="FF000000"/>
        <rFont val="Calibri"/>
        <family val="2"/>
        <charset val="186"/>
        <scheme val="minor"/>
      </rPr>
      <t>(+)</t>
    </r>
  </si>
  <si>
    <t>Kitas finansinės veiklos pinigų srautų sumažėjimas (-)</t>
  </si>
  <si>
    <t>5.4.2</t>
  </si>
  <si>
    <t>5.4.2.1</t>
  </si>
  <si>
    <t>5.4.2.2</t>
  </si>
  <si>
    <t>5.4.2.3</t>
  </si>
  <si>
    <t>5.4.2.4</t>
  </si>
  <si>
    <t>5.4.2.5</t>
  </si>
  <si>
    <t>5.4.2.6</t>
  </si>
  <si>
    <t>5.4.2.7</t>
  </si>
  <si>
    <t>Praėję ataskaitiniai metai &lt;...&gt;</t>
  </si>
  <si>
    <t>I metai*</t>
  </si>
  <si>
    <t>* Verslo plano įgyvendinimo I metai arba vietos projekto paraiškos pateikimo metai</t>
  </si>
  <si>
    <t>4.2.3.1</t>
  </si>
  <si>
    <t>4.2.3.1.1</t>
  </si>
  <si>
    <t>4.2.3.1.2</t>
  </si>
  <si>
    <t>4.2.3.1.3</t>
  </si>
  <si>
    <t>4.2.3.1.4</t>
  </si>
  <si>
    <t>4.2.3.1.5</t>
  </si>
  <si>
    <t>4.2.3.2.</t>
  </si>
  <si>
    <t>4.2.3.2.1</t>
  </si>
  <si>
    <t>4.2.3.2.2</t>
  </si>
  <si>
    <t>4.2.3.2.3</t>
  </si>
  <si>
    <t>4.2.3.2.4</t>
  </si>
  <si>
    <t>4.2.3.2.5</t>
  </si>
  <si>
    <t>4.2.4.</t>
  </si>
  <si>
    <t>4.1.3.</t>
  </si>
  <si>
    <t>Kiti įrenginiai, prietaisai ir įrankiai</t>
  </si>
  <si>
    <t>7.1.1</t>
  </si>
  <si>
    <t>Tikrinama verslo plėtros atveju</t>
  </si>
  <si>
    <t>x (jei nėra praėjusių metų)</t>
  </si>
  <si>
    <t>7.1.2</t>
  </si>
  <si>
    <t>Tikrinama verslo pradžios atveju</t>
  </si>
  <si>
    <t>x (paraiškos pateikimo metais, jei nėra ataskaitinių)</t>
  </si>
  <si>
    <t>7.2.1</t>
  </si>
  <si>
    <t>7.2.2</t>
  </si>
  <si>
    <t>7.3.1</t>
  </si>
  <si>
    <t>7.3.2</t>
  </si>
  <si>
    <t>2. Balanso ataskaitos eilutės Nuosavas kapitalas tikrinimas</t>
  </si>
  <si>
    <t>3. Balanso ataskaitos eilutės Turtas tikrinimas</t>
  </si>
  <si>
    <t>4. Balanso ataskaitos eilutės Materialusis turtas tikrinimas</t>
  </si>
  <si>
    <t>Kitos pajamos už suteiktas paslaugas ir parduotas prekes</t>
  </si>
  <si>
    <t>Biologinio turto tikrosios vertės padidėjimas (sumažėjimas)</t>
  </si>
  <si>
    <t>Kitos veiklos rezultatai - pelnas (nuostuoliai)</t>
  </si>
  <si>
    <t>Finansinio turto ir trumpalaikių investicijų vertės sumažėjimas (-)</t>
  </si>
  <si>
    <t>Pelno mokestis (-)</t>
  </si>
  <si>
    <t>-</t>
  </si>
  <si>
    <t>Ilgalaikių investicijų įsigijimas (-), perleidimas (+)</t>
  </si>
  <si>
    <t>Akcijų išleidimas (+)</t>
  </si>
  <si>
    <t>2.7</t>
  </si>
  <si>
    <t>2.8</t>
  </si>
  <si>
    <r>
      <t xml:space="preserve">Vietos projekto vykdytojo pavadinimas </t>
    </r>
    <r>
      <rPr>
        <sz val="11"/>
        <color rgb="FF000000"/>
        <rFont val="Calibri"/>
        <family val="2"/>
        <charset val="186"/>
        <scheme val="minor"/>
      </rPr>
      <t>(Pastaba: visa informacija rašoma tik į pilkos spalvos langelius)</t>
    </r>
  </si>
  <si>
    <t>Rokiškis</t>
  </si>
  <si>
    <t>Darbuotojai</t>
  </si>
  <si>
    <t>2.1.1.1.</t>
  </si>
  <si>
    <t>2.1.1.2.</t>
  </si>
  <si>
    <t>2.1.1.3.</t>
  </si>
  <si>
    <t>Turtas</t>
  </si>
  <si>
    <t>2.1.2.1</t>
  </si>
  <si>
    <t>2.1.2.2.</t>
  </si>
  <si>
    <t>2.1.2.3.</t>
  </si>
  <si>
    <t>Infrastruktūra</t>
  </si>
  <si>
    <t>2.1.3.1</t>
  </si>
  <si>
    <t>Verslo aplinka</t>
  </si>
  <si>
    <t>2.1.4.1.</t>
  </si>
  <si>
    <t>2.1.4.2.</t>
  </si>
  <si>
    <t>INFORMACIJA APIE PAREIŠKĖJO TURIMUS FINANSINIUS ĮSIPAREIGOJIMUS, IR ĮSIPAREIGOJIMŲ VALDYMO PROGNOZĖS</t>
  </si>
  <si>
    <t xml:space="preserve">Grąžinimo terminas (metai, mėnuo) </t>
  </si>
  <si>
    <t>Neišmokėtas likutis (EUR) vietos projekto paraiškos pateikimo dieną</t>
  </si>
  <si>
    <t>Suma, Eur</t>
  </si>
  <si>
    <t>Paskolos gavimo data</t>
  </si>
  <si>
    <t>Pareiškėjas - ūkio subjektas pagal dydį:</t>
  </si>
  <si>
    <t>1.3.3.1.</t>
  </si>
  <si>
    <t>jeigu 1.3.2. eilutėje pažymėta "savarankiškas ūkio subjektas"</t>
  </si>
  <si>
    <t>1.3.3.2</t>
  </si>
  <si>
    <t>1.3.4.</t>
  </si>
  <si>
    <t>Pareiškėjas - ūkio subjektas pagal ES ir valstybės paramos naudojimą:</t>
  </si>
  <si>
    <t>1.3.4.1.</t>
  </si>
  <si>
    <t>EVRK kodai, pagal kuriuos vykdoma veikla</t>
  </si>
  <si>
    <t>Datos (metai-mėnuo-diena)</t>
  </si>
  <si>
    <t>jeigu 1.3.2. eilutėje pažymėta "susijęs su kitais ūkio subjektais"</t>
  </si>
  <si>
    <t>jeigu 1.3.2. eilutėje pažymėta "susijęs su kitais ūkio subjektais "</t>
  </si>
  <si>
    <t>4.3.1.5</t>
  </si>
  <si>
    <t>4.3.1.6</t>
  </si>
  <si>
    <t>4.3.1.7</t>
  </si>
  <si>
    <t>4.3.1.8</t>
  </si>
  <si>
    <t>4.3.9.9</t>
  </si>
  <si>
    <t>4.3.4.4</t>
  </si>
  <si>
    <t>4.3.3.</t>
  </si>
  <si>
    <t>4.3.3.1</t>
  </si>
  <si>
    <t>4.3.3.2</t>
  </si>
  <si>
    <t>4.3.4.</t>
  </si>
  <si>
    <t>4.3.4.1</t>
  </si>
  <si>
    <t>4.3.4.2</t>
  </si>
  <si>
    <t>4.3.4.3</t>
  </si>
  <si>
    <t>4.3.4.5</t>
  </si>
  <si>
    <t>4.3.4.6</t>
  </si>
  <si>
    <t>4.3.4.7</t>
  </si>
  <si>
    <t>4.3.4.8</t>
  </si>
  <si>
    <t>4.3.4.9</t>
  </si>
  <si>
    <t>4.4.</t>
  </si>
  <si>
    <t>4.4.1.</t>
  </si>
  <si>
    <t>4.4.2.</t>
  </si>
  <si>
    <t>4.4.3.</t>
  </si>
  <si>
    <t>4.4.4.</t>
  </si>
  <si>
    <t>4.4.5.</t>
  </si>
  <si>
    <t>4.4.6.</t>
  </si>
  <si>
    <t>4.4.7.</t>
  </si>
  <si>
    <t>4.4.8.</t>
  </si>
  <si>
    <t>4.4.9.</t>
  </si>
  <si>
    <t>metinės pajamos ataskaitiniais arba vienais metais iš dviejų eilės tvarka einančių praėjusių ataskaitinių metų (pasirinktinai).</t>
  </si>
  <si>
    <t>1.3.4.2.</t>
  </si>
  <si>
    <t>2022 m.__________________ mėn.  ______  d.</t>
  </si>
  <si>
    <t xml:space="preserve">Teikiamas pagal Rokiškio rajono vietos veiklos grupės VPS priemonės „Ūkio ir verslo plėtra“ veiklos srities „Parama verslui pradėti“ NR. LEADER-19.2-6.2
</t>
  </si>
  <si>
    <r>
      <t xml:space="preserve">VVG VPS priemonės „Ūkio ir verslo plėtra“ veiklos srities </t>
    </r>
    <r>
      <rPr>
        <b/>
        <sz val="10"/>
        <color theme="1"/>
        <rFont val="Calibri"/>
        <family val="2"/>
        <charset val="186"/>
      </rPr>
      <t>„Parama verslui pradėti“  Nr. LEADER-19.2-6.2</t>
    </r>
    <r>
      <rPr>
        <sz val="10"/>
        <color theme="1"/>
        <rFont val="Calibri"/>
        <family val="2"/>
        <charset val="186"/>
      </rPr>
      <t xml:space="preserve">
Vietos projektų finansavimo sąlygų aprašo (VVG valdybos sprendimas 2022 m. gruodžio 20 d. protokolu</t>
    </r>
    <r>
      <rPr>
        <sz val="10"/>
        <rFont val="Calibri"/>
        <family val="2"/>
        <charset val="186"/>
      </rPr>
      <t xml:space="preserve"> Nr.10) </t>
    </r>
    <r>
      <rPr>
        <sz val="10"/>
        <color theme="1"/>
        <rFont val="Calibri"/>
        <family val="2"/>
        <charset val="186"/>
      </rPr>
      <t xml:space="preserve">                                                                                              </t>
    </r>
    <r>
      <rPr>
        <b/>
        <sz val="10"/>
        <color theme="1"/>
        <rFont val="Calibri"/>
        <family val="2"/>
        <charset val="186"/>
      </rPr>
      <t>3 priedas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</si>
</sst>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yyyy/mm/dd;@"/>
    <numFmt numFmtId="165" formatCode="yyyy/mm"/>
  </numFmts>
  <fonts count="27"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i/>
      <sz val="10"/>
      <color rgb="FF000000"/>
      <name val="Calibri"/>
      <family val="2"/>
      <charset val="186"/>
      <scheme val="minor"/>
    </font>
    <font>
      <i/>
      <sz val="10"/>
      <color theme="1"/>
      <name val="Calibri"/>
      <family val="2"/>
      <charset val="186"/>
      <scheme val="minor"/>
    </font>
    <font>
      <sz val="9"/>
      <color theme="1"/>
      <name val="Calibri"/>
      <family val="2"/>
      <charset val="186"/>
      <scheme val="minor"/>
    </font>
    <font>
      <sz val="11"/>
      <color rgb="FFFF0000"/>
      <name val="Calibri"/>
      <family val="2"/>
      <charset val="186"/>
      <scheme val="minor"/>
    </font>
    <font>
      <b/>
      <i/>
      <sz val="11"/>
      <color rgb="FFFF0000"/>
      <name val="Calibri"/>
      <family val="2"/>
      <charset val="186"/>
      <scheme val="minor"/>
    </font>
    <font>
      <i/>
      <sz val="11"/>
      <color rgb="FFFF0000"/>
      <name val="Calibri"/>
      <family val="2"/>
      <charset val="186"/>
      <scheme val="minor"/>
    </font>
    <font>
      <sz val="11"/>
      <name val="Calibri"/>
      <family val="2"/>
      <charset val="186"/>
      <scheme val="minor"/>
    </font>
    <font>
      <b/>
      <sz val="11"/>
      <name val="Calibri"/>
      <family val="2"/>
      <charset val="186"/>
      <scheme val="minor"/>
    </font>
    <font>
      <b/>
      <i/>
      <sz val="11"/>
      <name val="Calibri"/>
      <family val="2"/>
      <charset val="186"/>
      <scheme val="minor"/>
    </font>
    <font>
      <sz val="8"/>
      <color rgb="FF000000"/>
      <name val="Segoe UI"/>
      <family val="2"/>
      <charset val="186"/>
    </font>
    <font>
      <sz val="10"/>
      <color theme="1"/>
      <name val="Calibri"/>
      <family val="2"/>
      <charset val="186"/>
    </font>
    <font>
      <b/>
      <sz val="10"/>
      <color theme="1"/>
      <name val="Calibri"/>
      <family val="2"/>
      <charset val="186"/>
    </font>
    <font>
      <sz val="12"/>
      <color rgb="FF000000"/>
      <name val="Calibri"/>
      <family val="2"/>
      <charset val="186"/>
      <scheme val="minor"/>
    </font>
    <font>
      <sz val="12"/>
      <color theme="1"/>
      <name val="Times New Roman"/>
      <family val="1"/>
      <charset val="186"/>
    </font>
    <font>
      <sz val="12"/>
      <color rgb="FF000000"/>
      <name val="Times New Roman"/>
      <family val="1"/>
      <charset val="186"/>
    </font>
    <font>
      <sz val="10"/>
      <name val="Calibri"/>
      <family val="2"/>
      <charset val="186"/>
    </font>
  </fonts>
  <fills count="10">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52">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4"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Alignment="1">
      <alignment horizontal="center" vertical="center" wrapText="1"/>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0" fillId="4" borderId="1" xfId="0" applyFill="1" applyBorder="1" applyAlignment="1">
      <alignment horizontal="left" vertical="top" wrapText="1"/>
    </xf>
    <xf numFmtId="0" fontId="4" fillId="4" borderId="3" xfId="0" applyFont="1" applyFill="1" applyBorder="1" applyAlignment="1">
      <alignment horizontal="center" vertical="top" wrapText="1"/>
    </xf>
    <xf numFmtId="0" fontId="0" fillId="0" borderId="0" xfId="0" applyAlignment="1">
      <alignment horizontal="center"/>
    </xf>
    <xf numFmtId="2" fontId="0" fillId="4" borderId="1" xfId="0" applyNumberForma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0" borderId="0" xfId="0" applyFont="1"/>
    <xf numFmtId="0" fontId="5" fillId="2" borderId="1" xfId="0" applyFont="1" applyFill="1" applyBorder="1" applyAlignment="1">
      <alignment vertical="center" wrapText="1"/>
    </xf>
    <xf numFmtId="0" fontId="5" fillId="2" borderId="1" xfId="0" applyFont="1" applyFill="1" applyBorder="1" applyAlignment="1">
      <alignment horizontal="justify" vertical="center" wrapText="1"/>
    </xf>
    <xf numFmtId="2" fontId="5" fillId="3" borderId="1" xfId="0" applyNumberFormat="1" applyFont="1" applyFill="1" applyBorder="1" applyAlignment="1">
      <alignment horizontal="right"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ill="1" applyBorder="1" applyAlignment="1" applyProtection="1">
      <alignment horizontal="left" vertical="top" wrapText="1"/>
      <protection locked="0"/>
    </xf>
    <xf numFmtId="2" fontId="0" fillId="5" borderId="1" xfId="0" applyNumberFormat="1" applyFill="1" applyBorder="1" applyAlignment="1" applyProtection="1">
      <alignment horizontal="right" vertical="top" wrapText="1"/>
      <protection locked="0"/>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8" fillId="0" borderId="1" xfId="0" applyNumberFormat="1" applyFont="1" applyBorder="1" applyAlignment="1">
      <alignment horizontal="right" vertical="center" wrapText="1"/>
    </xf>
    <xf numFmtId="1" fontId="5" fillId="5" borderId="1" xfId="0" applyNumberFormat="1" applyFont="1" applyFill="1" applyBorder="1" applyAlignment="1">
      <alignment horizontal="right" vertical="center" wrapText="1"/>
    </xf>
    <xf numFmtId="1" fontId="0" fillId="0" borderId="0" xfId="0" applyNumberFormat="1"/>
    <xf numFmtId="1" fontId="0" fillId="0" borderId="0" xfId="0" applyNumberFormat="1" applyAlignment="1">
      <alignment wrapText="1"/>
    </xf>
    <xf numFmtId="0" fontId="4" fillId="0" borderId="0" xfId="0" applyFont="1" applyAlignment="1">
      <alignment wrapText="1"/>
    </xf>
    <xf numFmtId="1" fontId="4" fillId="0" borderId="0" xfId="0" applyNumberFormat="1" applyFont="1"/>
    <xf numFmtId="0" fontId="0" fillId="0" borderId="0" xfId="0" applyAlignment="1">
      <alignment horizontal="left"/>
    </xf>
    <xf numFmtId="0" fontId="0" fillId="3" borderId="1" xfId="0" applyFill="1" applyBorder="1" applyAlignment="1" applyProtection="1">
      <alignment horizontal="left" vertical="top" wrapText="1"/>
      <protection locked="0"/>
    </xf>
    <xf numFmtId="0" fontId="0" fillId="0" borderId="0" xfId="0" applyAlignment="1" applyProtection="1">
      <alignment vertical="center"/>
      <protection locked="0"/>
    </xf>
    <xf numFmtId="0" fontId="4" fillId="0" borderId="0" xfId="0" applyFont="1" applyAlignment="1">
      <alignment horizontal="left" vertical="top" wrapText="1"/>
    </xf>
    <xf numFmtId="2" fontId="5" fillId="5" borderId="1" xfId="0" applyNumberFormat="1" applyFont="1" applyFill="1" applyBorder="1" applyAlignment="1" applyProtection="1">
      <alignment horizontal="right" vertical="center" wrapText="1"/>
      <protection locked="0"/>
    </xf>
    <xf numFmtId="0" fontId="0" fillId="0" borderId="0" xfId="0" applyProtection="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ill="1" applyBorder="1" applyAlignment="1" applyProtection="1">
      <alignment horizontal="center" vertical="top" wrapText="1"/>
      <protection locked="0"/>
    </xf>
    <xf numFmtId="2" fontId="0" fillId="4" borderId="1" xfId="0" applyNumberForma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7" fillId="0" borderId="1" xfId="0" applyFont="1" applyBorder="1" applyAlignment="1">
      <alignment vertical="center" wrapText="1"/>
    </xf>
    <xf numFmtId="0" fontId="7" fillId="0" borderId="1" xfId="0" applyFont="1" applyBorder="1" applyAlignment="1">
      <alignment horizontal="justify" vertical="center" wrapText="1"/>
    </xf>
    <xf numFmtId="1" fontId="7" fillId="0" borderId="1" xfId="0" applyNumberFormat="1" applyFont="1" applyBorder="1" applyAlignment="1">
      <alignment horizontal="right" vertical="center" wrapText="1"/>
    </xf>
    <xf numFmtId="0" fontId="6" fillId="0" borderId="0" xfId="0" applyFont="1"/>
    <xf numFmtId="0" fontId="11" fillId="0" borderId="1" xfId="0" applyFont="1" applyBorder="1" applyAlignment="1">
      <alignment vertical="center" wrapText="1"/>
    </xf>
    <xf numFmtId="0" fontId="11" fillId="0" borderId="1" xfId="0" applyFont="1" applyBorder="1" applyAlignment="1">
      <alignment horizontal="justify" vertical="center" wrapText="1"/>
    </xf>
    <xf numFmtId="1" fontId="11" fillId="5" borderId="1" xfId="0" applyNumberFormat="1" applyFont="1" applyFill="1" applyBorder="1" applyAlignment="1" applyProtection="1">
      <alignment horizontal="right" vertical="center" wrapText="1"/>
      <protection locked="0"/>
    </xf>
    <xf numFmtId="0" fontId="12" fillId="0" borderId="0" xfId="0" applyFont="1"/>
    <xf numFmtId="0" fontId="4" fillId="0" borderId="0" xfId="0" applyFont="1" applyAlignment="1">
      <alignment horizontal="center" wrapText="1"/>
    </xf>
    <xf numFmtId="1" fontId="4" fillId="0" borderId="0" xfId="0" applyNumberFormat="1" applyFont="1" applyAlignment="1">
      <alignment horizontal="center"/>
    </xf>
    <xf numFmtId="0" fontId="4" fillId="3" borderId="1" xfId="0" applyFont="1" applyFill="1" applyBorder="1" applyAlignment="1">
      <alignment horizontal="left" vertical="center" wrapText="1"/>
    </xf>
    <xf numFmtId="0" fontId="0" fillId="4" borderId="1" xfId="0" applyFill="1" applyBorder="1" applyAlignment="1">
      <alignment horizontal="center" vertical="top" wrapText="1"/>
    </xf>
    <xf numFmtId="0" fontId="4" fillId="4" borderId="1" xfId="0" applyFont="1" applyFill="1" applyBorder="1" applyAlignment="1">
      <alignment horizontal="left" vertical="top" wrapText="1"/>
    </xf>
    <xf numFmtId="0" fontId="4" fillId="0" borderId="0" xfId="0" applyFont="1" applyProtection="1">
      <protection locked="0"/>
    </xf>
    <xf numFmtId="0" fontId="13" fillId="4" borderId="1"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4" fillId="0" borderId="0" xfId="0" applyFont="1" applyAlignment="1">
      <alignment horizontal="left" vertical="top"/>
    </xf>
    <xf numFmtId="2" fontId="4" fillId="4" borderId="1" xfId="0" applyNumberFormat="1" applyFont="1" applyFill="1" applyBorder="1" applyAlignment="1">
      <alignment horizontal="right" vertical="top" wrapText="1"/>
    </xf>
    <xf numFmtId="2" fontId="8" fillId="5" borderId="0" xfId="0" applyNumberFormat="1" applyFont="1" applyFill="1" applyAlignment="1" applyProtection="1">
      <alignment horizontal="center" vertical="center" wrapText="1"/>
      <protection locked="0"/>
    </xf>
    <xf numFmtId="0" fontId="14" fillId="0" borderId="0" xfId="0" applyFont="1" applyAlignment="1">
      <alignment horizontal="left" vertical="top"/>
    </xf>
    <xf numFmtId="0" fontId="14" fillId="0" borderId="0" xfId="0" applyFont="1" applyAlignment="1">
      <alignment horizontal="left" vertical="center"/>
    </xf>
    <xf numFmtId="0" fontId="14" fillId="0" borderId="0" xfId="0" applyFont="1"/>
    <xf numFmtId="0" fontId="15" fillId="0" borderId="0" xfId="0" applyFont="1"/>
    <xf numFmtId="1" fontId="14" fillId="5" borderId="1" xfId="0" applyNumberFormat="1" applyFont="1" applyFill="1" applyBorder="1" applyAlignment="1" applyProtection="1">
      <alignment horizontal="right" vertical="center" wrapText="1"/>
      <protection locked="0"/>
    </xf>
    <xf numFmtId="0" fontId="16" fillId="0" borderId="0" xfId="0" applyFont="1"/>
    <xf numFmtId="0" fontId="17" fillId="4" borderId="1" xfId="0" applyFont="1" applyFill="1" applyBorder="1" applyAlignment="1">
      <alignment horizontal="left" vertical="top" wrapText="1"/>
    </xf>
    <xf numFmtId="0" fontId="17" fillId="0" borderId="1" xfId="0" applyFont="1" applyBorder="1" applyAlignment="1">
      <alignment horizontal="justify" vertical="center" wrapText="1"/>
    </xf>
    <xf numFmtId="0" fontId="0" fillId="0" borderId="1" xfId="0" applyBorder="1" applyAlignment="1">
      <alignment vertical="center" wrapText="1"/>
    </xf>
    <xf numFmtId="164" fontId="0" fillId="5" borderId="1" xfId="0" applyNumberFormat="1" applyFill="1" applyBorder="1" applyAlignment="1" applyProtection="1">
      <alignment horizontal="left" vertical="top" wrapText="1"/>
      <protection locked="0"/>
    </xf>
    <xf numFmtId="2" fontId="0" fillId="0" borderId="0" xfId="0" applyNumberFormat="1" applyAlignment="1">
      <alignment vertical="center" wrapText="1"/>
    </xf>
    <xf numFmtId="0" fontId="17" fillId="0" borderId="1" xfId="0" applyFont="1" applyBorder="1" applyAlignment="1">
      <alignment horizontal="left" vertical="top" wrapText="1"/>
    </xf>
    <xf numFmtId="2" fontId="17" fillId="4" borderId="1" xfId="0" applyNumberFormat="1" applyFont="1" applyFill="1" applyBorder="1" applyAlignment="1">
      <alignment horizontal="right" vertical="top" wrapText="1"/>
    </xf>
    <xf numFmtId="0" fontId="18"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1" fontId="9" fillId="5" borderId="1" xfId="0" applyNumberFormat="1" applyFont="1" applyFill="1" applyBorder="1" applyAlignment="1" applyProtection="1">
      <alignment horizontal="right" vertical="center" wrapText="1"/>
      <protection locked="0"/>
    </xf>
    <xf numFmtId="1" fontId="18" fillId="3" borderId="1" xfId="0" applyNumberFormat="1" applyFont="1" applyFill="1" applyBorder="1" applyAlignment="1">
      <alignment horizontal="right" vertical="center" wrapText="1"/>
    </xf>
    <xf numFmtId="1" fontId="19" fillId="0" borderId="1" xfId="0" applyNumberFormat="1" applyFont="1" applyBorder="1" applyAlignment="1">
      <alignment horizontal="right" vertical="center" wrapText="1"/>
    </xf>
    <xf numFmtId="1" fontId="17" fillId="0" borderId="1" xfId="0" applyNumberFormat="1" applyFont="1" applyBorder="1" applyAlignment="1">
      <alignment horizontal="right" vertical="center" wrapText="1"/>
    </xf>
    <xf numFmtId="0" fontId="18" fillId="0" borderId="1" xfId="0" applyFont="1" applyBorder="1" applyAlignment="1">
      <alignment horizontal="left" vertical="top" wrapText="1"/>
    </xf>
    <xf numFmtId="0" fontId="0" fillId="4" borderId="5" xfId="0" applyFill="1" applyBorder="1" applyAlignment="1">
      <alignment horizontal="left" vertical="top" wrapText="1"/>
    </xf>
    <xf numFmtId="2" fontId="17" fillId="4" borderId="5" xfId="0" applyNumberFormat="1" applyFont="1" applyFill="1" applyBorder="1" applyAlignment="1">
      <alignment horizontal="right" vertical="top" wrapText="1"/>
    </xf>
    <xf numFmtId="0" fontId="4" fillId="3" borderId="8" xfId="0" applyFont="1" applyFill="1" applyBorder="1" applyAlignment="1">
      <alignment horizontal="left" vertical="top" wrapText="1"/>
    </xf>
    <xf numFmtId="0" fontId="0" fillId="4" borderId="12" xfId="0" applyFill="1" applyBorder="1" applyAlignment="1">
      <alignment horizontal="left" vertical="top" wrapText="1"/>
    </xf>
    <xf numFmtId="2" fontId="0" fillId="4" borderId="13" xfId="0" applyNumberFormat="1" applyFill="1" applyBorder="1" applyAlignment="1">
      <alignment horizontal="right" vertical="top" wrapText="1"/>
    </xf>
    <xf numFmtId="0" fontId="0" fillId="4" borderId="14" xfId="0" applyFill="1" applyBorder="1" applyAlignment="1">
      <alignment horizontal="left" vertical="top" wrapText="1"/>
    </xf>
    <xf numFmtId="0" fontId="0" fillId="4" borderId="15" xfId="0" applyFill="1" applyBorder="1" applyAlignment="1">
      <alignment horizontal="left" vertical="top" wrapText="1"/>
    </xf>
    <xf numFmtId="2" fontId="0" fillId="4" borderId="15" xfId="0" applyNumberFormat="1" applyFill="1" applyBorder="1" applyAlignment="1">
      <alignment horizontal="right" vertical="top" wrapText="1"/>
    </xf>
    <xf numFmtId="2" fontId="0" fillId="4" borderId="16" xfId="0" applyNumberFormat="1" applyFill="1" applyBorder="1" applyAlignment="1">
      <alignment horizontal="right"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5" fillId="0" borderId="0" xfId="0" applyFont="1" applyAlignment="1">
      <alignment vertical="center" wrapText="1"/>
    </xf>
    <xf numFmtId="0" fontId="5" fillId="0" borderId="0" xfId="0" applyFont="1" applyAlignment="1">
      <alignment horizontal="justify" vertical="center" wrapText="1"/>
    </xf>
    <xf numFmtId="1" fontId="5" fillId="0" borderId="0" xfId="0" applyNumberFormat="1" applyFont="1" applyAlignment="1" applyProtection="1">
      <alignment horizontal="right" vertical="center" wrapText="1"/>
      <protection locked="0"/>
    </xf>
    <xf numFmtId="0" fontId="8" fillId="0" borderId="0" xfId="0" applyFont="1" applyAlignment="1">
      <alignment vertical="center" wrapText="1"/>
    </xf>
    <xf numFmtId="0" fontId="8" fillId="0" borderId="0" xfId="0" applyFont="1" applyAlignment="1">
      <alignment horizontal="justify" vertical="center" wrapText="1"/>
    </xf>
    <xf numFmtId="1" fontId="8" fillId="0" borderId="0" xfId="0" applyNumberFormat="1" applyFont="1" applyAlignment="1">
      <alignment horizontal="right" vertical="center" wrapText="1"/>
    </xf>
    <xf numFmtId="0" fontId="0" fillId="7" borderId="1" xfId="0" applyFill="1" applyBorder="1" applyAlignment="1">
      <alignment vertical="center" wrapText="1"/>
    </xf>
    <xf numFmtId="0" fontId="0" fillId="7" borderId="1" xfId="0" applyFill="1" applyBorder="1" applyAlignment="1">
      <alignment vertical="top" wrapText="1"/>
    </xf>
    <xf numFmtId="0" fontId="13" fillId="0" borderId="0" xfId="0" applyFont="1"/>
    <xf numFmtId="0" fontId="13" fillId="0" borderId="0" xfId="0" applyFont="1" applyAlignment="1">
      <alignment horizontal="center" wrapText="1"/>
    </xf>
    <xf numFmtId="165" fontId="17" fillId="5" borderId="1" xfId="0" applyNumberFormat="1" applyFont="1" applyFill="1" applyBorder="1" applyAlignment="1" applyProtection="1">
      <alignment horizontal="right" vertical="center" wrapText="1"/>
      <protection locked="0"/>
    </xf>
    <xf numFmtId="2" fontId="8" fillId="8" borderId="1" xfId="0" applyNumberFormat="1" applyFont="1" applyFill="1" applyBorder="1" applyAlignment="1" applyProtection="1">
      <alignment horizontal="right" vertical="center" wrapText="1"/>
      <protection locked="0"/>
    </xf>
    <xf numFmtId="1" fontId="8" fillId="8" borderId="1" xfId="0" applyNumberFormat="1" applyFont="1" applyFill="1" applyBorder="1" applyAlignment="1" applyProtection="1">
      <alignment horizontal="right" vertical="center" wrapText="1"/>
      <protection locked="0"/>
    </xf>
    <xf numFmtId="1" fontId="9" fillId="8" borderId="1" xfId="0" applyNumberFormat="1" applyFont="1" applyFill="1" applyBorder="1" applyAlignment="1" applyProtection="1">
      <alignment horizontal="right" vertical="center" wrapText="1"/>
      <protection locked="0"/>
    </xf>
    <xf numFmtId="14" fontId="0" fillId="5" borderId="1" xfId="0" applyNumberFormat="1" applyFill="1" applyBorder="1" applyAlignment="1" applyProtection="1">
      <alignment horizontal="right" vertical="top" wrapText="1"/>
      <protection locked="0"/>
    </xf>
    <xf numFmtId="0" fontId="21" fillId="0" borderId="0" xfId="0" applyFont="1" applyAlignment="1">
      <alignment vertical="center" wrapText="1"/>
    </xf>
    <xf numFmtId="0" fontId="4" fillId="3" borderId="3" xfId="0" applyFont="1" applyFill="1" applyBorder="1" applyAlignment="1">
      <alignment horizontal="center" vertical="center" wrapText="1"/>
    </xf>
    <xf numFmtId="0" fontId="0" fillId="5" borderId="1" xfId="0" applyFill="1" applyBorder="1" applyAlignment="1" applyProtection="1">
      <alignment horizontal="left" vertical="top"/>
      <protection locked="0"/>
    </xf>
    <xf numFmtId="0" fontId="4" fillId="0" borderId="1" xfId="0" applyFont="1" applyBorder="1" applyAlignment="1">
      <alignment horizontal="center" vertical="top" wrapText="1"/>
    </xf>
    <xf numFmtId="0" fontId="4" fillId="0" borderId="3" xfId="0" applyFont="1" applyBorder="1" applyAlignment="1">
      <alignment horizontal="center" vertical="top" wrapText="1"/>
    </xf>
    <xf numFmtId="2" fontId="4" fillId="3"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2" fontId="8" fillId="0" borderId="1" xfId="0" applyNumberFormat="1" applyFont="1" applyBorder="1" applyAlignment="1">
      <alignment horizontal="center" vertical="center" wrapText="1"/>
    </xf>
    <xf numFmtId="0" fontId="0" fillId="9" borderId="1" xfId="0" applyFill="1" applyBorder="1" applyAlignment="1">
      <alignment horizontal="left" vertical="top" wrapText="1"/>
    </xf>
    <xf numFmtId="0" fontId="0" fillId="9" borderId="4" xfId="0" applyFill="1" applyBorder="1" applyAlignment="1">
      <alignment horizontal="left" vertical="top" wrapText="1"/>
    </xf>
    <xf numFmtId="0" fontId="0" fillId="6" borderId="2" xfId="0" applyFill="1" applyBorder="1" applyAlignment="1">
      <alignment horizontal="left" vertical="top" wrapText="1"/>
    </xf>
    <xf numFmtId="0" fontId="0" fillId="6" borderId="4" xfId="0" applyFill="1" applyBorder="1" applyAlignment="1" applyProtection="1">
      <alignment horizontal="left" vertical="top" wrapText="1"/>
      <protection locked="0"/>
    </xf>
    <xf numFmtId="0" fontId="0" fillId="0" borderId="2" xfId="0" applyBorder="1" applyAlignment="1">
      <alignment horizontal="left" vertical="top" wrapText="1"/>
    </xf>
    <xf numFmtId="2" fontId="23" fillId="0" borderId="1" xfId="0" applyNumberFormat="1" applyFont="1" applyBorder="1" applyAlignment="1">
      <alignment horizontal="center" vertical="center" wrapText="1"/>
    </xf>
    <xf numFmtId="14" fontId="0" fillId="4" borderId="12" xfId="0" applyNumberFormat="1" applyFill="1" applyBorder="1" applyAlignment="1">
      <alignment horizontal="left" vertical="top" wrapText="1"/>
    </xf>
    <xf numFmtId="0" fontId="25" fillId="0" borderId="0" xfId="0" applyFont="1" applyAlignment="1">
      <alignment horizontal="justify" vertical="center" wrapText="1"/>
    </xf>
    <xf numFmtId="0" fontId="24" fillId="0" borderId="0" xfId="0" applyFont="1" applyAlignment="1">
      <alignment horizontal="justify" vertical="center" wrapText="1"/>
    </xf>
    <xf numFmtId="0" fontId="5" fillId="0" borderId="0" xfId="0" applyFont="1" applyAlignment="1">
      <alignment horizontal="center" vertical="center" wrapText="1"/>
    </xf>
    <xf numFmtId="0" fontId="0" fillId="5" borderId="0" xfId="0" applyFill="1" applyAlignment="1" applyProtection="1">
      <alignment horizontal="center" vertical="center" wrapText="1"/>
      <protection locked="0"/>
    </xf>
    <xf numFmtId="0" fontId="0" fillId="5" borderId="1" xfId="0" applyFill="1" applyBorder="1" applyAlignment="1" applyProtection="1">
      <alignment horizontal="left" vertical="top" wrapText="1"/>
      <protection locked="0"/>
    </xf>
    <xf numFmtId="0" fontId="0" fillId="9" borderId="3" xfId="0" applyFill="1" applyBorder="1" applyAlignment="1">
      <alignment horizontal="left" vertical="top" wrapText="1"/>
    </xf>
    <xf numFmtId="0" fontId="0" fillId="9" borderId="7" xfId="0" applyFill="1" applyBorder="1" applyAlignment="1">
      <alignment horizontal="left" vertical="top" wrapText="1"/>
    </xf>
    <xf numFmtId="0" fontId="0" fillId="9" borderId="2" xfId="0" applyFill="1" applyBorder="1" applyAlignment="1">
      <alignment horizontal="left" vertical="top" wrapText="1"/>
    </xf>
    <xf numFmtId="0" fontId="5"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0" fillId="0" borderId="1" xfId="0" applyBorder="1" applyAlignment="1">
      <alignment horizontal="left" vertical="top" wrapText="1"/>
    </xf>
    <xf numFmtId="0" fontId="4" fillId="5" borderId="1" xfId="0" applyFont="1" applyFill="1" applyBorder="1" applyAlignment="1">
      <alignment horizontal="left" vertical="top" wrapText="1"/>
    </xf>
    <xf numFmtId="0" fontId="0" fillId="5" borderId="5" xfId="0" applyFill="1" applyBorder="1" applyAlignment="1" applyProtection="1">
      <alignment horizontal="left" vertical="top" wrapText="1"/>
      <protection locked="0"/>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4" fillId="0" borderId="1" xfId="0" applyFont="1" applyBorder="1" applyAlignment="1">
      <alignment horizontal="left" vertical="top" wrapText="1"/>
    </xf>
    <xf numFmtId="0" fontId="0" fillId="6" borderId="5" xfId="0" applyFill="1" applyBorder="1" applyAlignment="1">
      <alignment horizontal="left" vertical="top" wrapText="1"/>
    </xf>
    <xf numFmtId="0" fontId="0" fillId="6" borderId="6" xfId="0" applyFill="1" applyBorder="1" applyAlignment="1">
      <alignment horizontal="left" vertical="top" wrapText="1"/>
    </xf>
    <xf numFmtId="0" fontId="0" fillId="6" borderId="4" xfId="0" applyFill="1" applyBorder="1" applyAlignment="1">
      <alignment horizontal="left" vertical="top" wrapText="1"/>
    </xf>
    <xf numFmtId="0" fontId="0" fillId="5" borderId="4" xfId="0" applyFill="1" applyBorder="1" applyAlignment="1" applyProtection="1">
      <alignment horizontal="left" vertical="top" wrapText="1"/>
      <protection locked="0"/>
    </xf>
    <xf numFmtId="0" fontId="5" fillId="5" borderId="0" xfId="0" applyFont="1" applyFill="1" applyAlignment="1" applyProtection="1">
      <alignment horizontal="center" vertical="center" wrapText="1"/>
      <protection locked="0"/>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7" xfId="0" applyFont="1" applyFill="1" applyBorder="1" applyAlignment="1">
      <alignment horizontal="left" vertical="top" wrapText="1"/>
    </xf>
    <xf numFmtId="0" fontId="18" fillId="3" borderId="2" xfId="0" applyFont="1" applyFill="1" applyBorder="1" applyAlignment="1">
      <alignment horizontal="left" vertical="top" wrapText="1"/>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0" fillId="5" borderId="1" xfId="0" applyFill="1" applyBorder="1" applyAlignment="1" applyProtection="1">
      <alignment horizontal="center" vertical="top" wrapText="1"/>
      <protection locked="0"/>
    </xf>
    <xf numFmtId="0" fontId="4" fillId="0" borderId="3" xfId="0" applyFont="1" applyBorder="1" applyAlignment="1">
      <alignment horizontal="center" vertical="top" wrapText="1"/>
    </xf>
    <xf numFmtId="0" fontId="4" fillId="0" borderId="2" xfId="0" applyFont="1" applyBorder="1" applyAlignment="1">
      <alignment horizontal="center" vertical="top" wrapText="1"/>
    </xf>
    <xf numFmtId="0" fontId="4" fillId="0" borderId="7" xfId="0" applyFont="1" applyBorder="1" applyAlignment="1">
      <alignment horizontal="center" vertical="top" wrapText="1"/>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0" fontId="0" fillId="5" borderId="7" xfId="0" applyFill="1" applyBorder="1" applyAlignment="1" applyProtection="1">
      <alignment horizontal="left" vertical="top" wrapText="1"/>
      <protection locked="0"/>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0" fillId="4" borderId="1" xfId="0"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5" fillId="7" borderId="1" xfId="0" applyFont="1" applyFill="1" applyBorder="1" applyAlignment="1">
      <alignment horizontal="justify" vertical="center" wrapText="1"/>
    </xf>
    <xf numFmtId="0" fontId="18"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7" borderId="1" xfId="0" applyFont="1" applyFill="1" applyBorder="1" applyAlignment="1">
      <alignment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xf numFmtId="0" fontId="21" fillId="0" borderId="0" xfId="0" applyFont="1" applyFill="1" applyAlignment="1">
      <alignment vertical="center" wrapText="1"/>
    </xf>
  </cellXfs>
  <cellStyles count="1">
    <cellStyle name="Įprastas" xfId="0" builtinId="0"/>
  </cellStyles>
  <dxfs count="19">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8"/>
      <tableStyleElement type="headerRow"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106680</xdr:colOff>
          <xdr:row>15</xdr:row>
          <xdr:rowOff>160020</xdr:rowOff>
        </xdr:from>
        <xdr:to>
          <xdr:col>3</xdr:col>
          <xdr:colOff>1303020</xdr:colOff>
          <xdr:row>17</xdr:row>
          <xdr:rowOff>22860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16</xdr:row>
          <xdr:rowOff>175260</xdr:rowOff>
        </xdr:from>
        <xdr:to>
          <xdr:col>3</xdr:col>
          <xdr:colOff>1409700</xdr:colOff>
          <xdr:row>18</xdr:row>
          <xdr:rowOff>22860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17</xdr:row>
          <xdr:rowOff>175260</xdr:rowOff>
        </xdr:from>
        <xdr:to>
          <xdr:col>3</xdr:col>
          <xdr:colOff>952500</xdr:colOff>
          <xdr:row>19</xdr:row>
          <xdr:rowOff>22860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s1">
    <pageSetUpPr fitToPage="1"/>
  </sheetPr>
  <dimension ref="A1:G84"/>
  <sheetViews>
    <sheetView tabSelected="1" topLeftCell="D1" workbookViewId="0">
      <selection activeCell="G1" sqref="G1"/>
    </sheetView>
  </sheetViews>
  <sheetFormatPr defaultColWidth="8.88671875" defaultRowHeight="14.4" x14ac:dyDescent="0.3"/>
  <cols>
    <col min="1" max="1" width="9" style="2" customWidth="1"/>
    <col min="2" max="2" width="34.6640625" style="2" customWidth="1"/>
    <col min="3" max="3" width="18.88671875" style="2" customWidth="1"/>
    <col min="4" max="4" width="45.33203125" style="2" customWidth="1"/>
    <col min="5" max="6" width="8.88671875" style="3"/>
    <col min="7" max="7" width="35.6640625" style="3" customWidth="1"/>
    <col min="8" max="16384" width="8.88671875" style="3"/>
  </cols>
  <sheetData>
    <row r="1" spans="1:5" ht="96.6" x14ac:dyDescent="0.3">
      <c r="D1" s="251" t="s">
        <v>720</v>
      </c>
    </row>
    <row r="2" spans="1:5" x14ac:dyDescent="0.3">
      <c r="D2" s="147"/>
    </row>
    <row r="3" spans="1:5" x14ac:dyDescent="0.3">
      <c r="B3" s="185" t="s">
        <v>657</v>
      </c>
      <c r="C3" s="185"/>
      <c r="D3" s="185"/>
      <c r="E3" s="185"/>
    </row>
    <row r="4" spans="1:5" x14ac:dyDescent="0.3">
      <c r="D4" s="147"/>
    </row>
    <row r="5" spans="1:5" x14ac:dyDescent="0.3">
      <c r="A5" s="164" t="s">
        <v>73</v>
      </c>
      <c r="B5" s="164"/>
      <c r="C5" s="164"/>
      <c r="D5" s="164"/>
    </row>
    <row r="6" spans="1:5" ht="15.6" x14ac:dyDescent="0.3">
      <c r="A6" s="14"/>
    </row>
    <row r="7" spans="1:5" ht="52.2" customHeight="1" x14ac:dyDescent="0.3">
      <c r="A7" s="164" t="s">
        <v>719</v>
      </c>
      <c r="B7" s="164"/>
      <c r="C7" s="164"/>
      <c r="D7" s="164"/>
    </row>
    <row r="8" spans="1:5" ht="15.6" x14ac:dyDescent="0.3">
      <c r="A8" s="15"/>
    </row>
    <row r="9" spans="1:5" s="13" customFormat="1" x14ac:dyDescent="0.3">
      <c r="A9" s="165" t="s">
        <v>718</v>
      </c>
      <c r="B9" s="165"/>
      <c r="C9" s="165"/>
      <c r="D9" s="165"/>
    </row>
    <row r="10" spans="1:5" s="13" customFormat="1" ht="15.6" x14ac:dyDescent="0.3">
      <c r="A10" s="14"/>
      <c r="B10" s="16"/>
      <c r="C10" s="92" t="s">
        <v>658</v>
      </c>
      <c r="D10" s="16"/>
    </row>
    <row r="11" spans="1:5" ht="15.6" x14ac:dyDescent="0.3">
      <c r="A11" s="15"/>
    </row>
    <row r="12" spans="1:5" x14ac:dyDescent="0.3">
      <c r="A12" s="4" t="s">
        <v>0</v>
      </c>
      <c r="B12" s="170" t="s">
        <v>1</v>
      </c>
      <c r="C12" s="170"/>
      <c r="D12" s="170"/>
    </row>
    <row r="13" spans="1:5" x14ac:dyDescent="0.3">
      <c r="A13" s="4" t="s">
        <v>2</v>
      </c>
      <c r="B13" s="171" t="s">
        <v>3</v>
      </c>
      <c r="C13" s="171"/>
      <c r="D13" s="171"/>
    </row>
    <row r="14" spans="1:5" x14ac:dyDescent="0.3">
      <c r="A14" s="6" t="s">
        <v>4</v>
      </c>
      <c r="B14" s="6" t="s">
        <v>5</v>
      </c>
      <c r="C14" s="166" t="s">
        <v>347</v>
      </c>
      <c r="D14" s="166"/>
    </row>
    <row r="15" spans="1:5" ht="28.8" x14ac:dyDescent="0.3">
      <c r="A15" s="6" t="s">
        <v>6</v>
      </c>
      <c r="B15" s="6" t="s">
        <v>7</v>
      </c>
      <c r="C15" s="166" t="s">
        <v>347</v>
      </c>
      <c r="D15" s="166"/>
    </row>
    <row r="16" spans="1:5" ht="14.4" customHeight="1" x14ac:dyDescent="0.3">
      <c r="A16" s="6" t="s">
        <v>8</v>
      </c>
      <c r="B16" s="6" t="s">
        <v>9</v>
      </c>
      <c r="C16" s="166" t="s">
        <v>347</v>
      </c>
      <c r="D16" s="166"/>
    </row>
    <row r="17" spans="1:4" x14ac:dyDescent="0.3">
      <c r="A17" s="172" t="s">
        <v>10</v>
      </c>
      <c r="B17" s="172" t="s">
        <v>11</v>
      </c>
      <c r="C17" s="173"/>
      <c r="D17" s="173"/>
    </row>
    <row r="18" spans="1:4" x14ac:dyDescent="0.3">
      <c r="A18" s="172"/>
      <c r="B18" s="172"/>
      <c r="C18" s="173"/>
      <c r="D18" s="173"/>
    </row>
    <row r="19" spans="1:4" x14ac:dyDescent="0.3">
      <c r="A19" s="172"/>
      <c r="B19" s="172"/>
      <c r="C19" s="173"/>
      <c r="D19" s="173"/>
    </row>
    <row r="20" spans="1:4" s="54" customFormat="1" x14ac:dyDescent="0.3">
      <c r="A20" s="175" t="s">
        <v>331</v>
      </c>
      <c r="B20" s="178" t="s">
        <v>41</v>
      </c>
      <c r="C20" s="53" t="s">
        <v>12</v>
      </c>
      <c r="D20" s="40"/>
    </row>
    <row r="21" spans="1:4" s="54" customFormat="1" x14ac:dyDescent="0.3">
      <c r="A21" s="176"/>
      <c r="B21" s="178"/>
      <c r="C21" s="53" t="s">
        <v>13</v>
      </c>
      <c r="D21" s="40"/>
    </row>
    <row r="22" spans="1:4" s="54" customFormat="1" x14ac:dyDescent="0.3">
      <c r="A22" s="176"/>
      <c r="B22" s="178"/>
      <c r="C22" s="53" t="s">
        <v>14</v>
      </c>
      <c r="D22" s="40"/>
    </row>
    <row r="23" spans="1:4" s="54" customFormat="1" x14ac:dyDescent="0.3">
      <c r="A23" s="176"/>
      <c r="B23" s="178"/>
      <c r="C23" s="53" t="s">
        <v>15</v>
      </c>
      <c r="D23" s="40"/>
    </row>
    <row r="24" spans="1:4" s="54" customFormat="1" x14ac:dyDescent="0.3">
      <c r="A24" s="176"/>
      <c r="B24" s="178"/>
      <c r="C24" s="53" t="s">
        <v>16</v>
      </c>
      <c r="D24" s="40"/>
    </row>
    <row r="25" spans="1:4" s="54" customFormat="1" ht="29.4" customHeight="1" x14ac:dyDescent="0.3">
      <c r="A25" s="177"/>
      <c r="B25" s="178"/>
      <c r="C25" s="53" t="s">
        <v>17</v>
      </c>
      <c r="D25" s="40"/>
    </row>
    <row r="26" spans="1:4" s="54" customFormat="1" x14ac:dyDescent="0.3">
      <c r="A26" s="175" t="s">
        <v>379</v>
      </c>
      <c r="B26" s="178" t="s">
        <v>41</v>
      </c>
      <c r="C26" s="53" t="s">
        <v>12</v>
      </c>
      <c r="D26" s="40"/>
    </row>
    <row r="27" spans="1:4" s="54" customFormat="1" x14ac:dyDescent="0.3">
      <c r="A27" s="176"/>
      <c r="B27" s="178"/>
      <c r="C27" s="53" t="s">
        <v>13</v>
      </c>
      <c r="D27" s="40"/>
    </row>
    <row r="28" spans="1:4" s="54" customFormat="1" x14ac:dyDescent="0.3">
      <c r="A28" s="176"/>
      <c r="B28" s="178"/>
      <c r="C28" s="53" t="s">
        <v>14</v>
      </c>
      <c r="D28" s="40"/>
    </row>
    <row r="29" spans="1:4" s="54" customFormat="1" x14ac:dyDescent="0.3">
      <c r="A29" s="176"/>
      <c r="B29" s="178"/>
      <c r="C29" s="53" t="s">
        <v>15</v>
      </c>
      <c r="D29" s="40"/>
    </row>
    <row r="30" spans="1:4" s="54" customFormat="1" x14ac:dyDescent="0.3">
      <c r="A30" s="176"/>
      <c r="B30" s="178"/>
      <c r="C30" s="53" t="s">
        <v>16</v>
      </c>
      <c r="D30" s="40"/>
    </row>
    <row r="31" spans="1:4" s="54" customFormat="1" ht="29.4" customHeight="1" x14ac:dyDescent="0.3">
      <c r="A31" s="177"/>
      <c r="B31" s="178"/>
      <c r="C31" s="53" t="s">
        <v>17</v>
      </c>
      <c r="D31" s="40"/>
    </row>
    <row r="32" spans="1:4" s="54" customFormat="1" x14ac:dyDescent="0.3">
      <c r="A32" s="175" t="s">
        <v>380</v>
      </c>
      <c r="B32" s="178" t="s">
        <v>41</v>
      </c>
      <c r="C32" s="53" t="s">
        <v>12</v>
      </c>
      <c r="D32" s="40"/>
    </row>
    <row r="33" spans="1:4" s="54" customFormat="1" x14ac:dyDescent="0.3">
      <c r="A33" s="176"/>
      <c r="B33" s="178"/>
      <c r="C33" s="53" t="s">
        <v>13</v>
      </c>
      <c r="D33" s="40"/>
    </row>
    <row r="34" spans="1:4" s="54" customFormat="1" x14ac:dyDescent="0.3">
      <c r="A34" s="176"/>
      <c r="B34" s="178"/>
      <c r="C34" s="53" t="s">
        <v>14</v>
      </c>
      <c r="D34" s="40"/>
    </row>
    <row r="35" spans="1:4" s="54" customFormat="1" x14ac:dyDescent="0.3">
      <c r="A35" s="176"/>
      <c r="B35" s="178"/>
      <c r="C35" s="53" t="s">
        <v>15</v>
      </c>
      <c r="D35" s="40"/>
    </row>
    <row r="36" spans="1:4" s="54" customFormat="1" x14ac:dyDescent="0.3">
      <c r="A36" s="176"/>
      <c r="B36" s="178"/>
      <c r="C36" s="53" t="s">
        <v>16</v>
      </c>
      <c r="D36" s="40"/>
    </row>
    <row r="37" spans="1:4" s="54" customFormat="1" ht="29.4" customHeight="1" x14ac:dyDescent="0.3">
      <c r="A37" s="177"/>
      <c r="B37" s="178"/>
      <c r="C37" s="53" t="s">
        <v>17</v>
      </c>
      <c r="D37" s="40"/>
    </row>
    <row r="38" spans="1:4" s="54" customFormat="1" x14ac:dyDescent="0.3">
      <c r="A38" s="175" t="s">
        <v>381</v>
      </c>
      <c r="B38" s="178" t="s">
        <v>41</v>
      </c>
      <c r="C38" s="53" t="s">
        <v>12</v>
      </c>
      <c r="D38" s="40"/>
    </row>
    <row r="39" spans="1:4" s="54" customFormat="1" x14ac:dyDescent="0.3">
      <c r="A39" s="176"/>
      <c r="B39" s="178"/>
      <c r="C39" s="53" t="s">
        <v>13</v>
      </c>
      <c r="D39" s="40"/>
    </row>
    <row r="40" spans="1:4" s="54" customFormat="1" x14ac:dyDescent="0.3">
      <c r="A40" s="176"/>
      <c r="B40" s="178"/>
      <c r="C40" s="53" t="s">
        <v>14</v>
      </c>
      <c r="D40" s="40"/>
    </row>
    <row r="41" spans="1:4" s="54" customFormat="1" x14ac:dyDescent="0.3">
      <c r="A41" s="176"/>
      <c r="B41" s="178"/>
      <c r="C41" s="53" t="s">
        <v>15</v>
      </c>
      <c r="D41" s="40"/>
    </row>
    <row r="42" spans="1:4" s="54" customFormat="1" x14ac:dyDescent="0.3">
      <c r="A42" s="176"/>
      <c r="B42" s="178"/>
      <c r="C42" s="53" t="s">
        <v>16</v>
      </c>
      <c r="D42" s="40"/>
    </row>
    <row r="43" spans="1:4" s="54" customFormat="1" ht="28.95" customHeight="1" x14ac:dyDescent="0.3">
      <c r="A43" s="177"/>
      <c r="B43" s="178"/>
      <c r="C43" s="53" t="s">
        <v>17</v>
      </c>
      <c r="D43" s="40"/>
    </row>
    <row r="44" spans="1:4" x14ac:dyDescent="0.3">
      <c r="A44" s="4" t="s">
        <v>18</v>
      </c>
      <c r="B44" s="171" t="s">
        <v>19</v>
      </c>
      <c r="C44" s="171"/>
      <c r="D44" s="171"/>
    </row>
    <row r="45" spans="1:4" x14ac:dyDescent="0.3">
      <c r="A45" s="7" t="s">
        <v>20</v>
      </c>
      <c r="B45" s="179" t="s">
        <v>21</v>
      </c>
      <c r="C45" s="179"/>
      <c r="D45" s="179"/>
    </row>
    <row r="46" spans="1:4" ht="69.599999999999994" customHeight="1" x14ac:dyDescent="0.3">
      <c r="A46" s="6" t="s">
        <v>22</v>
      </c>
      <c r="B46" s="6" t="s">
        <v>23</v>
      </c>
      <c r="C46" s="166"/>
      <c r="D46" s="166"/>
    </row>
    <row r="47" spans="1:4" ht="72" customHeight="1" x14ac:dyDescent="0.3">
      <c r="A47" s="6" t="s">
        <v>24</v>
      </c>
      <c r="B47" s="6" t="s">
        <v>25</v>
      </c>
      <c r="C47" s="166"/>
      <c r="D47" s="166"/>
    </row>
    <row r="48" spans="1:4" ht="72" customHeight="1" x14ac:dyDescent="0.3">
      <c r="A48" s="6" t="s">
        <v>26</v>
      </c>
      <c r="B48" s="6" t="s">
        <v>27</v>
      </c>
      <c r="C48" s="166"/>
      <c r="D48" s="166"/>
    </row>
    <row r="49" spans="1:7" ht="73.95" customHeight="1" x14ac:dyDescent="0.3">
      <c r="A49" s="6" t="s">
        <v>28</v>
      </c>
      <c r="B49" s="6" t="s">
        <v>29</v>
      </c>
      <c r="C49" s="166"/>
      <c r="D49" s="166"/>
    </row>
    <row r="50" spans="1:7" x14ac:dyDescent="0.3">
      <c r="A50" s="172" t="s">
        <v>30</v>
      </c>
      <c r="B50" s="172" t="s">
        <v>31</v>
      </c>
      <c r="C50" s="174" t="s">
        <v>347</v>
      </c>
      <c r="D50" s="174"/>
    </row>
    <row r="51" spans="1:7" ht="40.200000000000003" customHeight="1" x14ac:dyDescent="0.3">
      <c r="A51" s="172"/>
      <c r="B51" s="172"/>
      <c r="C51" s="184" t="s">
        <v>133</v>
      </c>
      <c r="D51" s="184"/>
    </row>
    <row r="52" spans="1:7" ht="55.2" customHeight="1" x14ac:dyDescent="0.3">
      <c r="A52" s="172"/>
      <c r="B52" s="172"/>
      <c r="C52" s="166" t="s">
        <v>342</v>
      </c>
      <c r="D52" s="166"/>
    </row>
    <row r="53" spans="1:7" x14ac:dyDescent="0.3">
      <c r="A53" s="4" t="s">
        <v>32</v>
      </c>
      <c r="B53" s="171" t="s">
        <v>33</v>
      </c>
      <c r="C53" s="171"/>
      <c r="D53" s="171"/>
    </row>
    <row r="54" spans="1:7" x14ac:dyDescent="0.3">
      <c r="A54" s="172" t="s">
        <v>34</v>
      </c>
      <c r="B54" s="172" t="s">
        <v>35</v>
      </c>
      <c r="C54" s="174" t="s">
        <v>347</v>
      </c>
      <c r="D54" s="174"/>
    </row>
    <row r="55" spans="1:7" ht="39.6" customHeight="1" x14ac:dyDescent="0.3">
      <c r="A55" s="172"/>
      <c r="B55" s="172"/>
      <c r="C55" s="184" t="s">
        <v>343</v>
      </c>
      <c r="D55" s="184"/>
    </row>
    <row r="56" spans="1:7" ht="28.2" customHeight="1" x14ac:dyDescent="0.3">
      <c r="A56" s="6" t="s">
        <v>36</v>
      </c>
      <c r="B56" s="6" t="s">
        <v>37</v>
      </c>
      <c r="C56" s="166" t="s">
        <v>347</v>
      </c>
      <c r="D56" s="166"/>
    </row>
    <row r="57" spans="1:7" ht="16.5" customHeight="1" x14ac:dyDescent="0.3">
      <c r="A57" s="155" t="s">
        <v>38</v>
      </c>
      <c r="B57" s="167" t="s">
        <v>677</v>
      </c>
      <c r="C57" s="168"/>
      <c r="D57" s="169"/>
    </row>
    <row r="58" spans="1:7" ht="55.2" customHeight="1" x14ac:dyDescent="0.3">
      <c r="A58" s="172" t="s">
        <v>678</v>
      </c>
      <c r="B58" s="172" t="s">
        <v>679</v>
      </c>
      <c r="C58" s="166"/>
      <c r="D58" s="166"/>
      <c r="F58" s="163"/>
      <c r="G58" s="162"/>
    </row>
    <row r="59" spans="1:7" ht="14.4" customHeight="1" x14ac:dyDescent="0.3">
      <c r="A59" s="172"/>
      <c r="B59" s="172"/>
      <c r="C59" s="180" t="s">
        <v>39</v>
      </c>
      <c r="D59" s="180"/>
      <c r="F59" s="163"/>
      <c r="G59" s="162"/>
    </row>
    <row r="60" spans="1:7" ht="14.4" customHeight="1" x14ac:dyDescent="0.3">
      <c r="A60" s="172"/>
      <c r="B60" s="172"/>
      <c r="C60" s="66" t="s">
        <v>133</v>
      </c>
      <c r="D60" s="6" t="s">
        <v>376</v>
      </c>
      <c r="F60" s="163"/>
      <c r="G60" s="162"/>
    </row>
    <row r="61" spans="1:7" ht="53.25" customHeight="1" x14ac:dyDescent="0.3">
      <c r="A61" s="172"/>
      <c r="B61" s="172"/>
      <c r="C61" s="66" t="s">
        <v>133</v>
      </c>
      <c r="D61" s="6" t="s">
        <v>716</v>
      </c>
      <c r="F61" s="163"/>
      <c r="G61" s="162"/>
    </row>
    <row r="62" spans="1:7" ht="14.4" customHeight="1" x14ac:dyDescent="0.3">
      <c r="A62" s="175" t="s">
        <v>680</v>
      </c>
      <c r="B62" s="175" t="s">
        <v>686</v>
      </c>
      <c r="C62" s="166"/>
      <c r="D62" s="166"/>
      <c r="F62" s="163"/>
      <c r="G62" s="162"/>
    </row>
    <row r="63" spans="1:7" ht="14.4" customHeight="1" x14ac:dyDescent="0.3">
      <c r="A63" s="176"/>
      <c r="B63" s="176"/>
      <c r="C63" s="180" t="s">
        <v>39</v>
      </c>
      <c r="D63" s="180"/>
      <c r="F63" s="163"/>
      <c r="G63" s="162"/>
    </row>
    <row r="64" spans="1:7" ht="14.4" customHeight="1" x14ac:dyDescent="0.3">
      <c r="A64" s="176"/>
      <c r="B64" s="176"/>
      <c r="C64" s="66" t="s">
        <v>133</v>
      </c>
      <c r="D64" s="6" t="s">
        <v>376</v>
      </c>
      <c r="F64" s="163"/>
      <c r="G64" s="162"/>
    </row>
    <row r="65" spans="1:7" ht="14.4" customHeight="1" x14ac:dyDescent="0.3">
      <c r="A65" s="176"/>
      <c r="B65" s="176"/>
      <c r="C65" s="66" t="s">
        <v>133</v>
      </c>
      <c r="D65" s="6" t="s">
        <v>377</v>
      </c>
      <c r="F65" s="163"/>
      <c r="G65" s="162"/>
    </row>
    <row r="66" spans="1:7" ht="39" customHeight="1" x14ac:dyDescent="0.3">
      <c r="A66" s="177"/>
      <c r="B66" s="177"/>
      <c r="C66" s="66" t="s">
        <v>133</v>
      </c>
      <c r="D66" s="159" t="s">
        <v>684</v>
      </c>
    </row>
    <row r="67" spans="1:7" ht="14.4" customHeight="1" x14ac:dyDescent="0.3">
      <c r="A67" s="156" t="s">
        <v>681</v>
      </c>
      <c r="B67" s="167" t="s">
        <v>682</v>
      </c>
      <c r="C67" s="168"/>
      <c r="D67" s="169"/>
    </row>
    <row r="68" spans="1:7" ht="14.4" customHeight="1" x14ac:dyDescent="0.3">
      <c r="A68" s="181" t="s">
        <v>683</v>
      </c>
      <c r="B68" s="181" t="s">
        <v>679</v>
      </c>
      <c r="C68" s="66" t="s">
        <v>133</v>
      </c>
      <c r="D68" s="157"/>
    </row>
    <row r="69" spans="1:7" ht="14.4" customHeight="1" x14ac:dyDescent="0.3">
      <c r="A69" s="182"/>
      <c r="B69" s="182"/>
      <c r="C69" s="180" t="s">
        <v>39</v>
      </c>
      <c r="D69" s="180"/>
    </row>
    <row r="70" spans="1:7" ht="36" customHeight="1" x14ac:dyDescent="0.3">
      <c r="A70" s="183"/>
      <c r="B70" s="183"/>
      <c r="C70" s="184" t="s">
        <v>343</v>
      </c>
      <c r="D70" s="184"/>
    </row>
    <row r="71" spans="1:7" ht="19.5" customHeight="1" x14ac:dyDescent="0.3">
      <c r="A71" s="181" t="s">
        <v>717</v>
      </c>
      <c r="B71" s="172" t="s">
        <v>687</v>
      </c>
      <c r="C71" s="66" t="s">
        <v>133</v>
      </c>
      <c r="D71" s="158"/>
    </row>
    <row r="72" spans="1:7" ht="18.75" customHeight="1" x14ac:dyDescent="0.3">
      <c r="A72" s="182"/>
      <c r="B72" s="172"/>
      <c r="C72" s="180" t="s">
        <v>39</v>
      </c>
      <c r="D72" s="180"/>
    </row>
    <row r="73" spans="1:7" ht="19.5" customHeight="1" x14ac:dyDescent="0.3">
      <c r="A73" s="183"/>
      <c r="B73" s="172"/>
      <c r="C73" s="184" t="s">
        <v>343</v>
      </c>
      <c r="D73" s="184"/>
    </row>
    <row r="74" spans="1:7" x14ac:dyDescent="0.3">
      <c r="A74" s="4" t="s">
        <v>171</v>
      </c>
      <c r="B74" s="171" t="s">
        <v>574</v>
      </c>
      <c r="C74" s="171"/>
      <c r="D74" s="171"/>
    </row>
    <row r="75" spans="1:7" x14ac:dyDescent="0.3">
      <c r="A75" s="175" t="s">
        <v>583</v>
      </c>
      <c r="B75" s="175" t="s">
        <v>685</v>
      </c>
      <c r="C75" s="102"/>
      <c r="D75" s="101" t="s">
        <v>575</v>
      </c>
    </row>
    <row r="76" spans="1:7" x14ac:dyDescent="0.3">
      <c r="A76" s="176"/>
      <c r="B76" s="176"/>
      <c r="C76" s="102"/>
      <c r="D76" s="101" t="s">
        <v>576</v>
      </c>
    </row>
    <row r="77" spans="1:7" x14ac:dyDescent="0.3">
      <c r="A77" s="177"/>
      <c r="B77" s="177"/>
      <c r="C77" s="102"/>
      <c r="D77" s="101" t="s">
        <v>577</v>
      </c>
    </row>
    <row r="84" spans="3:3" x14ac:dyDescent="0.3">
      <c r="C84" s="103"/>
    </row>
  </sheetData>
  <mergeCells count="61">
    <mergeCell ref="C72:D72"/>
    <mergeCell ref="C73:D73"/>
    <mergeCell ref="B62:B66"/>
    <mergeCell ref="A62:A66"/>
    <mergeCell ref="B3:E3"/>
    <mergeCell ref="C56:D56"/>
    <mergeCell ref="C49:D49"/>
    <mergeCell ref="A50:A52"/>
    <mergeCell ref="B50:B52"/>
    <mergeCell ref="C50:D50"/>
    <mergeCell ref="C55:D55"/>
    <mergeCell ref="C51:D51"/>
    <mergeCell ref="C52:D52"/>
    <mergeCell ref="B53:D53"/>
    <mergeCell ref="A54:A55"/>
    <mergeCell ref="B54:B55"/>
    <mergeCell ref="B74:D74"/>
    <mergeCell ref="B75:B77"/>
    <mergeCell ref="A75:A77"/>
    <mergeCell ref="A58:A61"/>
    <mergeCell ref="B58:B61"/>
    <mergeCell ref="C58:D58"/>
    <mergeCell ref="C59:D59"/>
    <mergeCell ref="B67:D67"/>
    <mergeCell ref="B68:B70"/>
    <mergeCell ref="A68:A70"/>
    <mergeCell ref="C69:D69"/>
    <mergeCell ref="C70:D70"/>
    <mergeCell ref="B71:B73"/>
    <mergeCell ref="A71:A73"/>
    <mergeCell ref="C62:D62"/>
    <mergeCell ref="C63:D63"/>
    <mergeCell ref="A20:A25"/>
    <mergeCell ref="B20:B25"/>
    <mergeCell ref="C47:D47"/>
    <mergeCell ref="C48:D48"/>
    <mergeCell ref="B44:D44"/>
    <mergeCell ref="B45:D45"/>
    <mergeCell ref="C46:D46"/>
    <mergeCell ref="A38:A43"/>
    <mergeCell ref="B38:B43"/>
    <mergeCell ref="A26:A31"/>
    <mergeCell ref="B26:B31"/>
    <mergeCell ref="A32:A37"/>
    <mergeCell ref="B32:B37"/>
    <mergeCell ref="F58:F65"/>
    <mergeCell ref="A7:D7"/>
    <mergeCell ref="A5:D5"/>
    <mergeCell ref="A9:D9"/>
    <mergeCell ref="C15:D15"/>
    <mergeCell ref="B57:D57"/>
    <mergeCell ref="C16:D16"/>
    <mergeCell ref="B12:D12"/>
    <mergeCell ref="B13:D13"/>
    <mergeCell ref="C14:D14"/>
    <mergeCell ref="A17:A19"/>
    <mergeCell ref="B17:B19"/>
    <mergeCell ref="C17:D17"/>
    <mergeCell ref="C18:D18"/>
    <mergeCell ref="C19:D19"/>
    <mergeCell ref="C54:D54"/>
  </mergeCells>
  <dataValidations count="2">
    <dataValidation type="date" operator="greaterThan" allowBlank="1" showInputMessage="1" showErrorMessage="1" error="Įveskite datą formatu yyyy-mm-dd. Ji turi būti didesnė už galutinę paraiškos pateikimo datą." sqref="C76" xr:uid="{00000000-0002-0000-0000-000000000000}">
      <formula1>C75</formula1>
    </dataValidation>
    <dataValidation type="date" operator="greaterThan" allowBlank="1" showInputMessage="1" showErrorMessage="1" error="Įveskite datą formatu yyyy-mm-dd. Ji turi būti didesnė už verslo plano įgyvendinimo pradžios datą." sqref="C77 C75" xr:uid="{00000000-0002-0000-0000-000001000000}">
      <formula1>C74</formula1>
    </dataValidation>
  </dataValidations>
  <printOptions horizontalCentered="1"/>
  <pageMargins left="1.1811023622047245" right="0.39370078740157483" top="0.78740157480314965" bottom="0.78740157480314965" header="0.31496062992125984" footer="0.31496062992125984"/>
  <pageSetup paperSize="9" scale="73" fitToHeight="0" orientation="portrait" blackAndWhite="1" r:id="rId1"/>
  <headerFooter>
    <oddHeader>&amp;RVersija 1.5</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106680</xdr:colOff>
                    <xdr:row>15</xdr:row>
                    <xdr:rowOff>160020</xdr:rowOff>
                  </from>
                  <to>
                    <xdr:col>3</xdr:col>
                    <xdr:colOff>1303020</xdr:colOff>
                    <xdr:row>17</xdr:row>
                    <xdr:rowOff>22860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16</xdr:row>
                    <xdr:rowOff>175260</xdr:rowOff>
                  </from>
                  <to>
                    <xdr:col>3</xdr:col>
                    <xdr:colOff>1409700</xdr:colOff>
                    <xdr:row>18</xdr:row>
                    <xdr:rowOff>22860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121920</xdr:colOff>
                    <xdr:row>17</xdr:row>
                    <xdr:rowOff>175260</xdr:rowOff>
                  </from>
                  <to>
                    <xdr:col>3</xdr:col>
                    <xdr:colOff>952500</xdr:colOff>
                    <xdr:row>19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2000000}">
          <x14:formula1>
            <xm:f>Konstantos!$A$2:$A$5</xm:f>
          </x14:formula1>
          <xm:sqref>C14:D14</xm:sqref>
        </x14:dataValidation>
        <x14:dataValidation type="list" allowBlank="1" showInputMessage="1" showErrorMessage="1" xr:uid="{00000000-0002-0000-0000-000003000000}">
          <x14:formula1>
            <xm:f>Konstantos!$A$8:$A$10</xm:f>
          </x14:formula1>
          <xm:sqref>C15:D15</xm:sqref>
        </x14:dataValidation>
        <x14:dataValidation type="list" allowBlank="1" showInputMessage="1" showErrorMessage="1" xr:uid="{00000000-0002-0000-0000-000004000000}">
          <x14:formula1>
            <xm:f>Konstantos!$A$24:$A$31</xm:f>
          </x14:formula1>
          <xm:sqref>C50:D50</xm:sqref>
        </x14:dataValidation>
        <x14:dataValidation type="list" allowBlank="1" showInputMessage="1" showErrorMessage="1" xr:uid="{00000000-0002-0000-0000-000005000000}">
          <x14:formula1>
            <xm:f>Konstantos!$A$34:$A$40</xm:f>
          </x14:formula1>
          <xm:sqref>C54:D54</xm:sqref>
        </x14:dataValidation>
        <x14:dataValidation type="list" allowBlank="1" showInputMessage="1" showErrorMessage="1" xr:uid="{00000000-0002-0000-0000-000006000000}">
          <x14:formula1>
            <xm:f>Konstantos!$A$48:$A$51</xm:f>
          </x14:formula1>
          <xm:sqref>C58:D58 C62:D62</xm:sqref>
        </x14:dataValidation>
        <x14:dataValidation type="list" allowBlank="1" showInputMessage="1" showErrorMessage="1" xr:uid="{00000000-0002-0000-0000-000007000000}">
          <x14:formula1>
            <xm:f>Konstantos!$A$43:$A$45</xm:f>
          </x14:formula1>
          <xm:sqref>C56:D56</xm:sqref>
        </x14:dataValidation>
        <x14:dataValidation type="list" allowBlank="1" showInputMessage="1" showErrorMessage="1" xr:uid="{00000000-0002-0000-0000-000008000000}">
          <x14:formula1>
            <xm:f>Konstantos!$A$13:$A$15</xm:f>
          </x14:formula1>
          <xm:sqref>C16:D16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9"/>
  <sheetViews>
    <sheetView workbookViewId="0">
      <selection activeCell="G19" sqref="G19"/>
    </sheetView>
  </sheetViews>
  <sheetFormatPr defaultColWidth="8.88671875" defaultRowHeight="14.4" x14ac:dyDescent="0.3"/>
  <cols>
    <col min="1" max="1" width="7.5546875" style="10" customWidth="1"/>
    <col min="2" max="2" width="28.6640625" style="10" customWidth="1"/>
    <col min="3" max="3" width="45.5546875" style="10" customWidth="1"/>
    <col min="4" max="4" width="52.6640625" style="10" customWidth="1"/>
    <col min="5" max="16384" width="8.88671875" style="11"/>
  </cols>
  <sheetData>
    <row r="1" spans="1:4" ht="35.25" customHeight="1" x14ac:dyDescent="0.3">
      <c r="A1" s="4" t="s">
        <v>42</v>
      </c>
      <c r="B1" s="171" t="s">
        <v>43</v>
      </c>
      <c r="C1" s="171"/>
      <c r="D1" s="171"/>
    </row>
    <row r="2" spans="1:4" s="12" customFormat="1" ht="28.8" x14ac:dyDescent="0.3">
      <c r="A2" s="8" t="s">
        <v>48</v>
      </c>
      <c r="B2" s="8" t="s">
        <v>49</v>
      </c>
      <c r="C2" s="8" t="s">
        <v>50</v>
      </c>
      <c r="D2" s="8" t="s">
        <v>51</v>
      </c>
    </row>
    <row r="3" spans="1:4" x14ac:dyDescent="0.3">
      <c r="A3" s="7" t="s">
        <v>52</v>
      </c>
      <c r="B3" s="179" t="s">
        <v>53</v>
      </c>
      <c r="C3" s="179"/>
      <c r="D3" s="179"/>
    </row>
    <row r="4" spans="1:4" x14ac:dyDescent="0.3">
      <c r="A4" s="7" t="s">
        <v>54</v>
      </c>
      <c r="B4" s="7" t="s">
        <v>659</v>
      </c>
      <c r="C4" s="7"/>
      <c r="D4" s="7"/>
    </row>
    <row r="5" spans="1:4" x14ac:dyDescent="0.3">
      <c r="A5" s="6" t="s">
        <v>660</v>
      </c>
      <c r="B5" s="6" t="s">
        <v>55</v>
      </c>
      <c r="C5" s="60"/>
      <c r="D5" s="40"/>
    </row>
    <row r="6" spans="1:4" ht="60" customHeight="1" x14ac:dyDescent="0.3">
      <c r="A6" s="6" t="s">
        <v>661</v>
      </c>
      <c r="B6" s="6" t="s">
        <v>57</v>
      </c>
      <c r="C6" s="40"/>
      <c r="D6" s="40"/>
    </row>
    <row r="7" spans="1:4" ht="65.400000000000006" customHeight="1" x14ac:dyDescent="0.3">
      <c r="A7" s="6" t="s">
        <v>662</v>
      </c>
      <c r="B7" s="6" t="s">
        <v>70</v>
      </c>
      <c r="C7" s="40"/>
      <c r="D7" s="40"/>
    </row>
    <row r="8" spans="1:4" ht="21" customHeight="1" x14ac:dyDescent="0.3">
      <c r="A8" s="7" t="s">
        <v>56</v>
      </c>
      <c r="B8" s="7" t="s">
        <v>663</v>
      </c>
      <c r="C8" s="7"/>
      <c r="D8" s="7"/>
    </row>
    <row r="9" spans="1:4" ht="85.5" customHeight="1" x14ac:dyDescent="0.3">
      <c r="A9" s="6" t="s">
        <v>664</v>
      </c>
      <c r="B9" s="6" t="s">
        <v>60</v>
      </c>
      <c r="C9" s="149"/>
      <c r="D9" s="40"/>
    </row>
    <row r="10" spans="1:4" ht="56.4" customHeight="1" x14ac:dyDescent="0.3">
      <c r="A10" s="6" t="s">
        <v>665</v>
      </c>
      <c r="B10" s="6" t="s">
        <v>61</v>
      </c>
      <c r="C10" s="40"/>
      <c r="D10" s="40"/>
    </row>
    <row r="11" spans="1:4" ht="67.2" customHeight="1" x14ac:dyDescent="0.3">
      <c r="A11" s="6" t="s">
        <v>666</v>
      </c>
      <c r="B11" s="6" t="s">
        <v>62</v>
      </c>
      <c r="C11" s="40"/>
      <c r="D11" s="40"/>
    </row>
    <row r="12" spans="1:4" ht="27" customHeight="1" x14ac:dyDescent="0.3">
      <c r="A12" s="7" t="s">
        <v>58</v>
      </c>
      <c r="B12" s="7" t="s">
        <v>667</v>
      </c>
      <c r="C12" s="7"/>
      <c r="D12" s="7"/>
    </row>
    <row r="13" spans="1:4" ht="59.25" customHeight="1" x14ac:dyDescent="0.3">
      <c r="A13" s="6" t="s">
        <v>668</v>
      </c>
      <c r="B13" s="6" t="s">
        <v>63</v>
      </c>
      <c r="C13" s="40"/>
      <c r="D13" s="40"/>
    </row>
    <row r="14" spans="1:4" ht="21.75" customHeight="1" x14ac:dyDescent="0.3">
      <c r="A14" s="7" t="s">
        <v>59</v>
      </c>
      <c r="B14" s="7" t="s">
        <v>669</v>
      </c>
      <c r="C14" s="7"/>
      <c r="D14" s="7"/>
    </row>
    <row r="15" spans="1:4" ht="61.5" customHeight="1" x14ac:dyDescent="0.3">
      <c r="A15" s="6" t="s">
        <v>670</v>
      </c>
      <c r="B15" s="6" t="s">
        <v>64</v>
      </c>
      <c r="C15" s="40"/>
      <c r="D15" s="40"/>
    </row>
    <row r="16" spans="1:4" ht="49.5" customHeight="1" x14ac:dyDescent="0.3">
      <c r="A16" s="6" t="s">
        <v>671</v>
      </c>
      <c r="B16" s="6" t="s">
        <v>65</v>
      </c>
      <c r="C16" s="40"/>
      <c r="D16" s="40"/>
    </row>
    <row r="17" spans="1:4" x14ac:dyDescent="0.3">
      <c r="A17" s="7" t="s">
        <v>66</v>
      </c>
      <c r="B17" s="179" t="s">
        <v>67</v>
      </c>
      <c r="C17" s="179"/>
      <c r="D17" s="179"/>
    </row>
    <row r="18" spans="1:4" ht="60" customHeight="1" x14ac:dyDescent="0.3">
      <c r="A18" s="6" t="s">
        <v>68</v>
      </c>
      <c r="B18" s="17" t="s">
        <v>71</v>
      </c>
      <c r="C18" s="40"/>
      <c r="D18" s="40"/>
    </row>
    <row r="19" spans="1:4" ht="93" customHeight="1" x14ac:dyDescent="0.3">
      <c r="A19" s="6" t="s">
        <v>69</v>
      </c>
      <c r="B19" s="17" t="s">
        <v>72</v>
      </c>
      <c r="C19" s="40"/>
      <c r="D19" s="40"/>
    </row>
  </sheetData>
  <mergeCells count="3">
    <mergeCell ref="B1:D1"/>
    <mergeCell ref="B3:D3"/>
    <mergeCell ref="B17:D17"/>
  </mergeCells>
  <printOptions horizontalCentered="1"/>
  <pageMargins left="0.39370078740157483" right="0.39370078740157483" top="0.98425196850393704" bottom="0.39370078740157483"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0"/>
  <sheetViews>
    <sheetView workbookViewId="0">
      <selection activeCell="B3" sqref="B3:C3"/>
    </sheetView>
  </sheetViews>
  <sheetFormatPr defaultColWidth="8.88671875" defaultRowHeight="14.4" x14ac:dyDescent="0.3"/>
  <cols>
    <col min="1" max="1" width="8.88671875" style="10"/>
    <col min="2" max="2" width="48.33203125" style="10" customWidth="1"/>
    <col min="3" max="3" width="66.44140625" style="10" customWidth="1"/>
    <col min="4" max="16384" width="8.88671875" style="1"/>
  </cols>
  <sheetData>
    <row r="1" spans="1:3" x14ac:dyDescent="0.3">
      <c r="A1" s="4" t="s">
        <v>74</v>
      </c>
      <c r="B1" s="171" t="s">
        <v>75</v>
      </c>
      <c r="C1" s="171"/>
    </row>
    <row r="2" spans="1:3" x14ac:dyDescent="0.3">
      <c r="A2" s="7" t="s">
        <v>76</v>
      </c>
      <c r="B2" s="179" t="s">
        <v>77</v>
      </c>
      <c r="C2" s="179"/>
    </row>
    <row r="3" spans="1:3" ht="85.95" customHeight="1" x14ac:dyDescent="0.3">
      <c r="A3" s="6" t="s">
        <v>78</v>
      </c>
      <c r="B3" s="166"/>
      <c r="C3" s="166"/>
    </row>
    <row r="4" spans="1:3" x14ac:dyDescent="0.3">
      <c r="A4" s="7" t="s">
        <v>79</v>
      </c>
      <c r="B4" s="179" t="s">
        <v>80</v>
      </c>
      <c r="C4" s="179"/>
    </row>
    <row r="5" spans="1:3" ht="43.95" customHeight="1" x14ac:dyDescent="0.3">
      <c r="A5" s="6" t="s">
        <v>81</v>
      </c>
      <c r="B5" s="6" t="s">
        <v>82</v>
      </c>
      <c r="C5" s="40" t="s">
        <v>347</v>
      </c>
    </row>
    <row r="6" spans="1:3" ht="89.4" customHeight="1" x14ac:dyDescent="0.3">
      <c r="A6" s="6" t="s">
        <v>83</v>
      </c>
      <c r="B6" s="6" t="s">
        <v>84</v>
      </c>
      <c r="C6" s="40"/>
    </row>
    <row r="7" spans="1:3" x14ac:dyDescent="0.3">
      <c r="A7" s="7" t="s">
        <v>85</v>
      </c>
      <c r="B7" s="179" t="s">
        <v>86</v>
      </c>
      <c r="C7" s="179"/>
    </row>
    <row r="8" spans="1:3" ht="67.95" customHeight="1" x14ac:dyDescent="0.3">
      <c r="A8" s="6" t="s">
        <v>87</v>
      </c>
      <c r="B8" s="186"/>
      <c r="C8" s="187"/>
    </row>
    <row r="9" spans="1:3" x14ac:dyDescent="0.3">
      <c r="A9" s="7" t="s">
        <v>88</v>
      </c>
      <c r="B9" s="179" t="s">
        <v>89</v>
      </c>
      <c r="C9" s="179"/>
    </row>
    <row r="10" spans="1:3" ht="78" customHeight="1" x14ac:dyDescent="0.3">
      <c r="A10" s="6" t="s">
        <v>90</v>
      </c>
      <c r="B10" s="166"/>
      <c r="C10" s="166"/>
    </row>
  </sheetData>
  <sheetProtection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37"/>
  <sheetViews>
    <sheetView zoomScaleNormal="100" workbookViewId="0">
      <pane ySplit="5" topLeftCell="A6" activePane="bottomLeft" state="frozen"/>
      <selection pane="bottomLeft" activeCell="A54" sqref="A54"/>
    </sheetView>
  </sheetViews>
  <sheetFormatPr defaultColWidth="8.88671875" defaultRowHeight="14.4" x14ac:dyDescent="0.3"/>
  <cols>
    <col min="1" max="1" width="9.33203125" style="11" customWidth="1"/>
    <col min="2" max="2" width="30.44140625" style="11" customWidth="1"/>
    <col min="3" max="3" width="12.88671875" style="11" customWidth="1"/>
    <col min="4" max="4" width="11.33203125" style="11" customWidth="1"/>
    <col min="5" max="5" width="11" style="11" customWidth="1"/>
    <col min="6" max="6" width="11.109375" style="11" customWidth="1"/>
    <col min="7" max="7" width="10.109375" style="11" customWidth="1"/>
    <col min="8" max="10" width="10.33203125" style="11" customWidth="1"/>
    <col min="11" max="11" width="10.44140625" style="11" customWidth="1"/>
    <col min="12" max="12" width="2" style="11" customWidth="1"/>
    <col min="13" max="16384" width="8.88671875" style="11"/>
  </cols>
  <sheetData>
    <row r="1" spans="1:13" x14ac:dyDescent="0.3">
      <c r="A1" s="4" t="s">
        <v>91</v>
      </c>
      <c r="B1" s="171" t="s">
        <v>92</v>
      </c>
      <c r="C1" s="171"/>
      <c r="D1" s="171"/>
      <c r="E1" s="171"/>
      <c r="F1" s="171"/>
      <c r="G1" s="171"/>
      <c r="H1" s="171"/>
      <c r="I1" s="171"/>
      <c r="J1" s="171"/>
      <c r="K1" s="171"/>
    </row>
    <row r="2" spans="1:13" s="12" customFormat="1" x14ac:dyDescent="0.3">
      <c r="A2" s="9" t="s">
        <v>44</v>
      </c>
      <c r="B2" s="9" t="s">
        <v>45</v>
      </c>
      <c r="C2" s="9" t="s">
        <v>46</v>
      </c>
      <c r="D2" s="9" t="s">
        <v>47</v>
      </c>
      <c r="E2" s="9" t="s">
        <v>93</v>
      </c>
      <c r="F2" s="9" t="s">
        <v>94</v>
      </c>
      <c r="G2" s="9" t="s">
        <v>95</v>
      </c>
      <c r="H2" s="9" t="s">
        <v>96</v>
      </c>
      <c r="I2" s="9" t="s">
        <v>97</v>
      </c>
      <c r="J2" s="9" t="s">
        <v>98</v>
      </c>
      <c r="K2" s="9" t="s">
        <v>126</v>
      </c>
    </row>
    <row r="3" spans="1:13" s="13" customFormat="1" ht="33" customHeight="1" x14ac:dyDescent="0.3">
      <c r="A3" s="197" t="s">
        <v>99</v>
      </c>
      <c r="B3" s="197" t="s">
        <v>100</v>
      </c>
      <c r="C3" s="198" t="str">
        <f>IF('1'!C15="Verslo plėtra", CONCATENATE("Ataskaitiniai metai - ",TEXT(YEAR('1'!C75)-1,"0000")), IF('1'!C15="Verslo pradžia", "Nepildoma, išskyrus žalius langelius", "Užpildykite 1.1.2 punktą"))</f>
        <v>Užpildykite 1.1.2 punktą</v>
      </c>
      <c r="D3" s="197" t="s">
        <v>101</v>
      </c>
      <c r="E3" s="197"/>
      <c r="F3" s="197"/>
      <c r="G3" s="197" t="s">
        <v>102</v>
      </c>
      <c r="H3" s="197"/>
      <c r="I3" s="197"/>
      <c r="J3" s="197"/>
      <c r="K3" s="197"/>
      <c r="M3" s="94"/>
    </row>
    <row r="4" spans="1:13" s="13" customFormat="1" x14ac:dyDescent="0.3">
      <c r="A4" s="197"/>
      <c r="B4" s="197"/>
      <c r="C4" s="199"/>
      <c r="D4" s="18" t="s">
        <v>617</v>
      </c>
      <c r="E4" s="18" t="s">
        <v>104</v>
      </c>
      <c r="F4" s="18" t="s">
        <v>105</v>
      </c>
      <c r="G4" s="18" t="s">
        <v>103</v>
      </c>
      <c r="H4" s="18" t="s">
        <v>104</v>
      </c>
      <c r="I4" s="18" t="s">
        <v>105</v>
      </c>
      <c r="J4" s="18" t="s">
        <v>106</v>
      </c>
      <c r="K4" s="18" t="s">
        <v>107</v>
      </c>
    </row>
    <row r="5" spans="1:13" s="13" customFormat="1" ht="28.2" customHeight="1" x14ac:dyDescent="0.3">
      <c r="A5" s="197"/>
      <c r="B5" s="197"/>
      <c r="C5" s="200"/>
      <c r="D5" s="23">
        <v>1</v>
      </c>
      <c r="E5" s="23">
        <v>2</v>
      </c>
      <c r="F5" s="23">
        <v>3</v>
      </c>
      <c r="G5" s="23">
        <v>1</v>
      </c>
      <c r="H5" s="23">
        <v>2</v>
      </c>
      <c r="I5" s="23">
        <f t="shared" ref="I5" si="0">H5+1</f>
        <v>3</v>
      </c>
      <c r="J5" s="23" t="s">
        <v>652</v>
      </c>
      <c r="K5" s="23" t="s">
        <v>652</v>
      </c>
    </row>
    <row r="6" spans="1:13" ht="43.95" customHeight="1" x14ac:dyDescent="0.3">
      <c r="A6" s="69" t="s">
        <v>108</v>
      </c>
      <c r="B6" s="4" t="s">
        <v>109</v>
      </c>
      <c r="C6" s="68">
        <f>C7+C28+C45</f>
        <v>0</v>
      </c>
      <c r="D6" s="68">
        <f t="shared" ref="D6:K6" si="1">D7+D28+D45</f>
        <v>0</v>
      </c>
      <c r="E6" s="68">
        <f t="shared" si="1"/>
        <v>0</v>
      </c>
      <c r="F6" s="68">
        <f t="shared" si="1"/>
        <v>0</v>
      </c>
      <c r="G6" s="68">
        <f t="shared" si="1"/>
        <v>0</v>
      </c>
      <c r="H6" s="68">
        <f t="shared" si="1"/>
        <v>0</v>
      </c>
      <c r="I6" s="68">
        <f t="shared" si="1"/>
        <v>0</v>
      </c>
      <c r="J6" s="68">
        <f t="shared" si="1"/>
        <v>0</v>
      </c>
      <c r="K6" s="68">
        <f t="shared" si="1"/>
        <v>0</v>
      </c>
    </row>
    <row r="7" spans="1:13" ht="29.4" customHeight="1" x14ac:dyDescent="0.3">
      <c r="A7" s="4" t="s">
        <v>110</v>
      </c>
      <c r="B7" s="4" t="s">
        <v>382</v>
      </c>
      <c r="C7" s="68">
        <f>C12+C17+C22+C27</f>
        <v>0</v>
      </c>
      <c r="D7" s="68">
        <f t="shared" ref="D7:K7" si="2">D12+D17+D22+D27</f>
        <v>0</v>
      </c>
      <c r="E7" s="68">
        <f t="shared" si="2"/>
        <v>0</v>
      </c>
      <c r="F7" s="68">
        <f t="shared" si="2"/>
        <v>0</v>
      </c>
      <c r="G7" s="68">
        <f t="shared" si="2"/>
        <v>0</v>
      </c>
      <c r="H7" s="68">
        <f t="shared" si="2"/>
        <v>0</v>
      </c>
      <c r="I7" s="68">
        <f t="shared" si="2"/>
        <v>0</v>
      </c>
      <c r="J7" s="68">
        <f t="shared" si="2"/>
        <v>0</v>
      </c>
      <c r="K7" s="68">
        <f t="shared" si="2"/>
        <v>0</v>
      </c>
    </row>
    <row r="8" spans="1:13" s="71" customFormat="1" ht="30" customHeight="1" x14ac:dyDescent="0.3">
      <c r="A8" s="70" t="s">
        <v>387</v>
      </c>
      <c r="B8" s="188" t="s">
        <v>424</v>
      </c>
      <c r="C8" s="189"/>
      <c r="D8" s="189"/>
      <c r="E8" s="189"/>
      <c r="F8" s="189"/>
      <c r="G8" s="189"/>
      <c r="H8" s="189"/>
      <c r="I8" s="189"/>
      <c r="J8" s="189"/>
      <c r="K8" s="190"/>
    </row>
    <row r="9" spans="1:13" s="58" customFormat="1" ht="15" customHeight="1" x14ac:dyDescent="0.3">
      <c r="A9" s="59" t="s">
        <v>383</v>
      </c>
      <c r="B9" s="59" t="s">
        <v>405</v>
      </c>
      <c r="C9" s="61"/>
      <c r="D9" s="61"/>
      <c r="E9" s="61"/>
      <c r="F9" s="61"/>
      <c r="G9" s="61"/>
      <c r="H9" s="61"/>
      <c r="I9" s="61"/>
      <c r="J9" s="61"/>
      <c r="K9" s="61"/>
    </row>
    <row r="10" spans="1:13" s="58" customFormat="1" x14ac:dyDescent="0.3">
      <c r="A10" s="59" t="s">
        <v>384</v>
      </c>
      <c r="B10" s="59" t="s">
        <v>406</v>
      </c>
      <c r="C10" s="61"/>
      <c r="D10" s="61"/>
      <c r="E10" s="61"/>
      <c r="F10" s="61"/>
      <c r="G10" s="61"/>
      <c r="H10" s="61"/>
      <c r="I10" s="61"/>
      <c r="J10" s="61"/>
      <c r="K10" s="61"/>
    </row>
    <row r="11" spans="1:13" s="58" customFormat="1" ht="15.6" customHeight="1" x14ac:dyDescent="0.3">
      <c r="A11" s="59" t="s">
        <v>385</v>
      </c>
      <c r="B11" s="59" t="s">
        <v>407</v>
      </c>
      <c r="C11" s="61"/>
      <c r="D11" s="61"/>
      <c r="E11" s="61"/>
      <c r="F11" s="61"/>
      <c r="G11" s="61"/>
      <c r="H11" s="61"/>
      <c r="I11" s="61"/>
      <c r="J11" s="61"/>
      <c r="K11" s="61"/>
    </row>
    <row r="12" spans="1:13" s="58" customFormat="1" x14ac:dyDescent="0.3">
      <c r="A12" s="59" t="s">
        <v>386</v>
      </c>
      <c r="B12" s="59" t="s">
        <v>111</v>
      </c>
      <c r="C12" s="22">
        <f>C10*C11</f>
        <v>0</v>
      </c>
      <c r="D12" s="22">
        <f t="shared" ref="D12:K12" si="3">D10*D11</f>
        <v>0</v>
      </c>
      <c r="E12" s="22">
        <f t="shared" si="3"/>
        <v>0</v>
      </c>
      <c r="F12" s="22">
        <f t="shared" si="3"/>
        <v>0</v>
      </c>
      <c r="G12" s="22">
        <f t="shared" si="3"/>
        <v>0</v>
      </c>
      <c r="H12" s="22">
        <f t="shared" si="3"/>
        <v>0</v>
      </c>
      <c r="I12" s="22">
        <f t="shared" si="3"/>
        <v>0</v>
      </c>
      <c r="J12" s="22">
        <f t="shared" si="3"/>
        <v>0</v>
      </c>
      <c r="K12" s="22">
        <f t="shared" si="3"/>
        <v>0</v>
      </c>
    </row>
    <row r="13" spans="1:13" s="71" customFormat="1" ht="28.2" customHeight="1" x14ac:dyDescent="0.3">
      <c r="A13" s="70" t="s">
        <v>393</v>
      </c>
      <c r="B13" s="188" t="s">
        <v>424</v>
      </c>
      <c r="C13" s="189"/>
      <c r="D13" s="189"/>
      <c r="E13" s="189"/>
      <c r="F13" s="189"/>
      <c r="G13" s="189"/>
      <c r="H13" s="189"/>
      <c r="I13" s="189"/>
      <c r="J13" s="189"/>
      <c r="K13" s="190"/>
    </row>
    <row r="14" spans="1:13" s="58" customFormat="1" ht="13.95" customHeight="1" x14ac:dyDescent="0.3">
      <c r="A14" s="59" t="s">
        <v>388</v>
      </c>
      <c r="B14" s="59" t="s">
        <v>405</v>
      </c>
      <c r="C14" s="61"/>
      <c r="D14" s="61"/>
      <c r="E14" s="61"/>
      <c r="F14" s="61"/>
      <c r="G14" s="61"/>
      <c r="H14" s="61"/>
      <c r="I14" s="61"/>
      <c r="J14" s="61"/>
      <c r="K14" s="61"/>
    </row>
    <row r="15" spans="1:13" s="58" customFormat="1" x14ac:dyDescent="0.3">
      <c r="A15" s="59" t="s">
        <v>389</v>
      </c>
      <c r="B15" s="59" t="s">
        <v>406</v>
      </c>
      <c r="C15" s="61"/>
      <c r="D15" s="61"/>
      <c r="E15" s="61"/>
      <c r="F15" s="61"/>
      <c r="G15" s="61"/>
      <c r="H15" s="61"/>
      <c r="I15" s="61"/>
      <c r="J15" s="61"/>
      <c r="K15" s="61"/>
    </row>
    <row r="16" spans="1:13" s="58" customFormat="1" ht="14.4" customHeight="1" x14ac:dyDescent="0.3">
      <c r="A16" s="59" t="s">
        <v>390</v>
      </c>
      <c r="B16" s="59" t="s">
        <v>407</v>
      </c>
      <c r="C16" s="61"/>
      <c r="D16" s="61"/>
      <c r="E16" s="61"/>
      <c r="F16" s="61"/>
      <c r="G16" s="61"/>
      <c r="H16" s="61"/>
      <c r="I16" s="61"/>
      <c r="J16" s="61"/>
      <c r="K16" s="61"/>
    </row>
    <row r="17" spans="1:11" s="58" customFormat="1" x14ac:dyDescent="0.3">
      <c r="A17" s="59" t="s">
        <v>391</v>
      </c>
      <c r="B17" s="59" t="s">
        <v>111</v>
      </c>
      <c r="C17" s="22">
        <f>C15*C16</f>
        <v>0</v>
      </c>
      <c r="D17" s="22">
        <f t="shared" ref="D17:K17" si="4">D15*D16</f>
        <v>0</v>
      </c>
      <c r="E17" s="22">
        <f t="shared" si="4"/>
        <v>0</v>
      </c>
      <c r="F17" s="22">
        <f t="shared" si="4"/>
        <v>0</v>
      </c>
      <c r="G17" s="22">
        <f t="shared" si="4"/>
        <v>0</v>
      </c>
      <c r="H17" s="22">
        <f t="shared" si="4"/>
        <v>0</v>
      </c>
      <c r="I17" s="22">
        <f t="shared" si="4"/>
        <v>0</v>
      </c>
      <c r="J17" s="22">
        <f t="shared" si="4"/>
        <v>0</v>
      </c>
      <c r="K17" s="22">
        <f t="shared" si="4"/>
        <v>0</v>
      </c>
    </row>
    <row r="18" spans="1:11" s="71" customFormat="1" ht="30.6" customHeight="1" x14ac:dyDescent="0.3">
      <c r="A18" s="70" t="s">
        <v>392</v>
      </c>
      <c r="B18" s="188" t="s">
        <v>424</v>
      </c>
      <c r="C18" s="189"/>
      <c r="D18" s="189"/>
      <c r="E18" s="189"/>
      <c r="F18" s="189"/>
      <c r="G18" s="189"/>
      <c r="H18" s="189"/>
      <c r="I18" s="189"/>
      <c r="J18" s="189"/>
      <c r="K18" s="190"/>
    </row>
    <row r="19" spans="1:11" s="58" customFormat="1" ht="15.6" customHeight="1" x14ac:dyDescent="0.3">
      <c r="A19" s="59" t="s">
        <v>394</v>
      </c>
      <c r="B19" s="59" t="s">
        <v>405</v>
      </c>
      <c r="C19" s="61"/>
      <c r="D19" s="61"/>
      <c r="E19" s="61"/>
      <c r="F19" s="61"/>
      <c r="G19" s="61"/>
      <c r="H19" s="61"/>
      <c r="I19" s="61"/>
      <c r="J19" s="61"/>
      <c r="K19" s="61"/>
    </row>
    <row r="20" spans="1:11" s="58" customFormat="1" x14ac:dyDescent="0.3">
      <c r="A20" s="59" t="s">
        <v>395</v>
      </c>
      <c r="B20" s="59" t="s">
        <v>406</v>
      </c>
      <c r="C20" s="61"/>
      <c r="D20" s="61"/>
      <c r="E20" s="61"/>
      <c r="F20" s="61"/>
      <c r="G20" s="61"/>
      <c r="H20" s="61"/>
      <c r="I20" s="61"/>
      <c r="J20" s="61"/>
      <c r="K20" s="61"/>
    </row>
    <row r="21" spans="1:11" s="58" customFormat="1" ht="15" customHeight="1" x14ac:dyDescent="0.3">
      <c r="A21" s="59" t="s">
        <v>396</v>
      </c>
      <c r="B21" s="59" t="s">
        <v>407</v>
      </c>
      <c r="C21" s="61"/>
      <c r="D21" s="61"/>
      <c r="E21" s="61"/>
      <c r="F21" s="61"/>
      <c r="G21" s="61"/>
      <c r="H21" s="61"/>
      <c r="I21" s="61"/>
      <c r="J21" s="61"/>
      <c r="K21" s="61"/>
    </row>
    <row r="22" spans="1:11" s="58" customFormat="1" x14ac:dyDescent="0.3">
      <c r="A22" s="59" t="s">
        <v>397</v>
      </c>
      <c r="B22" s="59" t="s">
        <v>111</v>
      </c>
      <c r="C22" s="67">
        <f>C20*C21</f>
        <v>0</v>
      </c>
      <c r="D22" s="67">
        <f t="shared" ref="D22:K22" si="5">D20*D21</f>
        <v>0</v>
      </c>
      <c r="E22" s="67">
        <f t="shared" si="5"/>
        <v>0</v>
      </c>
      <c r="F22" s="67">
        <f t="shared" si="5"/>
        <v>0</v>
      </c>
      <c r="G22" s="67">
        <f t="shared" si="5"/>
        <v>0</v>
      </c>
      <c r="H22" s="67">
        <f t="shared" si="5"/>
        <v>0</v>
      </c>
      <c r="I22" s="67">
        <f t="shared" si="5"/>
        <v>0</v>
      </c>
      <c r="J22" s="67">
        <f t="shared" si="5"/>
        <v>0</v>
      </c>
      <c r="K22" s="67">
        <f t="shared" si="5"/>
        <v>0</v>
      </c>
    </row>
    <row r="23" spans="1:11" s="71" customFormat="1" ht="28.2" customHeight="1" x14ac:dyDescent="0.3">
      <c r="A23" s="70" t="s">
        <v>398</v>
      </c>
      <c r="B23" s="188" t="s">
        <v>424</v>
      </c>
      <c r="C23" s="189"/>
      <c r="D23" s="189"/>
      <c r="E23" s="189"/>
      <c r="F23" s="189"/>
      <c r="G23" s="189"/>
      <c r="H23" s="189"/>
      <c r="I23" s="189"/>
      <c r="J23" s="189"/>
      <c r="K23" s="190"/>
    </row>
    <row r="24" spans="1:11" s="58" customFormat="1" x14ac:dyDescent="0.3">
      <c r="A24" s="59" t="s">
        <v>399</v>
      </c>
      <c r="B24" s="59" t="s">
        <v>405</v>
      </c>
      <c r="C24" s="61"/>
      <c r="D24" s="61"/>
      <c r="E24" s="61"/>
      <c r="F24" s="61"/>
      <c r="G24" s="61"/>
      <c r="H24" s="61"/>
      <c r="I24" s="61"/>
      <c r="J24" s="61"/>
      <c r="K24" s="61"/>
    </row>
    <row r="25" spans="1:11" s="58" customFormat="1" x14ac:dyDescent="0.3">
      <c r="A25" s="59" t="s">
        <v>400</v>
      </c>
      <c r="B25" s="59" t="s">
        <v>406</v>
      </c>
      <c r="C25" s="61"/>
      <c r="D25" s="61"/>
      <c r="E25" s="61"/>
      <c r="F25" s="61"/>
      <c r="G25" s="61"/>
      <c r="H25" s="61"/>
      <c r="I25" s="61"/>
      <c r="J25" s="61"/>
      <c r="K25" s="61"/>
    </row>
    <row r="26" spans="1:11" s="58" customFormat="1" x14ac:dyDescent="0.3">
      <c r="A26" s="59" t="s">
        <v>401</v>
      </c>
      <c r="B26" s="59" t="s">
        <v>407</v>
      </c>
      <c r="C26" s="61"/>
      <c r="D26" s="61"/>
      <c r="E26" s="61"/>
      <c r="F26" s="61"/>
      <c r="G26" s="61"/>
      <c r="H26" s="61"/>
      <c r="I26" s="61"/>
      <c r="J26" s="61"/>
      <c r="K26" s="61"/>
    </row>
    <row r="27" spans="1:11" s="58" customFormat="1" x14ac:dyDescent="0.3">
      <c r="A27" s="59" t="s">
        <v>402</v>
      </c>
      <c r="B27" s="59" t="s">
        <v>111</v>
      </c>
      <c r="C27" s="22">
        <f>C25*C26</f>
        <v>0</v>
      </c>
      <c r="D27" s="22">
        <f t="shared" ref="D27:K27" si="6">D25*D26</f>
        <v>0</v>
      </c>
      <c r="E27" s="22">
        <f t="shared" si="6"/>
        <v>0</v>
      </c>
      <c r="F27" s="22">
        <f t="shared" si="6"/>
        <v>0</v>
      </c>
      <c r="G27" s="22">
        <f t="shared" si="6"/>
        <v>0</v>
      </c>
      <c r="H27" s="22">
        <f t="shared" si="6"/>
        <v>0</v>
      </c>
      <c r="I27" s="22">
        <f t="shared" si="6"/>
        <v>0</v>
      </c>
      <c r="J27" s="22">
        <f t="shared" si="6"/>
        <v>0</v>
      </c>
      <c r="K27" s="22">
        <f t="shared" si="6"/>
        <v>0</v>
      </c>
    </row>
    <row r="28" spans="1:11" ht="29.4" customHeight="1" x14ac:dyDescent="0.3">
      <c r="A28" s="4" t="s">
        <v>112</v>
      </c>
      <c r="B28" s="4" t="s">
        <v>113</v>
      </c>
      <c r="C28" s="68">
        <f>C32+C36+C40+C44</f>
        <v>0</v>
      </c>
      <c r="D28" s="68">
        <f t="shared" ref="D28:K28" si="7">D32+D36+D40+D44</f>
        <v>0</v>
      </c>
      <c r="E28" s="68">
        <f t="shared" si="7"/>
        <v>0</v>
      </c>
      <c r="F28" s="68">
        <f t="shared" si="7"/>
        <v>0</v>
      </c>
      <c r="G28" s="68">
        <f t="shared" si="7"/>
        <v>0</v>
      </c>
      <c r="H28" s="68">
        <f t="shared" si="7"/>
        <v>0</v>
      </c>
      <c r="I28" s="68">
        <f t="shared" si="7"/>
        <v>0</v>
      </c>
      <c r="J28" s="68">
        <f t="shared" si="7"/>
        <v>0</v>
      </c>
      <c r="K28" s="68">
        <f t="shared" si="7"/>
        <v>0</v>
      </c>
    </row>
    <row r="29" spans="1:11" s="71" customFormat="1" ht="30" customHeight="1" x14ac:dyDescent="0.3">
      <c r="A29" s="70" t="s">
        <v>409</v>
      </c>
      <c r="B29" s="188" t="s">
        <v>423</v>
      </c>
      <c r="C29" s="189"/>
      <c r="D29" s="189"/>
      <c r="E29" s="189"/>
      <c r="F29" s="189"/>
      <c r="G29" s="189"/>
      <c r="H29" s="189"/>
      <c r="I29" s="189"/>
      <c r="J29" s="189"/>
      <c r="K29" s="190"/>
    </row>
    <row r="30" spans="1:11" s="58" customFormat="1" x14ac:dyDescent="0.3">
      <c r="A30" s="59" t="s">
        <v>410</v>
      </c>
      <c r="B30" s="59" t="s">
        <v>408</v>
      </c>
      <c r="C30" s="61"/>
      <c r="D30" s="61"/>
      <c r="E30" s="61"/>
      <c r="F30" s="61"/>
      <c r="G30" s="61"/>
      <c r="H30" s="61"/>
      <c r="I30" s="61"/>
      <c r="J30" s="61"/>
      <c r="K30" s="61"/>
    </row>
    <row r="31" spans="1:11" s="58" customFormat="1" ht="28.8" x14ac:dyDescent="0.3">
      <c r="A31" s="59" t="s">
        <v>411</v>
      </c>
      <c r="B31" s="59" t="s">
        <v>127</v>
      </c>
      <c r="C31" s="61"/>
      <c r="D31" s="61"/>
      <c r="E31" s="61"/>
      <c r="F31" s="61"/>
      <c r="G31" s="61"/>
      <c r="H31" s="61"/>
      <c r="I31" s="61"/>
      <c r="J31" s="61"/>
      <c r="K31" s="61"/>
    </row>
    <row r="32" spans="1:11" s="58" customFormat="1" x14ac:dyDescent="0.3">
      <c r="A32" s="59" t="s">
        <v>412</v>
      </c>
      <c r="B32" s="59" t="s">
        <v>111</v>
      </c>
      <c r="C32" s="22">
        <f>C30*C31</f>
        <v>0</v>
      </c>
      <c r="D32" s="22">
        <f t="shared" ref="D32" si="8">D30*D31</f>
        <v>0</v>
      </c>
      <c r="E32" s="22">
        <f t="shared" ref="E32" si="9">E30*E31</f>
        <v>0</v>
      </c>
      <c r="F32" s="22">
        <f t="shared" ref="F32" si="10">F30*F31</f>
        <v>0</v>
      </c>
      <c r="G32" s="22">
        <f t="shared" ref="G32" si="11">G30*G31</f>
        <v>0</v>
      </c>
      <c r="H32" s="22">
        <f t="shared" ref="H32" si="12">H30*H31</f>
        <v>0</v>
      </c>
      <c r="I32" s="22">
        <f t="shared" ref="I32" si="13">I30*I31</f>
        <v>0</v>
      </c>
      <c r="J32" s="22">
        <f t="shared" ref="J32" si="14">J30*J31</f>
        <v>0</v>
      </c>
      <c r="K32" s="22">
        <f t="shared" ref="K32" si="15">K30*K31</f>
        <v>0</v>
      </c>
    </row>
    <row r="33" spans="1:11" s="71" customFormat="1" ht="30.6" customHeight="1" x14ac:dyDescent="0.3">
      <c r="A33" s="70" t="s">
        <v>413</v>
      </c>
      <c r="B33" s="188" t="s">
        <v>423</v>
      </c>
      <c r="C33" s="189"/>
      <c r="D33" s="189"/>
      <c r="E33" s="189"/>
      <c r="F33" s="189"/>
      <c r="G33" s="189"/>
      <c r="H33" s="189"/>
      <c r="I33" s="189"/>
      <c r="J33" s="189"/>
      <c r="K33" s="190"/>
    </row>
    <row r="34" spans="1:11" s="58" customFormat="1" x14ac:dyDescent="0.3">
      <c r="A34" s="59" t="s">
        <v>403</v>
      </c>
      <c r="B34" s="59" t="s">
        <v>408</v>
      </c>
      <c r="C34" s="61"/>
      <c r="D34" s="61"/>
      <c r="E34" s="61"/>
      <c r="F34" s="61"/>
      <c r="G34" s="61"/>
      <c r="H34" s="61"/>
      <c r="I34" s="61"/>
      <c r="J34" s="61"/>
      <c r="K34" s="61"/>
    </row>
    <row r="35" spans="1:11" s="58" customFormat="1" ht="28.8" x14ac:dyDescent="0.3">
      <c r="A35" s="59" t="s">
        <v>404</v>
      </c>
      <c r="B35" s="59" t="s">
        <v>127</v>
      </c>
      <c r="C35" s="61"/>
      <c r="D35" s="61"/>
      <c r="E35" s="61"/>
      <c r="F35" s="61"/>
      <c r="G35" s="61"/>
      <c r="H35" s="61"/>
      <c r="I35" s="61"/>
      <c r="J35" s="61"/>
      <c r="K35" s="61"/>
    </row>
    <row r="36" spans="1:11" s="58" customFormat="1" x14ac:dyDescent="0.3">
      <c r="A36" s="59" t="s">
        <v>414</v>
      </c>
      <c r="B36" s="59" t="s">
        <v>111</v>
      </c>
      <c r="C36" s="22">
        <f>C34*C35</f>
        <v>0</v>
      </c>
      <c r="D36" s="22">
        <f>D34*D35</f>
        <v>0</v>
      </c>
      <c r="E36" s="22">
        <f t="shared" ref="E36" si="16">E34*E35</f>
        <v>0</v>
      </c>
      <c r="F36" s="22">
        <f t="shared" ref="F36" si="17">F34*F35</f>
        <v>0</v>
      </c>
      <c r="G36" s="22">
        <f t="shared" ref="G36" si="18">G34*G35</f>
        <v>0</v>
      </c>
      <c r="H36" s="22">
        <f t="shared" ref="H36" si="19">H34*H35</f>
        <v>0</v>
      </c>
      <c r="I36" s="22">
        <f t="shared" ref="I36" si="20">I34*I35</f>
        <v>0</v>
      </c>
      <c r="J36" s="22">
        <f t="shared" ref="J36" si="21">J34*J35</f>
        <v>0</v>
      </c>
      <c r="K36" s="22">
        <f t="shared" ref="K36" si="22">K34*K35</f>
        <v>0</v>
      </c>
    </row>
    <row r="37" spans="1:11" s="71" customFormat="1" ht="31.2" customHeight="1" x14ac:dyDescent="0.3">
      <c r="A37" s="70" t="s">
        <v>415</v>
      </c>
      <c r="B37" s="188" t="s">
        <v>423</v>
      </c>
      <c r="C37" s="189"/>
      <c r="D37" s="189"/>
      <c r="E37" s="189"/>
      <c r="F37" s="189"/>
      <c r="G37" s="189"/>
      <c r="H37" s="189"/>
      <c r="I37" s="189"/>
      <c r="J37" s="189"/>
      <c r="K37" s="190"/>
    </row>
    <row r="38" spans="1:11" s="58" customFormat="1" x14ac:dyDescent="0.3">
      <c r="A38" s="59" t="s">
        <v>416</v>
      </c>
      <c r="B38" s="59" t="s">
        <v>408</v>
      </c>
      <c r="C38" s="61"/>
      <c r="D38" s="61"/>
      <c r="E38" s="61"/>
      <c r="F38" s="61"/>
      <c r="G38" s="61"/>
      <c r="H38" s="61"/>
      <c r="I38" s="61"/>
      <c r="J38" s="61"/>
      <c r="K38" s="61"/>
    </row>
    <row r="39" spans="1:11" s="58" customFormat="1" ht="28.8" x14ac:dyDescent="0.3">
      <c r="A39" s="59" t="s">
        <v>417</v>
      </c>
      <c r="B39" s="59" t="s">
        <v>127</v>
      </c>
      <c r="C39" s="61"/>
      <c r="D39" s="61"/>
      <c r="E39" s="61"/>
      <c r="F39" s="61"/>
      <c r="G39" s="61"/>
      <c r="H39" s="61"/>
      <c r="I39" s="61"/>
      <c r="J39" s="61"/>
      <c r="K39" s="61"/>
    </row>
    <row r="40" spans="1:11" s="58" customFormat="1" x14ac:dyDescent="0.3">
      <c r="A40" s="59" t="s">
        <v>418</v>
      </c>
      <c r="B40" s="59" t="s">
        <v>111</v>
      </c>
      <c r="C40" s="22">
        <f>C38*C39</f>
        <v>0</v>
      </c>
      <c r="D40" s="22">
        <f t="shared" ref="D40" si="23">D38*D39</f>
        <v>0</v>
      </c>
      <c r="E40" s="22">
        <f t="shared" ref="E40" si="24">E38*E39</f>
        <v>0</v>
      </c>
      <c r="F40" s="22">
        <f t="shared" ref="F40" si="25">F38*F39</f>
        <v>0</v>
      </c>
      <c r="G40" s="22">
        <f t="shared" ref="G40" si="26">G38*G39</f>
        <v>0</v>
      </c>
      <c r="H40" s="22">
        <f t="shared" ref="H40" si="27">H38*H39</f>
        <v>0</v>
      </c>
      <c r="I40" s="22">
        <f t="shared" ref="I40" si="28">I38*I39</f>
        <v>0</v>
      </c>
      <c r="J40" s="22">
        <f t="shared" ref="J40" si="29">J38*J39</f>
        <v>0</v>
      </c>
      <c r="K40" s="22">
        <f t="shared" ref="K40" si="30">K38*K39</f>
        <v>0</v>
      </c>
    </row>
    <row r="41" spans="1:11" s="71" customFormat="1" ht="30.6" customHeight="1" x14ac:dyDescent="0.3">
      <c r="A41" s="70" t="s">
        <v>419</v>
      </c>
      <c r="B41" s="188" t="s">
        <v>423</v>
      </c>
      <c r="C41" s="189"/>
      <c r="D41" s="189"/>
      <c r="E41" s="189"/>
      <c r="F41" s="189"/>
      <c r="G41" s="189"/>
      <c r="H41" s="189"/>
      <c r="I41" s="189"/>
      <c r="J41" s="189"/>
      <c r="K41" s="190"/>
    </row>
    <row r="42" spans="1:11" s="58" customFormat="1" x14ac:dyDescent="0.3">
      <c r="A42" s="59" t="s">
        <v>420</v>
      </c>
      <c r="B42" s="59" t="s">
        <v>408</v>
      </c>
      <c r="C42" s="61"/>
      <c r="D42" s="61"/>
      <c r="E42" s="61"/>
      <c r="F42" s="61"/>
      <c r="G42" s="61"/>
      <c r="H42" s="61"/>
      <c r="I42" s="61"/>
      <c r="J42" s="61"/>
      <c r="K42" s="61"/>
    </row>
    <row r="43" spans="1:11" s="58" customFormat="1" ht="28.8" x14ac:dyDescent="0.3">
      <c r="A43" s="59" t="s">
        <v>421</v>
      </c>
      <c r="B43" s="59" t="s">
        <v>127</v>
      </c>
      <c r="C43" s="61"/>
      <c r="D43" s="61"/>
      <c r="E43" s="61"/>
      <c r="F43" s="61"/>
      <c r="G43" s="61"/>
      <c r="H43" s="61"/>
      <c r="I43" s="61"/>
      <c r="J43" s="61"/>
      <c r="K43" s="61"/>
    </row>
    <row r="44" spans="1:11" s="58" customFormat="1" x14ac:dyDescent="0.3">
      <c r="A44" s="59" t="s">
        <v>422</v>
      </c>
      <c r="B44" s="59" t="s">
        <v>111</v>
      </c>
      <c r="C44" s="22">
        <f>C42*C43</f>
        <v>0</v>
      </c>
      <c r="D44" s="22">
        <f t="shared" ref="D44:K44" si="31">D42*D43</f>
        <v>0</v>
      </c>
      <c r="E44" s="22">
        <f t="shared" si="31"/>
        <v>0</v>
      </c>
      <c r="F44" s="22">
        <f t="shared" si="31"/>
        <v>0</v>
      </c>
      <c r="G44" s="22">
        <f t="shared" si="31"/>
        <v>0</v>
      </c>
      <c r="H44" s="22">
        <f t="shared" si="31"/>
        <v>0</v>
      </c>
      <c r="I44" s="22">
        <f t="shared" si="31"/>
        <v>0</v>
      </c>
      <c r="J44" s="22">
        <f t="shared" si="31"/>
        <v>0</v>
      </c>
      <c r="K44" s="22">
        <f t="shared" si="31"/>
        <v>0</v>
      </c>
    </row>
    <row r="45" spans="1:11" s="58" customFormat="1" ht="29.4" customHeight="1" x14ac:dyDescent="0.3">
      <c r="A45" s="4" t="s">
        <v>632</v>
      </c>
      <c r="B45" s="4" t="s">
        <v>647</v>
      </c>
      <c r="C45" s="61"/>
      <c r="D45" s="61"/>
      <c r="E45" s="61"/>
      <c r="F45" s="61"/>
      <c r="G45" s="61"/>
      <c r="H45" s="61"/>
      <c r="I45" s="61"/>
      <c r="J45" s="61"/>
      <c r="K45" s="61"/>
    </row>
    <row r="46" spans="1:11" ht="28.8" x14ac:dyDescent="0.3">
      <c r="A46" s="69" t="s">
        <v>114</v>
      </c>
      <c r="B46" s="4" t="s">
        <v>378</v>
      </c>
      <c r="C46" s="68">
        <f>C47+C55+C68</f>
        <v>0</v>
      </c>
      <c r="D46" s="68">
        <f t="shared" ref="D46:K46" si="32">D47+D55+D68</f>
        <v>0</v>
      </c>
      <c r="E46" s="68">
        <f t="shared" si="32"/>
        <v>0</v>
      </c>
      <c r="F46" s="68">
        <f t="shared" si="32"/>
        <v>0</v>
      </c>
      <c r="G46" s="68">
        <f t="shared" si="32"/>
        <v>0</v>
      </c>
      <c r="H46" s="68">
        <f t="shared" si="32"/>
        <v>0</v>
      </c>
      <c r="I46" s="68">
        <f t="shared" si="32"/>
        <v>0</v>
      </c>
      <c r="J46" s="68">
        <f t="shared" si="32"/>
        <v>0</v>
      </c>
      <c r="K46" s="68">
        <f t="shared" si="32"/>
        <v>0</v>
      </c>
    </row>
    <row r="47" spans="1:11" s="90" customFormat="1" x14ac:dyDescent="0.3">
      <c r="A47" s="84" t="s">
        <v>115</v>
      </c>
      <c r="B47" s="17" t="s">
        <v>238</v>
      </c>
      <c r="C47" s="91">
        <f>SUM(C48:C53)</f>
        <v>0</v>
      </c>
      <c r="D47" s="91">
        <f t="shared" ref="D47:K47" si="33">SUM(D48:D53)</f>
        <v>0</v>
      </c>
      <c r="E47" s="91">
        <f t="shared" si="33"/>
        <v>0</v>
      </c>
      <c r="F47" s="91">
        <f t="shared" si="33"/>
        <v>0</v>
      </c>
      <c r="G47" s="91">
        <f t="shared" si="33"/>
        <v>0</v>
      </c>
      <c r="H47" s="91">
        <f t="shared" si="33"/>
        <v>0</v>
      </c>
      <c r="I47" s="91">
        <f t="shared" si="33"/>
        <v>0</v>
      </c>
      <c r="J47" s="91">
        <f t="shared" si="33"/>
        <v>0</v>
      </c>
      <c r="K47" s="91">
        <f t="shared" si="33"/>
        <v>0</v>
      </c>
    </row>
    <row r="48" spans="1:11" x14ac:dyDescent="0.3">
      <c r="A48" s="19" t="s">
        <v>523</v>
      </c>
      <c r="B48" s="61"/>
      <c r="C48" s="61"/>
      <c r="D48" s="61"/>
      <c r="E48" s="61"/>
      <c r="F48" s="61"/>
      <c r="G48" s="61"/>
      <c r="H48" s="61"/>
      <c r="I48" s="61"/>
      <c r="J48" s="61"/>
      <c r="K48" s="61"/>
    </row>
    <row r="49" spans="1:13" x14ac:dyDescent="0.3">
      <c r="A49" s="19" t="s">
        <v>524</v>
      </c>
      <c r="B49" s="61"/>
      <c r="C49" s="61"/>
      <c r="D49" s="61"/>
      <c r="E49" s="61"/>
      <c r="F49" s="61"/>
      <c r="G49" s="61"/>
      <c r="H49" s="61"/>
      <c r="I49" s="61"/>
      <c r="J49" s="61"/>
      <c r="K49" s="61"/>
    </row>
    <row r="50" spans="1:13" x14ac:dyDescent="0.3">
      <c r="A50" s="19" t="s">
        <v>525</v>
      </c>
      <c r="B50" s="61"/>
      <c r="C50" s="61"/>
      <c r="D50" s="61"/>
      <c r="E50" s="61"/>
      <c r="F50" s="61"/>
      <c r="G50" s="61"/>
      <c r="H50" s="61"/>
      <c r="I50" s="61"/>
      <c r="J50" s="61"/>
      <c r="K50" s="61"/>
    </row>
    <row r="51" spans="1:13" x14ac:dyDescent="0.3">
      <c r="A51" s="19" t="s">
        <v>526</v>
      </c>
      <c r="B51" s="61"/>
      <c r="C51" s="61"/>
      <c r="D51" s="61"/>
      <c r="E51" s="61"/>
      <c r="F51" s="61"/>
      <c r="G51" s="61"/>
      <c r="H51" s="61"/>
      <c r="I51" s="61"/>
      <c r="J51" s="61"/>
      <c r="K51" s="61"/>
    </row>
    <row r="52" spans="1:13" x14ac:dyDescent="0.3">
      <c r="A52" s="19" t="s">
        <v>527</v>
      </c>
      <c r="B52" s="61"/>
      <c r="C52" s="61"/>
      <c r="D52" s="61"/>
      <c r="E52" s="61"/>
      <c r="F52" s="61"/>
      <c r="G52" s="61"/>
      <c r="H52" s="61"/>
      <c r="I52" s="61"/>
      <c r="J52" s="61"/>
      <c r="K52" s="61"/>
    </row>
    <row r="53" spans="1:13" ht="33" customHeight="1" x14ac:dyDescent="0.3">
      <c r="A53" s="19" t="s">
        <v>528</v>
      </c>
      <c r="B53" s="104" t="s">
        <v>569</v>
      </c>
      <c r="C53" s="61"/>
      <c r="D53" s="61"/>
      <c r="E53" s="61"/>
      <c r="F53" s="61"/>
      <c r="G53" s="61"/>
      <c r="H53" s="61"/>
      <c r="I53" s="61"/>
      <c r="J53" s="61"/>
      <c r="K53" s="61"/>
      <c r="M53" s="93"/>
    </row>
    <row r="54" spans="1:13" ht="28.95" customHeight="1" x14ac:dyDescent="0.3">
      <c r="A54" s="19" t="s">
        <v>116</v>
      </c>
      <c r="B54" s="104" t="s">
        <v>570</v>
      </c>
      <c r="C54" s="61"/>
      <c r="D54" s="61"/>
      <c r="E54" s="61"/>
      <c r="F54" s="61"/>
      <c r="G54" s="61"/>
      <c r="H54" s="61"/>
      <c r="I54" s="61"/>
      <c r="J54" s="61"/>
      <c r="K54" s="61"/>
      <c r="M54" s="93"/>
    </row>
    <row r="55" spans="1:13" s="90" customFormat="1" x14ac:dyDescent="0.3">
      <c r="A55" s="84" t="s">
        <v>117</v>
      </c>
      <c r="B55" s="17" t="s">
        <v>118</v>
      </c>
      <c r="C55" s="91">
        <f>C56+C62</f>
        <v>0</v>
      </c>
      <c r="D55" s="91">
        <f t="shared" ref="D55:K55" si="34">D56+D62</f>
        <v>0</v>
      </c>
      <c r="E55" s="91">
        <f t="shared" si="34"/>
        <v>0</v>
      </c>
      <c r="F55" s="91">
        <f t="shared" si="34"/>
        <v>0</v>
      </c>
      <c r="G55" s="91">
        <f t="shared" si="34"/>
        <v>0</v>
      </c>
      <c r="H55" s="91">
        <f t="shared" si="34"/>
        <v>0</v>
      </c>
      <c r="I55" s="91">
        <f t="shared" si="34"/>
        <v>0</v>
      </c>
      <c r="J55" s="91">
        <f t="shared" si="34"/>
        <v>0</v>
      </c>
      <c r="K55" s="91">
        <f t="shared" si="34"/>
        <v>0</v>
      </c>
    </row>
    <row r="56" spans="1:13" s="90" customFormat="1" x14ac:dyDescent="0.3">
      <c r="A56" s="117" t="s">
        <v>619</v>
      </c>
      <c r="B56" s="17" t="s">
        <v>240</v>
      </c>
      <c r="C56" s="91">
        <f>SUM(C57:C61)</f>
        <v>0</v>
      </c>
      <c r="D56" s="91">
        <f t="shared" ref="D56:K56" si="35">SUM(D57:D61)</f>
        <v>0</v>
      </c>
      <c r="E56" s="91">
        <f t="shared" si="35"/>
        <v>0</v>
      </c>
      <c r="F56" s="91">
        <f t="shared" si="35"/>
        <v>0</v>
      </c>
      <c r="G56" s="91">
        <f t="shared" si="35"/>
        <v>0</v>
      </c>
      <c r="H56" s="91">
        <f t="shared" si="35"/>
        <v>0</v>
      </c>
      <c r="I56" s="91">
        <f t="shared" si="35"/>
        <v>0</v>
      </c>
      <c r="J56" s="91">
        <f t="shared" si="35"/>
        <v>0</v>
      </c>
      <c r="K56" s="91">
        <f t="shared" si="35"/>
        <v>0</v>
      </c>
    </row>
    <row r="57" spans="1:13" x14ac:dyDescent="0.3">
      <c r="A57" s="104" t="s">
        <v>620</v>
      </c>
      <c r="B57" s="61"/>
      <c r="C57" s="61"/>
      <c r="D57" s="61"/>
      <c r="E57" s="61"/>
      <c r="F57" s="61"/>
      <c r="G57" s="61"/>
      <c r="H57" s="61"/>
      <c r="I57" s="61"/>
      <c r="J57" s="61"/>
      <c r="K57" s="61"/>
    </row>
    <row r="58" spans="1:13" x14ac:dyDescent="0.3">
      <c r="A58" s="104" t="s">
        <v>621</v>
      </c>
      <c r="B58" s="61"/>
      <c r="C58" s="61"/>
      <c r="D58" s="61"/>
      <c r="E58" s="61"/>
      <c r="F58" s="61"/>
      <c r="G58" s="61"/>
      <c r="H58" s="61"/>
      <c r="I58" s="61"/>
      <c r="J58" s="61"/>
      <c r="K58" s="61"/>
    </row>
    <row r="59" spans="1:13" x14ac:dyDescent="0.3">
      <c r="A59" s="104" t="s">
        <v>622</v>
      </c>
      <c r="B59" s="61"/>
      <c r="C59" s="61"/>
      <c r="D59" s="61"/>
      <c r="E59" s="61"/>
      <c r="F59" s="61"/>
      <c r="G59" s="61"/>
      <c r="H59" s="61"/>
      <c r="I59" s="61"/>
      <c r="J59" s="61"/>
      <c r="K59" s="61"/>
    </row>
    <row r="60" spans="1:13" x14ac:dyDescent="0.3">
      <c r="A60" s="104" t="s">
        <v>623</v>
      </c>
      <c r="B60" s="61"/>
      <c r="C60" s="61"/>
      <c r="D60" s="61"/>
      <c r="E60" s="61"/>
      <c r="F60" s="61"/>
      <c r="G60" s="61"/>
      <c r="H60" s="61"/>
      <c r="I60" s="61"/>
      <c r="J60" s="61"/>
      <c r="K60" s="61"/>
    </row>
    <row r="61" spans="1:13" x14ac:dyDescent="0.3">
      <c r="A61" s="104" t="s">
        <v>624</v>
      </c>
      <c r="B61" s="61"/>
      <c r="C61" s="61"/>
      <c r="D61" s="61"/>
      <c r="E61" s="61"/>
      <c r="F61" s="61"/>
      <c r="G61" s="61"/>
      <c r="H61" s="61"/>
      <c r="I61" s="61"/>
      <c r="J61" s="61"/>
      <c r="K61" s="61"/>
    </row>
    <row r="62" spans="1:13" s="90" customFormat="1" ht="28.8" x14ac:dyDescent="0.3">
      <c r="A62" s="117" t="s">
        <v>625</v>
      </c>
      <c r="B62" s="17" t="s">
        <v>241</v>
      </c>
      <c r="C62" s="91">
        <f>SUM(C63:C66)</f>
        <v>0</v>
      </c>
      <c r="D62" s="91">
        <f t="shared" ref="D62:K62" si="36">SUM(D63:D66)</f>
        <v>0</v>
      </c>
      <c r="E62" s="91">
        <f t="shared" si="36"/>
        <v>0</v>
      </c>
      <c r="F62" s="91">
        <f t="shared" si="36"/>
        <v>0</v>
      </c>
      <c r="G62" s="91">
        <f t="shared" si="36"/>
        <v>0</v>
      </c>
      <c r="H62" s="91">
        <f t="shared" si="36"/>
        <v>0</v>
      </c>
      <c r="I62" s="91">
        <f t="shared" si="36"/>
        <v>0</v>
      </c>
      <c r="J62" s="91">
        <f t="shared" si="36"/>
        <v>0</v>
      </c>
      <c r="K62" s="91">
        <f t="shared" si="36"/>
        <v>0</v>
      </c>
    </row>
    <row r="63" spans="1:13" x14ac:dyDescent="0.3">
      <c r="A63" s="104" t="s">
        <v>626</v>
      </c>
      <c r="B63" s="61"/>
      <c r="C63" s="61"/>
      <c r="D63" s="61"/>
      <c r="E63" s="61"/>
      <c r="F63" s="61"/>
      <c r="G63" s="61"/>
      <c r="H63" s="61"/>
      <c r="I63" s="61"/>
      <c r="J63" s="61"/>
      <c r="K63" s="61"/>
    </row>
    <row r="64" spans="1:13" x14ac:dyDescent="0.3">
      <c r="A64" s="104" t="s">
        <v>627</v>
      </c>
      <c r="B64" s="61"/>
      <c r="C64" s="61"/>
      <c r="D64" s="61"/>
      <c r="E64" s="61"/>
      <c r="F64" s="61"/>
      <c r="G64" s="61"/>
      <c r="H64" s="61"/>
      <c r="I64" s="61"/>
      <c r="J64" s="61"/>
      <c r="K64" s="61"/>
    </row>
    <row r="65" spans="1:13" x14ac:dyDescent="0.3">
      <c r="A65" s="104" t="s">
        <v>628</v>
      </c>
      <c r="B65" s="61"/>
      <c r="C65" s="61"/>
      <c r="D65" s="61"/>
      <c r="E65" s="61"/>
      <c r="F65" s="61"/>
      <c r="G65" s="61"/>
      <c r="H65" s="61"/>
      <c r="I65" s="61"/>
      <c r="J65" s="61"/>
      <c r="K65" s="61"/>
    </row>
    <row r="66" spans="1:13" ht="28.8" x14ac:dyDescent="0.3">
      <c r="A66" s="104" t="s">
        <v>629</v>
      </c>
      <c r="B66" s="104" t="s">
        <v>571</v>
      </c>
      <c r="C66" s="22">
        <f t="shared" ref="C66:K66" si="37">+C132-C53-C67-C54</f>
        <v>0</v>
      </c>
      <c r="D66" s="22">
        <f t="shared" si="37"/>
        <v>0</v>
      </c>
      <c r="E66" s="22">
        <f t="shared" si="37"/>
        <v>0</v>
      </c>
      <c r="F66" s="22">
        <f t="shared" si="37"/>
        <v>0</v>
      </c>
      <c r="G66" s="22">
        <f t="shared" si="37"/>
        <v>0</v>
      </c>
      <c r="H66" s="22">
        <f t="shared" si="37"/>
        <v>0</v>
      </c>
      <c r="I66" s="22">
        <f t="shared" si="37"/>
        <v>0</v>
      </c>
      <c r="J66" s="22">
        <f t="shared" si="37"/>
        <v>0</v>
      </c>
      <c r="K66" s="22">
        <f t="shared" si="37"/>
        <v>0</v>
      </c>
      <c r="L66" s="93" t="str">
        <f>IF(OR(C66&lt;0,D66&lt;0,E66&lt;0,F66&lt;0,G66&lt;0,H66&lt;0,I66&lt;0,K66&lt;0),"Kad gautume teisingus duomenis, pirmiausia turi būti užpildoma turto ir nusidėvėjimo lentelė","")</f>
        <v/>
      </c>
    </row>
    <row r="67" spans="1:13" ht="28.8" x14ac:dyDescent="0.3">
      <c r="A67" s="104" t="s">
        <v>630</v>
      </c>
      <c r="B67" s="104" t="s">
        <v>572</v>
      </c>
      <c r="C67" s="61"/>
      <c r="D67" s="61"/>
      <c r="E67" s="61"/>
      <c r="F67" s="61"/>
      <c r="G67" s="61"/>
      <c r="H67" s="61"/>
      <c r="I67" s="61"/>
      <c r="J67" s="61"/>
      <c r="K67" s="61"/>
    </row>
    <row r="68" spans="1:13" s="90" customFormat="1" ht="28.8" x14ac:dyDescent="0.3">
      <c r="A68" s="117" t="s">
        <v>631</v>
      </c>
      <c r="B68" s="17" t="s">
        <v>251</v>
      </c>
      <c r="C68" s="56"/>
      <c r="D68" s="91">
        <f>+'5'!D24</f>
        <v>0</v>
      </c>
      <c r="E68" s="91">
        <f>+'5'!E24</f>
        <v>0</v>
      </c>
      <c r="F68" s="91">
        <f>+'5'!F24</f>
        <v>0</v>
      </c>
      <c r="G68" s="91">
        <f>+'5'!G24</f>
        <v>0</v>
      </c>
      <c r="H68" s="91">
        <f>+'5'!H24</f>
        <v>0</v>
      </c>
      <c r="I68" s="91">
        <f>+'5'!I24</f>
        <v>0</v>
      </c>
      <c r="J68" s="91">
        <f>+'5'!J24</f>
        <v>0</v>
      </c>
      <c r="K68" s="91">
        <f>+'5'!K24</f>
        <v>0</v>
      </c>
    </row>
    <row r="69" spans="1:13" s="90" customFormat="1" x14ac:dyDescent="0.3">
      <c r="A69" s="117" t="s">
        <v>529</v>
      </c>
      <c r="B69" s="17" t="s">
        <v>573</v>
      </c>
      <c r="C69" s="91">
        <f>SUM(C53:C54,C66:C67)</f>
        <v>0</v>
      </c>
      <c r="D69" s="91">
        <f t="shared" ref="D69:K69" si="38">SUM(D53:D54,D66:D67)</f>
        <v>0</v>
      </c>
      <c r="E69" s="91">
        <f t="shared" si="38"/>
        <v>0</v>
      </c>
      <c r="F69" s="91">
        <f t="shared" si="38"/>
        <v>0</v>
      </c>
      <c r="G69" s="91">
        <f t="shared" si="38"/>
        <v>0</v>
      </c>
      <c r="H69" s="91">
        <f t="shared" si="38"/>
        <v>0</v>
      </c>
      <c r="I69" s="91">
        <f t="shared" si="38"/>
        <v>0</v>
      </c>
      <c r="J69" s="91">
        <f t="shared" si="38"/>
        <v>0</v>
      </c>
      <c r="K69" s="91">
        <f t="shared" si="38"/>
        <v>0</v>
      </c>
    </row>
    <row r="70" spans="1:13" ht="14.4" customHeight="1" x14ac:dyDescent="0.3">
      <c r="A70" s="4" t="s">
        <v>119</v>
      </c>
      <c r="B70" s="194" t="s">
        <v>120</v>
      </c>
      <c r="C70" s="195"/>
      <c r="D70" s="195"/>
      <c r="E70" s="195"/>
      <c r="F70" s="195"/>
      <c r="G70" s="195"/>
      <c r="H70" s="195"/>
      <c r="I70" s="195"/>
      <c r="J70" s="195"/>
      <c r="K70" s="196"/>
      <c r="L70" s="90"/>
    </row>
    <row r="71" spans="1:13" x14ac:dyDescent="0.3">
      <c r="A71" s="7" t="s">
        <v>121</v>
      </c>
      <c r="B71" s="204" t="s">
        <v>561</v>
      </c>
      <c r="C71" s="205"/>
      <c r="D71" s="205"/>
      <c r="E71" s="205"/>
      <c r="F71" s="205"/>
      <c r="G71" s="205"/>
      <c r="H71" s="205"/>
      <c r="I71" s="205"/>
      <c r="J71" s="205"/>
      <c r="K71" s="206"/>
      <c r="M71" s="93"/>
    </row>
    <row r="72" spans="1:13" x14ac:dyDescent="0.3">
      <c r="A72" s="19" t="s">
        <v>441</v>
      </c>
      <c r="B72" s="19" t="s">
        <v>559</v>
      </c>
      <c r="C72" s="143"/>
      <c r="D72" s="22">
        <f>C75</f>
        <v>0</v>
      </c>
      <c r="E72" s="22">
        <f>IF(E5&gt;0, D75, 0)</f>
        <v>0</v>
      </c>
      <c r="F72" s="22">
        <f>IF(F5&gt;0, E75, 0)</f>
        <v>0</v>
      </c>
      <c r="G72" s="22">
        <f>IF(F5&gt;0, F75, IF(E5&gt;0, E75, D75))</f>
        <v>0</v>
      </c>
      <c r="H72" s="22">
        <f>G75</f>
        <v>0</v>
      </c>
      <c r="I72" s="22">
        <f t="shared" ref="I72:K72" si="39">H75</f>
        <v>0</v>
      </c>
      <c r="J72" s="22">
        <f t="shared" si="39"/>
        <v>0</v>
      </c>
      <c r="K72" s="22">
        <f t="shared" si="39"/>
        <v>0</v>
      </c>
      <c r="M72" s="93"/>
    </row>
    <row r="73" spans="1:13" x14ac:dyDescent="0.3">
      <c r="A73" s="19" t="s">
        <v>442</v>
      </c>
      <c r="B73" s="19" t="s">
        <v>434</v>
      </c>
      <c r="C73" s="61"/>
      <c r="D73" s="61"/>
      <c r="E73" s="61"/>
      <c r="F73" s="61"/>
      <c r="G73" s="61"/>
      <c r="H73" s="61"/>
      <c r="I73" s="61"/>
      <c r="J73" s="61"/>
      <c r="K73" s="61"/>
    </row>
    <row r="74" spans="1:13" x14ac:dyDescent="0.3">
      <c r="A74" s="19" t="s">
        <v>443</v>
      </c>
      <c r="B74" s="19" t="s">
        <v>435</v>
      </c>
      <c r="C74" s="61"/>
      <c r="D74" s="61"/>
      <c r="E74" s="61"/>
      <c r="F74" s="61"/>
      <c r="G74" s="61"/>
      <c r="H74" s="61"/>
      <c r="I74" s="61"/>
      <c r="J74" s="61"/>
      <c r="K74" s="61"/>
    </row>
    <row r="75" spans="1:13" x14ac:dyDescent="0.3">
      <c r="A75" s="19" t="s">
        <v>444</v>
      </c>
      <c r="B75" s="19" t="s">
        <v>560</v>
      </c>
      <c r="C75" s="22">
        <f>+C72+C73-C74</f>
        <v>0</v>
      </c>
      <c r="D75" s="22">
        <f t="shared" ref="D75:K75" si="40">+D72+D73-D74</f>
        <v>0</v>
      </c>
      <c r="E75" s="22">
        <f t="shared" si="40"/>
        <v>0</v>
      </c>
      <c r="F75" s="22">
        <f t="shared" si="40"/>
        <v>0</v>
      </c>
      <c r="G75" s="22">
        <f t="shared" si="40"/>
        <v>0</v>
      </c>
      <c r="H75" s="22">
        <f t="shared" si="40"/>
        <v>0</v>
      </c>
      <c r="I75" s="22">
        <f t="shared" si="40"/>
        <v>0</v>
      </c>
      <c r="J75" s="22">
        <f t="shared" si="40"/>
        <v>0</v>
      </c>
      <c r="K75" s="22">
        <f t="shared" si="40"/>
        <v>0</v>
      </c>
      <c r="M75" s="93"/>
    </row>
    <row r="76" spans="1:13" ht="28.8" x14ac:dyDescent="0.3">
      <c r="A76" s="19" t="s">
        <v>688</v>
      </c>
      <c r="B76" s="19" t="s">
        <v>436</v>
      </c>
      <c r="C76" s="61"/>
      <c r="D76" s="22">
        <f>C79</f>
        <v>0</v>
      </c>
      <c r="E76" s="22">
        <f>IF(E5&gt;0, D79, 0)</f>
        <v>0</v>
      </c>
      <c r="F76" s="22">
        <f>IF(F5&gt;0, E79, 0)</f>
        <v>0</v>
      </c>
      <c r="G76" s="22">
        <f>IF(F5&gt;0, F79, IF(E5&gt;0, E79, D79))</f>
        <v>0</v>
      </c>
      <c r="H76" s="22">
        <f t="shared" ref="H76:K76" si="41">G79</f>
        <v>0</v>
      </c>
      <c r="I76" s="22">
        <f t="shared" si="41"/>
        <v>0</v>
      </c>
      <c r="J76" s="22">
        <f t="shared" si="41"/>
        <v>0</v>
      </c>
      <c r="K76" s="22">
        <f t="shared" si="41"/>
        <v>0</v>
      </c>
    </row>
    <row r="77" spans="1:13" x14ac:dyDescent="0.3">
      <c r="A77" s="19" t="s">
        <v>689</v>
      </c>
      <c r="B77" s="19" t="s">
        <v>437</v>
      </c>
      <c r="C77" s="61"/>
      <c r="D77" s="61"/>
      <c r="E77" s="61"/>
      <c r="F77" s="61"/>
      <c r="G77" s="61"/>
      <c r="H77" s="61"/>
      <c r="I77" s="61"/>
      <c r="J77" s="61"/>
      <c r="K77" s="61"/>
    </row>
    <row r="78" spans="1:13" x14ac:dyDescent="0.3">
      <c r="A78" s="19" t="s">
        <v>690</v>
      </c>
      <c r="B78" s="19" t="s">
        <v>438</v>
      </c>
      <c r="C78" s="61"/>
      <c r="D78" s="61"/>
      <c r="E78" s="61"/>
      <c r="F78" s="61"/>
      <c r="G78" s="61"/>
      <c r="H78" s="61"/>
      <c r="I78" s="61"/>
      <c r="J78" s="61"/>
      <c r="K78" s="61"/>
    </row>
    <row r="79" spans="1:13" ht="28.8" x14ac:dyDescent="0.3">
      <c r="A79" s="19" t="s">
        <v>691</v>
      </c>
      <c r="B79" s="19" t="s">
        <v>439</v>
      </c>
      <c r="C79" s="22">
        <f>C76+C77</f>
        <v>0</v>
      </c>
      <c r="D79" s="22">
        <f t="shared" ref="D79:K79" si="42">D76+D77</f>
        <v>0</v>
      </c>
      <c r="E79" s="22">
        <f t="shared" si="42"/>
        <v>0</v>
      </c>
      <c r="F79" s="22">
        <f t="shared" si="42"/>
        <v>0</v>
      </c>
      <c r="G79" s="22">
        <f t="shared" si="42"/>
        <v>0</v>
      </c>
      <c r="H79" s="22">
        <f t="shared" si="42"/>
        <v>0</v>
      </c>
      <c r="I79" s="22">
        <f t="shared" si="42"/>
        <v>0</v>
      </c>
      <c r="J79" s="22">
        <f t="shared" si="42"/>
        <v>0</v>
      </c>
      <c r="K79" s="22">
        <f t="shared" si="42"/>
        <v>0</v>
      </c>
    </row>
    <row r="80" spans="1:13" x14ac:dyDescent="0.3">
      <c r="A80" s="19" t="s">
        <v>692</v>
      </c>
      <c r="B80" s="19" t="s">
        <v>440</v>
      </c>
      <c r="C80" s="105">
        <f>+C75-C79</f>
        <v>0</v>
      </c>
      <c r="D80" s="105">
        <f t="shared" ref="D80:K80" si="43">+D75-D79</f>
        <v>0</v>
      </c>
      <c r="E80" s="105">
        <f t="shared" si="43"/>
        <v>0</v>
      </c>
      <c r="F80" s="105">
        <f t="shared" si="43"/>
        <v>0</v>
      </c>
      <c r="G80" s="105">
        <f t="shared" si="43"/>
        <v>0</v>
      </c>
      <c r="H80" s="105">
        <f t="shared" si="43"/>
        <v>0</v>
      </c>
      <c r="I80" s="105">
        <f t="shared" si="43"/>
        <v>0</v>
      </c>
      <c r="J80" s="105">
        <f t="shared" si="43"/>
        <v>0</v>
      </c>
      <c r="K80" s="105">
        <f t="shared" si="43"/>
        <v>0</v>
      </c>
      <c r="M80" s="93"/>
    </row>
    <row r="81" spans="1:13" x14ac:dyDescent="0.3">
      <c r="A81" s="7" t="s">
        <v>122</v>
      </c>
      <c r="B81" s="191" t="s">
        <v>123</v>
      </c>
      <c r="C81" s="192"/>
      <c r="D81" s="192"/>
      <c r="E81" s="192"/>
      <c r="F81" s="192"/>
      <c r="G81" s="192"/>
      <c r="H81" s="192"/>
      <c r="I81" s="192"/>
      <c r="J81" s="192"/>
      <c r="K81" s="193"/>
    </row>
    <row r="82" spans="1:13" x14ac:dyDescent="0.3">
      <c r="A82" s="19" t="s">
        <v>445</v>
      </c>
      <c r="B82" s="19" t="s">
        <v>430</v>
      </c>
      <c r="C82" s="143"/>
      <c r="D82" s="22">
        <f>C85</f>
        <v>0</v>
      </c>
      <c r="E82" s="22">
        <f>IF(E5&gt;0, D85, 0)</f>
        <v>0</v>
      </c>
      <c r="F82" s="22">
        <f>IF(F5&gt;0, E85, 0)</f>
        <v>0</v>
      </c>
      <c r="G82" s="22">
        <f>IF(F5&gt;0, F85, IF(E5&gt;0, E85, D85))</f>
        <v>0</v>
      </c>
      <c r="H82" s="22">
        <f t="shared" ref="H82:K82" si="44">G85</f>
        <v>0</v>
      </c>
      <c r="I82" s="22">
        <f t="shared" si="44"/>
        <v>0</v>
      </c>
      <c r="J82" s="22">
        <f t="shared" si="44"/>
        <v>0</v>
      </c>
      <c r="K82" s="22">
        <f t="shared" si="44"/>
        <v>0</v>
      </c>
    </row>
    <row r="83" spans="1:13" x14ac:dyDescent="0.3">
      <c r="A83" s="19" t="s">
        <v>446</v>
      </c>
      <c r="B83" s="19" t="s">
        <v>431</v>
      </c>
      <c r="C83" s="61"/>
      <c r="D83" s="61"/>
      <c r="E83" s="61"/>
      <c r="F83" s="61"/>
      <c r="G83" s="61"/>
      <c r="H83" s="61"/>
      <c r="I83" s="61"/>
      <c r="J83" s="61"/>
      <c r="K83" s="61"/>
    </row>
    <row r="84" spans="1:13" x14ac:dyDescent="0.3">
      <c r="A84" s="19" t="s">
        <v>447</v>
      </c>
      <c r="B84" s="19" t="s">
        <v>432</v>
      </c>
      <c r="C84" s="61"/>
      <c r="D84" s="61"/>
      <c r="E84" s="61"/>
      <c r="F84" s="61"/>
      <c r="G84" s="61"/>
      <c r="H84" s="61"/>
      <c r="I84" s="61"/>
      <c r="J84" s="61"/>
      <c r="K84" s="61"/>
    </row>
    <row r="85" spans="1:13" x14ac:dyDescent="0.3">
      <c r="A85" s="19" t="s">
        <v>448</v>
      </c>
      <c r="B85" s="19" t="s">
        <v>433</v>
      </c>
      <c r="C85" s="22">
        <f>C82+C83-C84</f>
        <v>0</v>
      </c>
      <c r="D85" s="22">
        <f>D82+D83-D84</f>
        <v>0</v>
      </c>
      <c r="E85" s="22">
        <f t="shared" ref="E85:K85" si="45">E82+E83-E84</f>
        <v>0</v>
      </c>
      <c r="F85" s="22">
        <f t="shared" si="45"/>
        <v>0</v>
      </c>
      <c r="G85" s="22">
        <f t="shared" si="45"/>
        <v>0</v>
      </c>
      <c r="H85" s="22">
        <f t="shared" si="45"/>
        <v>0</v>
      </c>
      <c r="I85" s="22">
        <f t="shared" si="45"/>
        <v>0</v>
      </c>
      <c r="J85" s="22">
        <f t="shared" si="45"/>
        <v>0</v>
      </c>
      <c r="K85" s="22">
        <f t="shared" si="45"/>
        <v>0</v>
      </c>
    </row>
    <row r="86" spans="1:13" x14ac:dyDescent="0.3">
      <c r="A86" s="7" t="s">
        <v>694</v>
      </c>
      <c r="B86" s="191" t="s">
        <v>124</v>
      </c>
      <c r="C86" s="192"/>
      <c r="D86" s="192"/>
      <c r="E86" s="192"/>
      <c r="F86" s="192"/>
      <c r="G86" s="192"/>
      <c r="H86" s="192"/>
      <c r="I86" s="192"/>
      <c r="J86" s="192"/>
      <c r="K86" s="193"/>
    </row>
    <row r="87" spans="1:13" x14ac:dyDescent="0.3">
      <c r="A87" s="19" t="s">
        <v>695</v>
      </c>
      <c r="B87" s="19" t="s">
        <v>559</v>
      </c>
      <c r="C87" s="143"/>
      <c r="D87" s="105">
        <f>C90</f>
        <v>0</v>
      </c>
      <c r="E87" s="105">
        <f>IF(E5&gt;0, D90, 0)</f>
        <v>0</v>
      </c>
      <c r="F87" s="105">
        <f>IF(F5&gt;0, E90, 0)</f>
        <v>0</v>
      </c>
      <c r="G87" s="105">
        <f>IF(F5&gt;0, F90, IF(E5&gt;0, E90, D90))</f>
        <v>0</v>
      </c>
      <c r="H87" s="105">
        <f>G90</f>
        <v>0</v>
      </c>
      <c r="I87" s="105">
        <f t="shared" ref="I87:K87" si="46">H90</f>
        <v>0</v>
      </c>
      <c r="J87" s="105">
        <f t="shared" si="46"/>
        <v>0</v>
      </c>
      <c r="K87" s="105">
        <f t="shared" si="46"/>
        <v>0</v>
      </c>
      <c r="M87" s="93"/>
    </row>
    <row r="88" spans="1:13" x14ac:dyDescent="0.3">
      <c r="A88" s="19" t="s">
        <v>696</v>
      </c>
      <c r="B88" s="19" t="s">
        <v>434</v>
      </c>
      <c r="C88" s="61"/>
      <c r="D88" s="61"/>
      <c r="E88" s="61"/>
      <c r="F88" s="61"/>
      <c r="G88" s="61"/>
      <c r="H88" s="61"/>
      <c r="I88" s="61"/>
      <c r="J88" s="61"/>
      <c r="K88" s="61"/>
    </row>
    <row r="89" spans="1:13" x14ac:dyDescent="0.3">
      <c r="A89" s="19" t="s">
        <v>530</v>
      </c>
      <c r="B89" s="19" t="s">
        <v>435</v>
      </c>
      <c r="C89" s="61"/>
      <c r="D89" s="61"/>
      <c r="E89" s="61"/>
      <c r="F89" s="61"/>
      <c r="G89" s="61"/>
      <c r="H89" s="61"/>
      <c r="I89" s="61"/>
      <c r="J89" s="61"/>
      <c r="K89" s="61"/>
    </row>
    <row r="90" spans="1:13" ht="30" customHeight="1" x14ac:dyDescent="0.3">
      <c r="A90" s="19" t="s">
        <v>531</v>
      </c>
      <c r="B90" s="19" t="s">
        <v>560</v>
      </c>
      <c r="C90" s="22">
        <f>+C87+C88-C89</f>
        <v>0</v>
      </c>
      <c r="D90" s="22">
        <f t="shared" ref="D90:K90" si="47">+D87+D88-D89</f>
        <v>0</v>
      </c>
      <c r="E90" s="22">
        <f t="shared" si="47"/>
        <v>0</v>
      </c>
      <c r="F90" s="22">
        <f t="shared" si="47"/>
        <v>0</v>
      </c>
      <c r="G90" s="22">
        <f t="shared" si="47"/>
        <v>0</v>
      </c>
      <c r="H90" s="22">
        <f t="shared" si="47"/>
        <v>0</v>
      </c>
      <c r="I90" s="22">
        <f t="shared" si="47"/>
        <v>0</v>
      </c>
      <c r="J90" s="22">
        <f t="shared" si="47"/>
        <v>0</v>
      </c>
      <c r="K90" s="22">
        <f t="shared" si="47"/>
        <v>0</v>
      </c>
      <c r="M90" s="93"/>
    </row>
    <row r="91" spans="1:13" ht="28.8" x14ac:dyDescent="0.3">
      <c r="A91" s="19" t="s">
        <v>532</v>
      </c>
      <c r="B91" s="19" t="s">
        <v>436</v>
      </c>
      <c r="C91" s="61"/>
      <c r="D91" s="22">
        <f>C94</f>
        <v>0</v>
      </c>
      <c r="E91" s="22">
        <f>IF(E5&gt;0, D94, 0)</f>
        <v>0</v>
      </c>
      <c r="F91" s="22">
        <f>IF(F5&gt;0, E94, 0)</f>
        <v>0</v>
      </c>
      <c r="G91" s="22">
        <f>IF(F5&gt;0, F94, IF(E5&gt;0, E94, D94))</f>
        <v>0</v>
      </c>
      <c r="H91" s="22">
        <f t="shared" ref="H91:K91" si="48">G94</f>
        <v>0</v>
      </c>
      <c r="I91" s="22">
        <f t="shared" si="48"/>
        <v>0</v>
      </c>
      <c r="J91" s="22">
        <f t="shared" si="48"/>
        <v>0</v>
      </c>
      <c r="K91" s="22">
        <f t="shared" si="48"/>
        <v>0</v>
      </c>
    </row>
    <row r="92" spans="1:13" x14ac:dyDescent="0.3">
      <c r="A92" s="19" t="s">
        <v>533</v>
      </c>
      <c r="B92" s="19" t="s">
        <v>437</v>
      </c>
      <c r="C92" s="61"/>
      <c r="D92" s="61"/>
      <c r="E92" s="61"/>
      <c r="F92" s="61"/>
      <c r="G92" s="61"/>
      <c r="H92" s="61"/>
      <c r="I92" s="61"/>
      <c r="J92" s="61"/>
      <c r="K92" s="61"/>
    </row>
    <row r="93" spans="1:13" x14ac:dyDescent="0.3">
      <c r="A93" s="19" t="s">
        <v>534</v>
      </c>
      <c r="B93" s="19" t="s">
        <v>438</v>
      </c>
      <c r="C93" s="61"/>
      <c r="D93" s="61"/>
      <c r="E93" s="61"/>
      <c r="F93" s="61"/>
      <c r="G93" s="61"/>
      <c r="H93" s="61"/>
      <c r="I93" s="61"/>
      <c r="J93" s="61"/>
      <c r="K93" s="61"/>
    </row>
    <row r="94" spans="1:13" ht="28.8" x14ac:dyDescent="0.3">
      <c r="A94" s="19" t="s">
        <v>535</v>
      </c>
      <c r="B94" s="19" t="s">
        <v>439</v>
      </c>
      <c r="C94" s="22">
        <f>C91+C92</f>
        <v>0</v>
      </c>
      <c r="D94" s="22">
        <f t="shared" ref="D94:K94" si="49">D91+D92</f>
        <v>0</v>
      </c>
      <c r="E94" s="22">
        <f t="shared" si="49"/>
        <v>0</v>
      </c>
      <c r="F94" s="22">
        <f t="shared" si="49"/>
        <v>0</v>
      </c>
      <c r="G94" s="22">
        <f t="shared" si="49"/>
        <v>0</v>
      </c>
      <c r="H94" s="22">
        <f t="shared" si="49"/>
        <v>0</v>
      </c>
      <c r="I94" s="22">
        <f t="shared" si="49"/>
        <v>0</v>
      </c>
      <c r="J94" s="22">
        <f t="shared" si="49"/>
        <v>0</v>
      </c>
      <c r="K94" s="22">
        <f t="shared" si="49"/>
        <v>0</v>
      </c>
    </row>
    <row r="95" spans="1:13" x14ac:dyDescent="0.3">
      <c r="A95" s="19" t="s">
        <v>536</v>
      </c>
      <c r="B95" s="19" t="s">
        <v>440</v>
      </c>
      <c r="C95" s="105">
        <f>+C90-C94</f>
        <v>0</v>
      </c>
      <c r="D95" s="105">
        <f t="shared" ref="D95:K95" si="50">+D90-D94</f>
        <v>0</v>
      </c>
      <c r="E95" s="105">
        <f t="shared" si="50"/>
        <v>0</v>
      </c>
      <c r="F95" s="105">
        <f t="shared" si="50"/>
        <v>0</v>
      </c>
      <c r="G95" s="105">
        <f t="shared" si="50"/>
        <v>0</v>
      </c>
      <c r="H95" s="105">
        <f t="shared" si="50"/>
        <v>0</v>
      </c>
      <c r="I95" s="105">
        <f t="shared" si="50"/>
        <v>0</v>
      </c>
      <c r="J95" s="105">
        <f t="shared" si="50"/>
        <v>0</v>
      </c>
      <c r="K95" s="105">
        <f t="shared" si="50"/>
        <v>0</v>
      </c>
      <c r="M95" s="93"/>
    </row>
    <row r="96" spans="1:13" x14ac:dyDescent="0.3">
      <c r="A96" s="7" t="s">
        <v>697</v>
      </c>
      <c r="B96" s="191" t="s">
        <v>177</v>
      </c>
      <c r="C96" s="192"/>
      <c r="D96" s="192"/>
      <c r="E96" s="192"/>
      <c r="F96" s="192"/>
      <c r="G96" s="192"/>
      <c r="H96" s="192"/>
      <c r="I96" s="192"/>
      <c r="J96" s="192"/>
      <c r="K96" s="193"/>
    </row>
    <row r="97" spans="1:13" x14ac:dyDescent="0.3">
      <c r="A97" s="19" t="s">
        <v>698</v>
      </c>
      <c r="B97" s="19" t="s">
        <v>559</v>
      </c>
      <c r="C97" s="143"/>
      <c r="D97" s="22">
        <f>C100</f>
        <v>0</v>
      </c>
      <c r="E97" s="22">
        <f>IF(E5&gt;0, D100, 0)</f>
        <v>0</v>
      </c>
      <c r="F97" s="22">
        <f>IF(F5&gt;0, E100, 0)</f>
        <v>0</v>
      </c>
      <c r="G97" s="22">
        <f>IF(F5&gt;0, F100, IF(E5&gt;0, E100, D100))</f>
        <v>0</v>
      </c>
      <c r="H97" s="22">
        <f>G100</f>
        <v>0</v>
      </c>
      <c r="I97" s="22">
        <f t="shared" ref="I97:K97" si="51">H100</f>
        <v>0</v>
      </c>
      <c r="J97" s="22">
        <f t="shared" si="51"/>
        <v>0</v>
      </c>
      <c r="K97" s="22">
        <f t="shared" si="51"/>
        <v>0</v>
      </c>
      <c r="M97" s="93"/>
    </row>
    <row r="98" spans="1:13" x14ac:dyDescent="0.3">
      <c r="A98" s="19" t="s">
        <v>699</v>
      </c>
      <c r="B98" s="19" t="s">
        <v>434</v>
      </c>
      <c r="C98" s="61"/>
      <c r="D98" s="61"/>
      <c r="E98" s="61"/>
      <c r="F98" s="61"/>
      <c r="G98" s="61"/>
      <c r="H98" s="61"/>
      <c r="I98" s="61"/>
      <c r="J98" s="61"/>
      <c r="K98" s="61"/>
    </row>
    <row r="99" spans="1:13" x14ac:dyDescent="0.3">
      <c r="A99" s="19" t="s">
        <v>700</v>
      </c>
      <c r="B99" s="19" t="s">
        <v>435</v>
      </c>
      <c r="C99" s="61"/>
      <c r="D99" s="61"/>
      <c r="E99" s="61"/>
      <c r="F99" s="61"/>
      <c r="G99" s="61"/>
      <c r="H99" s="61"/>
      <c r="I99" s="61"/>
      <c r="J99" s="61"/>
      <c r="K99" s="61"/>
    </row>
    <row r="100" spans="1:13" x14ac:dyDescent="0.3">
      <c r="A100" s="19" t="s">
        <v>693</v>
      </c>
      <c r="B100" s="19" t="s">
        <v>560</v>
      </c>
      <c r="C100" s="22">
        <f>+C97+C98-C99</f>
        <v>0</v>
      </c>
      <c r="D100" s="22">
        <f t="shared" ref="D100:K100" si="52">+D97+D98-D99</f>
        <v>0</v>
      </c>
      <c r="E100" s="22">
        <f t="shared" si="52"/>
        <v>0</v>
      </c>
      <c r="F100" s="22">
        <f t="shared" si="52"/>
        <v>0</v>
      </c>
      <c r="G100" s="22">
        <f t="shared" si="52"/>
        <v>0</v>
      </c>
      <c r="H100" s="22">
        <f t="shared" si="52"/>
        <v>0</v>
      </c>
      <c r="I100" s="22">
        <f t="shared" si="52"/>
        <v>0</v>
      </c>
      <c r="J100" s="22">
        <f t="shared" si="52"/>
        <v>0</v>
      </c>
      <c r="K100" s="22">
        <f t="shared" si="52"/>
        <v>0</v>
      </c>
      <c r="M100" s="93"/>
    </row>
    <row r="101" spans="1:13" ht="28.8" x14ac:dyDescent="0.3">
      <c r="A101" s="19" t="s">
        <v>701</v>
      </c>
      <c r="B101" s="19" t="s">
        <v>436</v>
      </c>
      <c r="C101" s="61"/>
      <c r="D101" s="22">
        <f>C104</f>
        <v>0</v>
      </c>
      <c r="E101" s="22">
        <f>IF(E5&gt;0, D104, 0)</f>
        <v>0</v>
      </c>
      <c r="F101" s="22">
        <f>IF(F5&gt;0, E104, 0)</f>
        <v>0</v>
      </c>
      <c r="G101" s="22">
        <f>IF(F5&gt;0, F104, IF(E5&gt;0, E104, D104))</f>
        <v>0</v>
      </c>
      <c r="H101" s="22">
        <f t="shared" ref="H101:K101" si="53">G104</f>
        <v>0</v>
      </c>
      <c r="I101" s="22">
        <f t="shared" si="53"/>
        <v>0</v>
      </c>
      <c r="J101" s="22">
        <f t="shared" si="53"/>
        <v>0</v>
      </c>
      <c r="K101" s="22">
        <f t="shared" si="53"/>
        <v>0</v>
      </c>
    </row>
    <row r="102" spans="1:13" x14ac:dyDescent="0.3">
      <c r="A102" s="19" t="s">
        <v>702</v>
      </c>
      <c r="B102" s="19" t="s">
        <v>437</v>
      </c>
      <c r="C102" s="61"/>
      <c r="D102" s="61"/>
      <c r="E102" s="61"/>
      <c r="F102" s="61"/>
      <c r="G102" s="61"/>
      <c r="H102" s="61"/>
      <c r="I102" s="61"/>
      <c r="J102" s="61"/>
      <c r="K102" s="61"/>
    </row>
    <row r="103" spans="1:13" x14ac:dyDescent="0.3">
      <c r="A103" s="19" t="s">
        <v>703</v>
      </c>
      <c r="B103" s="19" t="s">
        <v>438</v>
      </c>
      <c r="C103" s="61"/>
      <c r="D103" s="61"/>
      <c r="E103" s="61"/>
      <c r="F103" s="61"/>
      <c r="G103" s="61"/>
      <c r="H103" s="61"/>
      <c r="I103" s="61"/>
      <c r="J103" s="61"/>
      <c r="K103" s="61"/>
    </row>
    <row r="104" spans="1:13" ht="28.8" x14ac:dyDescent="0.3">
      <c r="A104" s="19" t="s">
        <v>704</v>
      </c>
      <c r="B104" s="19" t="s">
        <v>439</v>
      </c>
      <c r="C104" s="22">
        <f>C101+C102</f>
        <v>0</v>
      </c>
      <c r="D104" s="22">
        <f t="shared" ref="D104:K104" si="54">D101+D102</f>
        <v>0</v>
      </c>
      <c r="E104" s="22">
        <f t="shared" si="54"/>
        <v>0</v>
      </c>
      <c r="F104" s="22">
        <f t="shared" si="54"/>
        <v>0</v>
      </c>
      <c r="G104" s="22">
        <f t="shared" si="54"/>
        <v>0</v>
      </c>
      <c r="H104" s="22">
        <f t="shared" si="54"/>
        <v>0</v>
      </c>
      <c r="I104" s="22">
        <f t="shared" si="54"/>
        <v>0</v>
      </c>
      <c r="J104" s="22">
        <f t="shared" si="54"/>
        <v>0</v>
      </c>
      <c r="K104" s="22">
        <f t="shared" si="54"/>
        <v>0</v>
      </c>
    </row>
    <row r="105" spans="1:13" x14ac:dyDescent="0.3">
      <c r="A105" s="19" t="s">
        <v>705</v>
      </c>
      <c r="B105" s="19" t="s">
        <v>440</v>
      </c>
      <c r="C105" s="105">
        <f>+C100-C104</f>
        <v>0</v>
      </c>
      <c r="D105" s="105">
        <f t="shared" ref="D105:K105" si="55">+D100-D104</f>
        <v>0</v>
      </c>
      <c r="E105" s="105">
        <f t="shared" si="55"/>
        <v>0</v>
      </c>
      <c r="F105" s="105">
        <f t="shared" si="55"/>
        <v>0</v>
      </c>
      <c r="G105" s="105">
        <f t="shared" si="55"/>
        <v>0</v>
      </c>
      <c r="H105" s="105">
        <f t="shared" si="55"/>
        <v>0</v>
      </c>
      <c r="I105" s="105">
        <f t="shared" si="55"/>
        <v>0</v>
      </c>
      <c r="J105" s="105">
        <f t="shared" si="55"/>
        <v>0</v>
      </c>
      <c r="K105" s="105">
        <f t="shared" si="55"/>
        <v>0</v>
      </c>
      <c r="M105" s="93"/>
    </row>
    <row r="106" spans="1:13" x14ac:dyDescent="0.3">
      <c r="A106" s="7" t="s">
        <v>537</v>
      </c>
      <c r="B106" s="191" t="s">
        <v>125</v>
      </c>
      <c r="C106" s="192"/>
      <c r="D106" s="192"/>
      <c r="E106" s="192"/>
      <c r="F106" s="192"/>
      <c r="G106" s="192"/>
      <c r="H106" s="192"/>
      <c r="I106" s="192"/>
      <c r="J106" s="192"/>
      <c r="K106" s="193"/>
    </row>
    <row r="107" spans="1:13" x14ac:dyDescent="0.3">
      <c r="A107" s="19" t="s">
        <v>538</v>
      </c>
      <c r="B107" s="19" t="s">
        <v>559</v>
      </c>
      <c r="C107" s="143"/>
      <c r="D107" s="22">
        <f>C110</f>
        <v>0</v>
      </c>
      <c r="E107" s="22">
        <f>IF(E5&gt;0, D110, 0)</f>
        <v>0</v>
      </c>
      <c r="F107" s="22">
        <f>IF(F5&gt;0, E110, 0)</f>
        <v>0</v>
      </c>
      <c r="G107" s="22">
        <f>IF(F5&gt;0, F110, IF(E5&gt;0, E110, D110))</f>
        <v>0</v>
      </c>
      <c r="H107" s="22">
        <f>G110</f>
        <v>0</v>
      </c>
      <c r="I107" s="22">
        <f t="shared" ref="I107:K107" si="56">H110</f>
        <v>0</v>
      </c>
      <c r="J107" s="22">
        <f t="shared" si="56"/>
        <v>0</v>
      </c>
      <c r="K107" s="22">
        <f t="shared" si="56"/>
        <v>0</v>
      </c>
      <c r="M107" s="93"/>
    </row>
    <row r="108" spans="1:13" x14ac:dyDescent="0.3">
      <c r="A108" s="19" t="s">
        <v>539</v>
      </c>
      <c r="B108" s="19" t="s">
        <v>434</v>
      </c>
      <c r="C108" s="61"/>
      <c r="D108" s="61"/>
      <c r="E108" s="61"/>
      <c r="F108" s="61"/>
      <c r="G108" s="61"/>
      <c r="H108" s="61"/>
      <c r="I108" s="61"/>
      <c r="J108" s="61"/>
      <c r="K108" s="61"/>
    </row>
    <row r="109" spans="1:13" x14ac:dyDescent="0.3">
      <c r="A109" s="19" t="s">
        <v>540</v>
      </c>
      <c r="B109" s="19" t="s">
        <v>435</v>
      </c>
      <c r="C109" s="61"/>
      <c r="D109" s="61"/>
      <c r="E109" s="61"/>
      <c r="F109" s="61"/>
      <c r="G109" s="61"/>
      <c r="H109" s="61"/>
      <c r="I109" s="61"/>
      <c r="J109" s="61"/>
      <c r="K109" s="61"/>
    </row>
    <row r="110" spans="1:13" x14ac:dyDescent="0.3">
      <c r="A110" s="19" t="s">
        <v>541</v>
      </c>
      <c r="B110" s="19" t="s">
        <v>560</v>
      </c>
      <c r="C110" s="22">
        <f>+C107+C108-C109</f>
        <v>0</v>
      </c>
      <c r="D110" s="22">
        <f t="shared" ref="D110:K110" si="57">+D107+D108-D109</f>
        <v>0</v>
      </c>
      <c r="E110" s="22">
        <f t="shared" si="57"/>
        <v>0</v>
      </c>
      <c r="F110" s="22">
        <f t="shared" si="57"/>
        <v>0</v>
      </c>
      <c r="G110" s="22">
        <f t="shared" si="57"/>
        <v>0</v>
      </c>
      <c r="H110" s="22">
        <f t="shared" si="57"/>
        <v>0</v>
      </c>
      <c r="I110" s="22">
        <f t="shared" si="57"/>
        <v>0</v>
      </c>
      <c r="J110" s="22">
        <f t="shared" si="57"/>
        <v>0</v>
      </c>
      <c r="K110" s="22">
        <f t="shared" si="57"/>
        <v>0</v>
      </c>
      <c r="M110" s="93"/>
    </row>
    <row r="111" spans="1:13" ht="28.8" x14ac:dyDescent="0.3">
      <c r="A111" s="19" t="s">
        <v>542</v>
      </c>
      <c r="B111" s="19" t="s">
        <v>436</v>
      </c>
      <c r="C111" s="61"/>
      <c r="D111" s="22">
        <f>C114</f>
        <v>0</v>
      </c>
      <c r="E111" s="22">
        <f>IF(E5&gt;0, D114, 0)</f>
        <v>0</v>
      </c>
      <c r="F111" s="22">
        <f>IF(F5&gt;0, E114, 0)</f>
        <v>0</v>
      </c>
      <c r="G111" s="22">
        <f>IF(F5&gt;0, F114, IF(E5&gt;0, E114, D114))</f>
        <v>0</v>
      </c>
      <c r="H111" s="22">
        <f t="shared" ref="H111:K111" si="58">G114</f>
        <v>0</v>
      </c>
      <c r="I111" s="22">
        <f t="shared" si="58"/>
        <v>0</v>
      </c>
      <c r="J111" s="22">
        <f t="shared" si="58"/>
        <v>0</v>
      </c>
      <c r="K111" s="22">
        <f t="shared" si="58"/>
        <v>0</v>
      </c>
    </row>
    <row r="112" spans="1:13" x14ac:dyDescent="0.3">
      <c r="A112" s="19" t="s">
        <v>543</v>
      </c>
      <c r="B112" s="19" t="s">
        <v>437</v>
      </c>
      <c r="C112" s="61"/>
      <c r="D112" s="61"/>
      <c r="E112" s="61"/>
      <c r="F112" s="61"/>
      <c r="G112" s="61"/>
      <c r="H112" s="61"/>
      <c r="I112" s="61"/>
      <c r="J112" s="61"/>
      <c r="K112" s="61"/>
    </row>
    <row r="113" spans="1:13" x14ac:dyDescent="0.3">
      <c r="A113" s="19" t="s">
        <v>544</v>
      </c>
      <c r="B113" s="19" t="s">
        <v>438</v>
      </c>
      <c r="C113" s="61"/>
      <c r="D113" s="61"/>
      <c r="E113" s="61"/>
      <c r="F113" s="61"/>
      <c r="G113" s="61"/>
      <c r="H113" s="61"/>
      <c r="I113" s="61"/>
      <c r="J113" s="61"/>
      <c r="K113" s="61"/>
    </row>
    <row r="114" spans="1:13" ht="28.8" x14ac:dyDescent="0.3">
      <c r="A114" s="19" t="s">
        <v>545</v>
      </c>
      <c r="B114" s="19" t="s">
        <v>439</v>
      </c>
      <c r="C114" s="22">
        <f>C111+C112</f>
        <v>0</v>
      </c>
      <c r="D114" s="22">
        <f t="shared" ref="D114:K114" si="59">D111+D112</f>
        <v>0</v>
      </c>
      <c r="E114" s="22">
        <f t="shared" si="59"/>
        <v>0</v>
      </c>
      <c r="F114" s="22">
        <f t="shared" si="59"/>
        <v>0</v>
      </c>
      <c r="G114" s="22">
        <f t="shared" si="59"/>
        <v>0</v>
      </c>
      <c r="H114" s="22">
        <f t="shared" si="59"/>
        <v>0</v>
      </c>
      <c r="I114" s="22">
        <f t="shared" si="59"/>
        <v>0</v>
      </c>
      <c r="J114" s="22">
        <f t="shared" si="59"/>
        <v>0</v>
      </c>
      <c r="K114" s="22">
        <f t="shared" si="59"/>
        <v>0</v>
      </c>
    </row>
    <row r="115" spans="1:13" x14ac:dyDescent="0.3">
      <c r="A115" s="19" t="s">
        <v>546</v>
      </c>
      <c r="B115" s="19" t="s">
        <v>440</v>
      </c>
      <c r="C115" s="105">
        <f>+C110-C114</f>
        <v>0</v>
      </c>
      <c r="D115" s="105">
        <f t="shared" ref="D115:K115" si="60">+D110-D114</f>
        <v>0</v>
      </c>
      <c r="E115" s="105">
        <f t="shared" si="60"/>
        <v>0</v>
      </c>
      <c r="F115" s="105">
        <f t="shared" si="60"/>
        <v>0</v>
      </c>
      <c r="G115" s="105">
        <f t="shared" si="60"/>
        <v>0</v>
      </c>
      <c r="H115" s="105">
        <f t="shared" si="60"/>
        <v>0</v>
      </c>
      <c r="I115" s="105">
        <f t="shared" si="60"/>
        <v>0</v>
      </c>
      <c r="J115" s="105">
        <f t="shared" si="60"/>
        <v>0</v>
      </c>
      <c r="K115" s="105">
        <f t="shared" si="60"/>
        <v>0</v>
      </c>
      <c r="M115" s="93"/>
    </row>
    <row r="116" spans="1:13" x14ac:dyDescent="0.3">
      <c r="A116" s="7" t="s">
        <v>547</v>
      </c>
      <c r="B116" s="191" t="s">
        <v>557</v>
      </c>
      <c r="C116" s="192"/>
      <c r="D116" s="192"/>
      <c r="E116" s="192"/>
      <c r="F116" s="192"/>
      <c r="G116" s="192"/>
      <c r="H116" s="192"/>
      <c r="I116" s="192"/>
      <c r="J116" s="192"/>
      <c r="K116" s="193"/>
    </row>
    <row r="117" spans="1:13" x14ac:dyDescent="0.3">
      <c r="A117" s="19" t="s">
        <v>548</v>
      </c>
      <c r="B117" s="19" t="s">
        <v>559</v>
      </c>
      <c r="C117" s="143"/>
      <c r="D117" s="22">
        <f>C120</f>
        <v>0</v>
      </c>
      <c r="E117" s="22">
        <f>IF(E5&gt;0, D120, 0)</f>
        <v>0</v>
      </c>
      <c r="F117" s="22">
        <f>IF(F5&gt;0, E120, 0)</f>
        <v>0</v>
      </c>
      <c r="G117" s="22">
        <f>IF(F5&gt;0, F120, IF(E5&gt;0, E120, D120))</f>
        <v>0</v>
      </c>
      <c r="H117" s="22">
        <f>G120</f>
        <v>0</v>
      </c>
      <c r="I117" s="22">
        <f t="shared" ref="I117:K117" si="61">H120</f>
        <v>0</v>
      </c>
      <c r="J117" s="22">
        <f t="shared" si="61"/>
        <v>0</v>
      </c>
      <c r="K117" s="22">
        <f t="shared" si="61"/>
        <v>0</v>
      </c>
      <c r="M117" s="93"/>
    </row>
    <row r="118" spans="1:13" x14ac:dyDescent="0.3">
      <c r="A118" s="19" t="s">
        <v>549</v>
      </c>
      <c r="B118" s="19" t="s">
        <v>434</v>
      </c>
      <c r="C118" s="61"/>
      <c r="D118" s="61"/>
      <c r="E118" s="61"/>
      <c r="F118" s="61"/>
      <c r="G118" s="61"/>
      <c r="H118" s="61"/>
      <c r="I118" s="61"/>
      <c r="J118" s="61"/>
      <c r="K118" s="61"/>
    </row>
    <row r="119" spans="1:13" x14ac:dyDescent="0.3">
      <c r="A119" s="19" t="s">
        <v>550</v>
      </c>
      <c r="B119" s="19" t="s">
        <v>435</v>
      </c>
      <c r="C119" s="61"/>
      <c r="D119" s="61"/>
      <c r="E119" s="61"/>
      <c r="F119" s="61"/>
      <c r="G119" s="61"/>
      <c r="H119" s="61"/>
      <c r="I119" s="61"/>
      <c r="J119" s="61"/>
      <c r="K119" s="61"/>
    </row>
    <row r="120" spans="1:13" x14ac:dyDescent="0.3">
      <c r="A120" s="19" t="s">
        <v>551</v>
      </c>
      <c r="B120" s="19" t="s">
        <v>560</v>
      </c>
      <c r="C120" s="22">
        <f>+C117+C118-C119</f>
        <v>0</v>
      </c>
      <c r="D120" s="22">
        <f t="shared" ref="D120:K120" si="62">+D117+D118-D119</f>
        <v>0</v>
      </c>
      <c r="E120" s="22">
        <f t="shared" si="62"/>
        <v>0</v>
      </c>
      <c r="F120" s="22">
        <f t="shared" si="62"/>
        <v>0</v>
      </c>
      <c r="G120" s="22">
        <f t="shared" si="62"/>
        <v>0</v>
      </c>
      <c r="H120" s="22">
        <f t="shared" si="62"/>
        <v>0</v>
      </c>
      <c r="I120" s="22">
        <f t="shared" si="62"/>
        <v>0</v>
      </c>
      <c r="J120" s="22">
        <f t="shared" si="62"/>
        <v>0</v>
      </c>
      <c r="K120" s="22">
        <f t="shared" si="62"/>
        <v>0</v>
      </c>
      <c r="M120" s="93"/>
    </row>
    <row r="121" spans="1:13" ht="28.8" x14ac:dyDescent="0.3">
      <c r="A121" s="19" t="s">
        <v>552</v>
      </c>
      <c r="B121" s="19" t="s">
        <v>436</v>
      </c>
      <c r="C121" s="61"/>
      <c r="D121" s="22">
        <f>C124</f>
        <v>0</v>
      </c>
      <c r="E121" s="22">
        <f>IF(E5&gt;0, D124, 0)</f>
        <v>0</v>
      </c>
      <c r="F121" s="22">
        <f>IF(F5&gt;0, E124, 0)</f>
        <v>0</v>
      </c>
      <c r="G121" s="22">
        <f>IF(F5&gt;0, F124, IF(E5&gt;0, E124, D124))</f>
        <v>0</v>
      </c>
      <c r="H121" s="22">
        <f t="shared" ref="H121:K121" si="63">G124</f>
        <v>0</v>
      </c>
      <c r="I121" s="22">
        <f t="shared" si="63"/>
        <v>0</v>
      </c>
      <c r="J121" s="22">
        <f t="shared" si="63"/>
        <v>0</v>
      </c>
      <c r="K121" s="22">
        <f t="shared" si="63"/>
        <v>0</v>
      </c>
    </row>
    <row r="122" spans="1:13" x14ac:dyDescent="0.3">
      <c r="A122" s="19" t="s">
        <v>553</v>
      </c>
      <c r="B122" s="19" t="s">
        <v>437</v>
      </c>
      <c r="C122" s="61"/>
      <c r="D122" s="61"/>
      <c r="E122" s="61"/>
      <c r="F122" s="61"/>
      <c r="G122" s="61"/>
      <c r="H122" s="61"/>
      <c r="I122" s="61"/>
      <c r="J122" s="61"/>
      <c r="K122" s="61"/>
    </row>
    <row r="123" spans="1:13" x14ac:dyDescent="0.3">
      <c r="A123" s="19" t="s">
        <v>554</v>
      </c>
      <c r="B123" s="19" t="s">
        <v>438</v>
      </c>
      <c r="C123" s="61"/>
      <c r="D123" s="61"/>
      <c r="E123" s="61"/>
      <c r="F123" s="61"/>
      <c r="G123" s="61"/>
      <c r="H123" s="61"/>
      <c r="I123" s="61"/>
      <c r="J123" s="61"/>
      <c r="K123" s="61"/>
    </row>
    <row r="124" spans="1:13" ht="28.8" x14ac:dyDescent="0.3">
      <c r="A124" s="19" t="s">
        <v>555</v>
      </c>
      <c r="B124" s="19" t="s">
        <v>439</v>
      </c>
      <c r="C124" s="22">
        <f>C121+C122</f>
        <v>0</v>
      </c>
      <c r="D124" s="22">
        <f t="shared" ref="D124:K124" si="64">D121+D122</f>
        <v>0</v>
      </c>
      <c r="E124" s="22">
        <f t="shared" si="64"/>
        <v>0</v>
      </c>
      <c r="F124" s="22">
        <f t="shared" si="64"/>
        <v>0</v>
      </c>
      <c r="G124" s="22">
        <f t="shared" si="64"/>
        <v>0</v>
      </c>
      <c r="H124" s="22">
        <f t="shared" si="64"/>
        <v>0</v>
      </c>
      <c r="I124" s="22">
        <f t="shared" si="64"/>
        <v>0</v>
      </c>
      <c r="J124" s="22">
        <f t="shared" si="64"/>
        <v>0</v>
      </c>
      <c r="K124" s="22">
        <f t="shared" si="64"/>
        <v>0</v>
      </c>
    </row>
    <row r="125" spans="1:13" ht="15" thickBot="1" x14ac:dyDescent="0.35">
      <c r="A125" s="118" t="s">
        <v>556</v>
      </c>
      <c r="B125" s="118" t="s">
        <v>440</v>
      </c>
      <c r="C125" s="119">
        <f>+C120-C124</f>
        <v>0</v>
      </c>
      <c r="D125" s="119">
        <f t="shared" ref="D125:K125" si="65">+D120-D124</f>
        <v>0</v>
      </c>
      <c r="E125" s="119">
        <f t="shared" si="65"/>
        <v>0</v>
      </c>
      <c r="F125" s="119">
        <f t="shared" si="65"/>
        <v>0</v>
      </c>
      <c r="G125" s="119">
        <f t="shared" si="65"/>
        <v>0</v>
      </c>
      <c r="H125" s="119">
        <f t="shared" si="65"/>
        <v>0</v>
      </c>
      <c r="I125" s="119">
        <f t="shared" si="65"/>
        <v>0</v>
      </c>
      <c r="J125" s="119">
        <f t="shared" si="65"/>
        <v>0</v>
      </c>
      <c r="K125" s="119">
        <f t="shared" si="65"/>
        <v>0</v>
      </c>
      <c r="M125" s="93"/>
    </row>
    <row r="126" spans="1:13" x14ac:dyDescent="0.3">
      <c r="A126" s="120" t="s">
        <v>706</v>
      </c>
      <c r="B126" s="201" t="s">
        <v>558</v>
      </c>
      <c r="C126" s="202"/>
      <c r="D126" s="202"/>
      <c r="E126" s="202"/>
      <c r="F126" s="202"/>
      <c r="G126" s="202"/>
      <c r="H126" s="202"/>
      <c r="I126" s="202"/>
      <c r="J126" s="202"/>
      <c r="K126" s="203"/>
    </row>
    <row r="127" spans="1:13" x14ac:dyDescent="0.3">
      <c r="A127" s="161" t="s">
        <v>707</v>
      </c>
      <c r="B127" s="19" t="s">
        <v>559</v>
      </c>
      <c r="C127" s="22">
        <f>C82+C87+C72+C97+C107+C117</f>
        <v>0</v>
      </c>
      <c r="D127" s="22">
        <f t="shared" ref="D127:K127" si="66">D82+D87+D72+D97+D107+D117</f>
        <v>0</v>
      </c>
      <c r="E127" s="22">
        <f t="shared" si="66"/>
        <v>0</v>
      </c>
      <c r="F127" s="22">
        <f t="shared" si="66"/>
        <v>0</v>
      </c>
      <c r="G127" s="22">
        <f t="shared" si="66"/>
        <v>0</v>
      </c>
      <c r="H127" s="22">
        <f t="shared" si="66"/>
        <v>0</v>
      </c>
      <c r="I127" s="22">
        <f t="shared" si="66"/>
        <v>0</v>
      </c>
      <c r="J127" s="22">
        <f t="shared" si="66"/>
        <v>0</v>
      </c>
      <c r="K127" s="122">
        <f t="shared" si="66"/>
        <v>0</v>
      </c>
      <c r="M127" s="93"/>
    </row>
    <row r="128" spans="1:13" x14ac:dyDescent="0.3">
      <c r="A128" s="161" t="s">
        <v>708</v>
      </c>
      <c r="B128" s="19" t="s">
        <v>434</v>
      </c>
      <c r="C128" s="22">
        <f>C83+C88+C73+C98+C108+C118</f>
        <v>0</v>
      </c>
      <c r="D128" s="22">
        <f t="shared" ref="D128:K128" si="67">D83+D88+D73+D98+D108+D118</f>
        <v>0</v>
      </c>
      <c r="E128" s="22">
        <f t="shared" si="67"/>
        <v>0</v>
      </c>
      <c r="F128" s="22">
        <f t="shared" si="67"/>
        <v>0</v>
      </c>
      <c r="G128" s="22">
        <f t="shared" si="67"/>
        <v>0</v>
      </c>
      <c r="H128" s="22">
        <f t="shared" si="67"/>
        <v>0</v>
      </c>
      <c r="I128" s="22">
        <f t="shared" si="67"/>
        <v>0</v>
      </c>
      <c r="J128" s="22">
        <f t="shared" si="67"/>
        <v>0</v>
      </c>
      <c r="K128" s="122">
        <f t="shared" si="67"/>
        <v>0</v>
      </c>
    </row>
    <row r="129" spans="1:13" x14ac:dyDescent="0.3">
      <c r="A129" s="161" t="s">
        <v>709</v>
      </c>
      <c r="B129" s="19" t="s">
        <v>435</v>
      </c>
      <c r="C129" s="22">
        <f>C84+C89+C74+C99+C109+C119</f>
        <v>0</v>
      </c>
      <c r="D129" s="22">
        <f t="shared" ref="D129:K129" si="68">D84+D89+D74+D99+D109+D119</f>
        <v>0</v>
      </c>
      <c r="E129" s="22">
        <f t="shared" si="68"/>
        <v>0</v>
      </c>
      <c r="F129" s="22">
        <f t="shared" si="68"/>
        <v>0</v>
      </c>
      <c r="G129" s="22">
        <f t="shared" si="68"/>
        <v>0</v>
      </c>
      <c r="H129" s="22">
        <f t="shared" si="68"/>
        <v>0</v>
      </c>
      <c r="I129" s="22">
        <f t="shared" si="68"/>
        <v>0</v>
      </c>
      <c r="J129" s="22">
        <f t="shared" si="68"/>
        <v>0</v>
      </c>
      <c r="K129" s="122">
        <f t="shared" si="68"/>
        <v>0</v>
      </c>
    </row>
    <row r="130" spans="1:13" x14ac:dyDescent="0.3">
      <c r="A130" s="161" t="s">
        <v>710</v>
      </c>
      <c r="B130" s="19" t="s">
        <v>560</v>
      </c>
      <c r="C130" s="22">
        <f>C90+C75+C100+C110+C120</f>
        <v>0</v>
      </c>
      <c r="D130" s="22">
        <f t="shared" ref="D130:K130" si="69">D90+D75+D100+D110+D120</f>
        <v>0</v>
      </c>
      <c r="E130" s="22">
        <f t="shared" si="69"/>
        <v>0</v>
      </c>
      <c r="F130" s="22">
        <f t="shared" si="69"/>
        <v>0</v>
      </c>
      <c r="G130" s="22">
        <f t="shared" si="69"/>
        <v>0</v>
      </c>
      <c r="H130" s="22">
        <f t="shared" si="69"/>
        <v>0</v>
      </c>
      <c r="I130" s="22">
        <f t="shared" si="69"/>
        <v>0</v>
      </c>
      <c r="J130" s="22">
        <f t="shared" si="69"/>
        <v>0</v>
      </c>
      <c r="K130" s="122">
        <f t="shared" si="69"/>
        <v>0</v>
      </c>
      <c r="M130" s="93"/>
    </row>
    <row r="131" spans="1:13" ht="28.8" x14ac:dyDescent="0.3">
      <c r="A131" s="161" t="s">
        <v>711</v>
      </c>
      <c r="B131" s="19" t="s">
        <v>436</v>
      </c>
      <c r="C131" s="22">
        <f>C91+C76+C101+C111+C121</f>
        <v>0</v>
      </c>
      <c r="D131" s="22">
        <f t="shared" ref="D131:K131" si="70">D91+D76+D101+D111+D121</f>
        <v>0</v>
      </c>
      <c r="E131" s="22">
        <f t="shared" si="70"/>
        <v>0</v>
      </c>
      <c r="F131" s="22">
        <f t="shared" si="70"/>
        <v>0</v>
      </c>
      <c r="G131" s="22">
        <f t="shared" si="70"/>
        <v>0</v>
      </c>
      <c r="H131" s="22">
        <f t="shared" si="70"/>
        <v>0</v>
      </c>
      <c r="I131" s="22">
        <f t="shared" si="70"/>
        <v>0</v>
      </c>
      <c r="J131" s="22">
        <f t="shared" si="70"/>
        <v>0</v>
      </c>
      <c r="K131" s="122">
        <f t="shared" si="70"/>
        <v>0</v>
      </c>
    </row>
    <row r="132" spans="1:13" x14ac:dyDescent="0.3">
      <c r="A132" s="161" t="s">
        <v>712</v>
      </c>
      <c r="B132" s="19" t="s">
        <v>437</v>
      </c>
      <c r="C132" s="22">
        <f>C92+C77+C102+C112+C122</f>
        <v>0</v>
      </c>
      <c r="D132" s="22">
        <f t="shared" ref="D132:K132" si="71">D92+D77+D102+D112+D122</f>
        <v>0</v>
      </c>
      <c r="E132" s="22">
        <f t="shared" si="71"/>
        <v>0</v>
      </c>
      <c r="F132" s="22">
        <f t="shared" si="71"/>
        <v>0</v>
      </c>
      <c r="G132" s="22">
        <f t="shared" si="71"/>
        <v>0</v>
      </c>
      <c r="H132" s="22">
        <f t="shared" si="71"/>
        <v>0</v>
      </c>
      <c r="I132" s="22">
        <f t="shared" si="71"/>
        <v>0</v>
      </c>
      <c r="J132" s="22">
        <f t="shared" si="71"/>
        <v>0</v>
      </c>
      <c r="K132" s="122">
        <f t="shared" si="71"/>
        <v>0</v>
      </c>
    </row>
    <row r="133" spans="1:13" x14ac:dyDescent="0.3">
      <c r="A133" s="161" t="s">
        <v>713</v>
      </c>
      <c r="B133" s="19" t="s">
        <v>438</v>
      </c>
      <c r="C133" s="22">
        <f>C93+C78+C103+C113+C123</f>
        <v>0</v>
      </c>
      <c r="D133" s="22">
        <f t="shared" ref="D133:K133" si="72">D93+D78+D103+D113+D123</f>
        <v>0</v>
      </c>
      <c r="E133" s="22">
        <f t="shared" si="72"/>
        <v>0</v>
      </c>
      <c r="F133" s="22">
        <f t="shared" si="72"/>
        <v>0</v>
      </c>
      <c r="G133" s="22">
        <f t="shared" si="72"/>
        <v>0</v>
      </c>
      <c r="H133" s="22">
        <f t="shared" si="72"/>
        <v>0</v>
      </c>
      <c r="I133" s="22">
        <f t="shared" si="72"/>
        <v>0</v>
      </c>
      <c r="J133" s="22">
        <f t="shared" si="72"/>
        <v>0</v>
      </c>
      <c r="K133" s="122">
        <f t="shared" si="72"/>
        <v>0</v>
      </c>
    </row>
    <row r="134" spans="1:13" ht="28.8" x14ac:dyDescent="0.3">
      <c r="A134" s="121" t="s">
        <v>714</v>
      </c>
      <c r="B134" s="19" t="s">
        <v>439</v>
      </c>
      <c r="C134" s="22">
        <f>C94+C79+C104+C114+C124</f>
        <v>0</v>
      </c>
      <c r="D134" s="22">
        <f t="shared" ref="D134:K134" si="73">D94+D79+D104+D114+D124</f>
        <v>0</v>
      </c>
      <c r="E134" s="22">
        <f t="shared" si="73"/>
        <v>0</v>
      </c>
      <c r="F134" s="22">
        <f t="shared" si="73"/>
        <v>0</v>
      </c>
      <c r="G134" s="22">
        <f t="shared" si="73"/>
        <v>0</v>
      </c>
      <c r="H134" s="22">
        <f t="shared" si="73"/>
        <v>0</v>
      </c>
      <c r="I134" s="22">
        <f t="shared" si="73"/>
        <v>0</v>
      </c>
      <c r="J134" s="22">
        <f t="shared" si="73"/>
        <v>0</v>
      </c>
      <c r="K134" s="122">
        <f t="shared" si="73"/>
        <v>0</v>
      </c>
    </row>
    <row r="135" spans="1:13" ht="15" thickBot="1" x14ac:dyDescent="0.35">
      <c r="A135" s="123" t="s">
        <v>715</v>
      </c>
      <c r="B135" s="124" t="s">
        <v>440</v>
      </c>
      <c r="C135" s="125">
        <f>C85+C95+C80+C105+C115+C125</f>
        <v>0</v>
      </c>
      <c r="D135" s="125">
        <f t="shared" ref="D135:K135" si="74">D85+D95+D80+D105+D115+D125</f>
        <v>0</v>
      </c>
      <c r="E135" s="125">
        <f t="shared" si="74"/>
        <v>0</v>
      </c>
      <c r="F135" s="125">
        <f t="shared" si="74"/>
        <v>0</v>
      </c>
      <c r="G135" s="125">
        <f t="shared" si="74"/>
        <v>0</v>
      </c>
      <c r="H135" s="125">
        <f t="shared" si="74"/>
        <v>0</v>
      </c>
      <c r="I135" s="125">
        <f t="shared" si="74"/>
        <v>0</v>
      </c>
      <c r="J135" s="125">
        <f t="shared" si="74"/>
        <v>0</v>
      </c>
      <c r="K135" s="126">
        <f t="shared" si="74"/>
        <v>0</v>
      </c>
      <c r="M135" s="93"/>
    </row>
    <row r="137" spans="1:13" x14ac:dyDescent="0.3">
      <c r="A137" s="11" t="s">
        <v>618</v>
      </c>
    </row>
  </sheetData>
  <mergeCells count="22">
    <mergeCell ref="B126:K126"/>
    <mergeCell ref="B71:K71"/>
    <mergeCell ref="B96:K96"/>
    <mergeCell ref="B106:K106"/>
    <mergeCell ref="B116:K116"/>
    <mergeCell ref="A3:A5"/>
    <mergeCell ref="B3:B5"/>
    <mergeCell ref="G3:K3"/>
    <mergeCell ref="D3:F3"/>
    <mergeCell ref="C3:C5"/>
    <mergeCell ref="B37:K37"/>
    <mergeCell ref="B41:K41"/>
    <mergeCell ref="B81:K81"/>
    <mergeCell ref="B86:K86"/>
    <mergeCell ref="B1:K1"/>
    <mergeCell ref="B70:K70"/>
    <mergeCell ref="B29:K29"/>
    <mergeCell ref="B8:K8"/>
    <mergeCell ref="B13:K13"/>
    <mergeCell ref="B18:K18"/>
    <mergeCell ref="B23:K23"/>
    <mergeCell ref="B33:K33"/>
  </mergeCells>
  <printOptions horizontalCentered="1"/>
  <pageMargins left="0.39370078740157483" right="0.39370078740157483" top="1.1811023622047245" bottom="0.78740157480314965" header="0.31496062992125984" footer="0.31496062992125984"/>
  <pageSetup paperSize="9" scale="99"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96"/>
  <sheetViews>
    <sheetView zoomScaleNormal="100" workbookViewId="0">
      <selection activeCell="N15" sqref="N15"/>
    </sheetView>
  </sheetViews>
  <sheetFormatPr defaultRowHeight="14.4" x14ac:dyDescent="0.3"/>
  <cols>
    <col min="1" max="1" width="8.33203125" customWidth="1"/>
    <col min="2" max="2" width="26.33203125" customWidth="1"/>
    <col min="3" max="3" width="13.6640625" customWidth="1"/>
    <col min="4" max="4" width="10.109375" customWidth="1"/>
    <col min="5" max="5" width="9.5546875" customWidth="1"/>
    <col min="6" max="6" width="10.5546875" customWidth="1"/>
    <col min="7" max="7" width="10.109375" customWidth="1"/>
    <col min="8" max="8" width="10.33203125" customWidth="1"/>
    <col min="9" max="9" width="10.5546875" customWidth="1"/>
    <col min="10" max="10" width="10.44140625" customWidth="1"/>
    <col min="11" max="11" width="11" customWidth="1"/>
  </cols>
  <sheetData>
    <row r="1" spans="1:11" ht="14.4" customHeight="1" x14ac:dyDescent="0.3">
      <c r="A1" s="4" t="s">
        <v>128</v>
      </c>
      <c r="B1" s="171" t="s">
        <v>672</v>
      </c>
      <c r="C1" s="171"/>
      <c r="D1" s="171"/>
      <c r="E1" s="171"/>
      <c r="F1" s="171"/>
      <c r="G1" s="171"/>
      <c r="H1" s="171"/>
      <c r="I1" s="171"/>
      <c r="J1" s="171"/>
      <c r="K1" s="171"/>
    </row>
    <row r="2" spans="1:11" ht="14.4" customHeight="1" x14ac:dyDescent="0.3">
      <c r="A2" s="4" t="s">
        <v>129</v>
      </c>
      <c r="B2" s="171" t="s">
        <v>130</v>
      </c>
      <c r="C2" s="171"/>
      <c r="D2" s="171"/>
      <c r="E2" s="171"/>
      <c r="F2" s="171"/>
      <c r="G2" s="171"/>
      <c r="H2" s="171"/>
      <c r="I2" s="171"/>
      <c r="J2" s="171"/>
      <c r="K2" s="171"/>
    </row>
    <row r="3" spans="1:11" ht="14.4" customHeight="1" x14ac:dyDescent="0.3">
      <c r="A3" s="150" t="s">
        <v>44</v>
      </c>
      <c r="B3" s="217" t="s">
        <v>45</v>
      </c>
      <c r="C3" s="218"/>
      <c r="D3" s="217" t="s">
        <v>46</v>
      </c>
      <c r="E3" s="219"/>
      <c r="F3" s="218"/>
      <c r="G3" s="150" t="s">
        <v>47</v>
      </c>
      <c r="H3" s="150" t="s">
        <v>93</v>
      </c>
      <c r="I3" s="151" t="s">
        <v>94</v>
      </c>
      <c r="J3" s="150" t="s">
        <v>95</v>
      </c>
      <c r="K3" s="150" t="s">
        <v>96</v>
      </c>
    </row>
    <row r="4" spans="1:11" s="13" customFormat="1" ht="129.75" customHeight="1" x14ac:dyDescent="0.3">
      <c r="A4" s="18" t="s">
        <v>131</v>
      </c>
      <c r="B4" s="197" t="s">
        <v>132</v>
      </c>
      <c r="C4" s="197"/>
      <c r="D4" s="197" t="s">
        <v>578</v>
      </c>
      <c r="E4" s="197"/>
      <c r="F4" s="197"/>
      <c r="G4" s="18" t="s">
        <v>676</v>
      </c>
      <c r="H4" s="18" t="s">
        <v>675</v>
      </c>
      <c r="I4" s="148" t="s">
        <v>579</v>
      </c>
      <c r="J4" s="106" t="s">
        <v>674</v>
      </c>
      <c r="K4" s="18" t="s">
        <v>673</v>
      </c>
    </row>
    <row r="5" spans="1:11" s="57" customFormat="1" x14ac:dyDescent="0.3">
      <c r="A5" s="19" t="s">
        <v>425</v>
      </c>
      <c r="B5" s="166"/>
      <c r="C5" s="166"/>
      <c r="D5" s="216"/>
      <c r="E5" s="216"/>
      <c r="F5" s="216"/>
      <c r="G5" s="66"/>
      <c r="H5" s="61"/>
      <c r="I5" s="41"/>
      <c r="J5" s="61"/>
      <c r="K5" s="146"/>
    </row>
    <row r="6" spans="1:11" s="57" customFormat="1" x14ac:dyDescent="0.3">
      <c r="A6" s="19" t="s">
        <v>426</v>
      </c>
      <c r="B6" s="166"/>
      <c r="C6" s="166"/>
      <c r="D6" s="216"/>
      <c r="E6" s="216"/>
      <c r="F6" s="216"/>
      <c r="G6" s="66"/>
      <c r="H6" s="61"/>
      <c r="I6" s="41"/>
      <c r="J6" s="61"/>
      <c r="K6" s="146"/>
    </row>
    <row r="7" spans="1:11" s="57" customFormat="1" x14ac:dyDescent="0.3">
      <c r="A7" s="19" t="s">
        <v>427</v>
      </c>
      <c r="B7" s="166"/>
      <c r="C7" s="166"/>
      <c r="D7" s="216"/>
      <c r="E7" s="216"/>
      <c r="F7" s="216"/>
      <c r="G7" s="66"/>
      <c r="H7" s="61"/>
      <c r="I7" s="41"/>
      <c r="J7" s="61"/>
      <c r="K7" s="146"/>
    </row>
    <row r="8" spans="1:11" s="57" customFormat="1" x14ac:dyDescent="0.3">
      <c r="A8" s="19" t="s">
        <v>428</v>
      </c>
      <c r="B8" s="166"/>
      <c r="C8" s="166"/>
      <c r="D8" s="216"/>
      <c r="E8" s="216"/>
      <c r="F8" s="216"/>
      <c r="G8" s="66"/>
      <c r="H8" s="61"/>
      <c r="I8" s="41"/>
      <c r="J8" s="61"/>
      <c r="K8" s="146"/>
    </row>
    <row r="9" spans="1:11" s="57" customFormat="1" x14ac:dyDescent="0.3">
      <c r="A9" s="19" t="s">
        <v>429</v>
      </c>
      <c r="B9" s="166"/>
      <c r="C9" s="166"/>
      <c r="D9" s="216"/>
      <c r="E9" s="216"/>
      <c r="F9" s="216"/>
      <c r="G9" s="66"/>
      <c r="H9" s="61"/>
      <c r="I9" s="41"/>
      <c r="J9" s="61"/>
      <c r="K9" s="146"/>
    </row>
    <row r="10" spans="1:11" x14ac:dyDescent="0.3">
      <c r="A10" s="5"/>
      <c r="B10" s="210" t="s">
        <v>134</v>
      </c>
      <c r="C10" s="211"/>
      <c r="D10" s="211"/>
      <c r="E10" s="211"/>
      <c r="F10" s="211"/>
      <c r="G10" s="212"/>
      <c r="H10" s="152">
        <f>SUM(H5:H9)</f>
        <v>0</v>
      </c>
      <c r="I10" s="152"/>
      <c r="J10" s="152">
        <f>SUM(J5:J9)</f>
        <v>0</v>
      </c>
      <c r="K10" s="153"/>
    </row>
    <row r="11" spans="1:11" x14ac:dyDescent="0.3">
      <c r="A11" s="4" t="s">
        <v>135</v>
      </c>
      <c r="B11" s="171" t="s">
        <v>136</v>
      </c>
      <c r="C11" s="171"/>
      <c r="D11" s="171"/>
      <c r="E11" s="171"/>
      <c r="F11" s="171"/>
      <c r="G11" s="171"/>
      <c r="H11" s="171"/>
      <c r="I11" s="171"/>
      <c r="J11" s="171"/>
      <c r="K11" s="171"/>
    </row>
    <row r="12" spans="1:11" s="21" customFormat="1" x14ac:dyDescent="0.3">
      <c r="A12" s="9" t="s">
        <v>44</v>
      </c>
      <c r="B12" s="9" t="s">
        <v>45</v>
      </c>
      <c r="C12" s="9" t="s">
        <v>46</v>
      </c>
      <c r="D12" s="9" t="s">
        <v>47</v>
      </c>
      <c r="E12" s="9" t="s">
        <v>93</v>
      </c>
      <c r="F12" s="20" t="s">
        <v>94</v>
      </c>
      <c r="G12" s="9" t="s">
        <v>95</v>
      </c>
      <c r="H12" s="9" t="s">
        <v>96</v>
      </c>
      <c r="I12" s="9" t="s">
        <v>97</v>
      </c>
      <c r="J12" s="9" t="s">
        <v>98</v>
      </c>
      <c r="K12" s="9" t="s">
        <v>126</v>
      </c>
    </row>
    <row r="13" spans="1:11" s="13" customFormat="1" ht="22.2" customHeight="1" x14ac:dyDescent="0.3">
      <c r="A13" s="197" t="s">
        <v>99</v>
      </c>
      <c r="B13" s="197" t="s">
        <v>100</v>
      </c>
      <c r="C13" s="213" t="str">
        <f>'4'!C3</f>
        <v>Užpildykite 1.1.2 punktą</v>
      </c>
      <c r="D13" s="197" t="s">
        <v>101</v>
      </c>
      <c r="E13" s="197"/>
      <c r="F13" s="197"/>
      <c r="G13" s="197" t="s">
        <v>102</v>
      </c>
      <c r="H13" s="197"/>
      <c r="I13" s="197"/>
      <c r="J13" s="197"/>
      <c r="K13" s="197"/>
    </row>
    <row r="14" spans="1:11" s="13" customFormat="1" x14ac:dyDescent="0.3">
      <c r="A14" s="197"/>
      <c r="B14" s="197"/>
      <c r="C14" s="214"/>
      <c r="D14" s="18" t="s">
        <v>617</v>
      </c>
      <c r="E14" s="18" t="s">
        <v>104</v>
      </c>
      <c r="F14" s="18" t="s">
        <v>105</v>
      </c>
      <c r="G14" s="18" t="s">
        <v>103</v>
      </c>
      <c r="H14" s="18" t="s">
        <v>104</v>
      </c>
      <c r="I14" s="18" t="s">
        <v>105</v>
      </c>
      <c r="J14" s="18" t="s">
        <v>106</v>
      </c>
      <c r="K14" s="18" t="s">
        <v>107</v>
      </c>
    </row>
    <row r="15" spans="1:11" s="13" customFormat="1" ht="28.2" customHeight="1" x14ac:dyDescent="0.3">
      <c r="A15" s="197"/>
      <c r="B15" s="197"/>
      <c r="C15" s="215"/>
      <c r="D15" s="18">
        <f>'4'!D5</f>
        <v>1</v>
      </c>
      <c r="E15" s="18">
        <f>'4'!E5</f>
        <v>2</v>
      </c>
      <c r="F15" s="18">
        <f>'4'!F5</f>
        <v>3</v>
      </c>
      <c r="G15" s="18">
        <f>'4'!G5</f>
        <v>1</v>
      </c>
      <c r="H15" s="18">
        <f>'4'!H5</f>
        <v>2</v>
      </c>
      <c r="I15" s="18">
        <f>'4'!I5</f>
        <v>3</v>
      </c>
      <c r="J15" s="18" t="str">
        <f>'4'!J5</f>
        <v>-</v>
      </c>
      <c r="K15" s="18" t="str">
        <f>'4'!K5</f>
        <v>-</v>
      </c>
    </row>
    <row r="16" spans="1:11" ht="28.8" x14ac:dyDescent="0.3">
      <c r="A16" s="19" t="s">
        <v>137</v>
      </c>
      <c r="B16" s="19" t="s">
        <v>138</v>
      </c>
      <c r="C16" s="22">
        <f>SUM(C17:C18)</f>
        <v>0</v>
      </c>
      <c r="D16" s="22">
        <f>C23</f>
        <v>0</v>
      </c>
      <c r="E16" s="22">
        <f>IF(E15&gt;0, D23, 0)</f>
        <v>0</v>
      </c>
      <c r="F16" s="22">
        <f>IF(F15&gt;0, E23, 0)</f>
        <v>0</v>
      </c>
      <c r="G16" s="22">
        <f>IF(F15&gt;0, F23, IF(E15&gt;0, E23, D23))</f>
        <v>0</v>
      </c>
      <c r="H16" s="22">
        <f t="shared" ref="H16:K16" si="0">G23</f>
        <v>0</v>
      </c>
      <c r="I16" s="22">
        <f t="shared" si="0"/>
        <v>0</v>
      </c>
      <c r="J16" s="22">
        <f t="shared" si="0"/>
        <v>0</v>
      </c>
      <c r="K16" s="22">
        <f t="shared" si="0"/>
        <v>0</v>
      </c>
    </row>
    <row r="17" spans="1:11" x14ac:dyDescent="0.3">
      <c r="A17" s="19" t="s">
        <v>139</v>
      </c>
      <c r="B17" s="99" t="s">
        <v>140</v>
      </c>
      <c r="C17" s="62"/>
      <c r="D17" s="22">
        <f>+C17+C19-C21</f>
        <v>0</v>
      </c>
      <c r="E17" s="22">
        <f t="shared" ref="E17:K17" si="1">+D17+D19-D21</f>
        <v>0</v>
      </c>
      <c r="F17" s="22">
        <f t="shared" si="1"/>
        <v>0</v>
      </c>
      <c r="G17" s="22">
        <f t="shared" si="1"/>
        <v>0</v>
      </c>
      <c r="H17" s="22">
        <f t="shared" si="1"/>
        <v>0</v>
      </c>
      <c r="I17" s="22">
        <f t="shared" si="1"/>
        <v>0</v>
      </c>
      <c r="J17" s="22">
        <f t="shared" si="1"/>
        <v>0</v>
      </c>
      <c r="K17" s="22">
        <f t="shared" si="1"/>
        <v>0</v>
      </c>
    </row>
    <row r="18" spans="1:11" x14ac:dyDescent="0.3">
      <c r="A18" s="19" t="s">
        <v>141</v>
      </c>
      <c r="B18" s="99" t="s">
        <v>142</v>
      </c>
      <c r="C18" s="62"/>
      <c r="D18" s="22">
        <f>+C18+C20-C22</f>
        <v>0</v>
      </c>
      <c r="E18" s="22">
        <f t="shared" ref="E18:K18" si="2">+D18+D20-D22</f>
        <v>0</v>
      </c>
      <c r="F18" s="22">
        <f t="shared" si="2"/>
        <v>0</v>
      </c>
      <c r="G18" s="22">
        <f t="shared" si="2"/>
        <v>0</v>
      </c>
      <c r="H18" s="22">
        <f t="shared" si="2"/>
        <v>0</v>
      </c>
      <c r="I18" s="22">
        <f t="shared" si="2"/>
        <v>0</v>
      </c>
      <c r="J18" s="22">
        <f t="shared" si="2"/>
        <v>0</v>
      </c>
      <c r="K18" s="22">
        <f t="shared" si="2"/>
        <v>0</v>
      </c>
    </row>
    <row r="19" spans="1:11" ht="28.8" x14ac:dyDescent="0.3">
      <c r="A19" s="19" t="s">
        <v>143</v>
      </c>
      <c r="B19" s="19" t="s">
        <v>144</v>
      </c>
      <c r="C19" s="62"/>
      <c r="D19" s="61"/>
      <c r="E19" s="61"/>
      <c r="F19" s="61"/>
      <c r="G19" s="61"/>
      <c r="H19" s="61"/>
      <c r="I19" s="61"/>
      <c r="J19" s="61"/>
      <c r="K19" s="61"/>
    </row>
    <row r="20" spans="1:11" ht="28.8" x14ac:dyDescent="0.3">
      <c r="A20" s="19" t="s">
        <v>145</v>
      </c>
      <c r="B20" s="19" t="s">
        <v>146</v>
      </c>
      <c r="C20" s="62"/>
      <c r="D20" s="61"/>
      <c r="E20" s="61"/>
      <c r="F20" s="61"/>
      <c r="G20" s="61"/>
      <c r="H20" s="61"/>
      <c r="I20" s="61"/>
      <c r="J20" s="61"/>
      <c r="K20" s="61"/>
    </row>
    <row r="21" spans="1:11" ht="28.8" x14ac:dyDescent="0.3">
      <c r="A21" s="19" t="s">
        <v>147</v>
      </c>
      <c r="B21" s="19" t="s">
        <v>148</v>
      </c>
      <c r="C21" s="62"/>
      <c r="D21" s="61"/>
      <c r="E21" s="61"/>
      <c r="F21" s="61"/>
      <c r="G21" s="61"/>
      <c r="H21" s="61"/>
      <c r="I21" s="61"/>
      <c r="J21" s="61"/>
      <c r="K21" s="61"/>
    </row>
    <row r="22" spans="1:11" ht="28.8" x14ac:dyDescent="0.3">
      <c r="A22" s="19" t="s">
        <v>149</v>
      </c>
      <c r="B22" s="19" t="s">
        <v>150</v>
      </c>
      <c r="C22" s="62"/>
      <c r="D22" s="61"/>
      <c r="E22" s="61"/>
      <c r="F22" s="61"/>
      <c r="G22" s="61"/>
      <c r="H22" s="61"/>
      <c r="I22" s="61"/>
      <c r="J22" s="61"/>
      <c r="K22" s="61"/>
    </row>
    <row r="23" spans="1:11" ht="28.8" x14ac:dyDescent="0.3">
      <c r="A23" s="19" t="s">
        <v>151</v>
      </c>
      <c r="B23" s="19" t="s">
        <v>327</v>
      </c>
      <c r="C23" s="22">
        <f>SUM(C16,C19,C20)-C21-C22</f>
        <v>0</v>
      </c>
      <c r="D23" s="22">
        <f t="shared" ref="D23:K23" si="3">SUM(D16,D19,D20)-D21-D22</f>
        <v>0</v>
      </c>
      <c r="E23" s="22">
        <f t="shared" si="3"/>
        <v>0</v>
      </c>
      <c r="F23" s="22">
        <f t="shared" si="3"/>
        <v>0</v>
      </c>
      <c r="G23" s="22">
        <f t="shared" si="3"/>
        <v>0</v>
      </c>
      <c r="H23" s="22">
        <f t="shared" si="3"/>
        <v>0</v>
      </c>
      <c r="I23" s="22">
        <f t="shared" si="3"/>
        <v>0</v>
      </c>
      <c r="J23" s="22">
        <f t="shared" si="3"/>
        <v>0</v>
      </c>
      <c r="K23" s="22">
        <f t="shared" si="3"/>
        <v>0</v>
      </c>
    </row>
    <row r="24" spans="1:11" x14ac:dyDescent="0.3">
      <c r="A24" s="19" t="s">
        <v>152</v>
      </c>
      <c r="B24" s="19" t="s">
        <v>153</v>
      </c>
      <c r="C24" s="61"/>
      <c r="D24" s="61"/>
      <c r="E24" s="61"/>
      <c r="F24" s="61"/>
      <c r="G24" s="61"/>
      <c r="H24" s="61"/>
      <c r="I24" s="61"/>
      <c r="J24" s="61"/>
      <c r="K24" s="61"/>
    </row>
    <row r="25" spans="1:11" x14ac:dyDescent="0.3">
      <c r="A25" s="4" t="s">
        <v>154</v>
      </c>
      <c r="B25" s="171" t="s">
        <v>155</v>
      </c>
      <c r="C25" s="171"/>
      <c r="D25" s="171"/>
      <c r="E25" s="171"/>
      <c r="F25" s="171"/>
      <c r="G25" s="171"/>
      <c r="H25" s="171"/>
      <c r="I25" s="171"/>
      <c r="J25" s="171"/>
      <c r="K25" s="171"/>
    </row>
    <row r="26" spans="1:11" s="21" customFormat="1" x14ac:dyDescent="0.3">
      <c r="A26" s="9" t="s">
        <v>44</v>
      </c>
      <c r="B26" s="9" t="s">
        <v>45</v>
      </c>
      <c r="C26" s="9" t="s">
        <v>46</v>
      </c>
      <c r="D26" s="9" t="s">
        <v>47</v>
      </c>
      <c r="E26" s="9" t="s">
        <v>93</v>
      </c>
      <c r="F26" s="20" t="s">
        <v>94</v>
      </c>
      <c r="G26" s="9" t="s">
        <v>95</v>
      </c>
      <c r="H26" s="9" t="s">
        <v>96</v>
      </c>
      <c r="I26" s="9" t="s">
        <v>97</v>
      </c>
      <c r="J26" s="9" t="s">
        <v>98</v>
      </c>
      <c r="K26" s="9" t="s">
        <v>126</v>
      </c>
    </row>
    <row r="27" spans="1:11" s="13" customFormat="1" ht="45.6" customHeight="1" x14ac:dyDescent="0.3">
      <c r="A27" s="197" t="s">
        <v>99</v>
      </c>
      <c r="B27" s="197" t="s">
        <v>100</v>
      </c>
      <c r="C27" s="213" t="str">
        <f>'4'!C3</f>
        <v>Užpildykite 1.1.2 punktą</v>
      </c>
      <c r="D27" s="197" t="s">
        <v>101</v>
      </c>
      <c r="E27" s="197"/>
      <c r="F27" s="197"/>
      <c r="G27" s="197" t="s">
        <v>102</v>
      </c>
      <c r="H27" s="197"/>
      <c r="I27" s="197"/>
      <c r="J27" s="197"/>
      <c r="K27" s="197"/>
    </row>
    <row r="28" spans="1:11" s="13" customFormat="1" x14ac:dyDescent="0.3">
      <c r="A28" s="197"/>
      <c r="B28" s="197"/>
      <c r="C28" s="214"/>
      <c r="D28" s="18" t="s">
        <v>103</v>
      </c>
      <c r="E28" s="18" t="s">
        <v>104</v>
      </c>
      <c r="F28" s="18" t="s">
        <v>105</v>
      </c>
      <c r="G28" s="18" t="s">
        <v>103</v>
      </c>
      <c r="H28" s="18" t="s">
        <v>104</v>
      </c>
      <c r="I28" s="18" t="s">
        <v>105</v>
      </c>
      <c r="J28" s="18" t="s">
        <v>106</v>
      </c>
      <c r="K28" s="18" t="s">
        <v>107</v>
      </c>
    </row>
    <row r="29" spans="1:11" s="13" customFormat="1" ht="28.2" customHeight="1" x14ac:dyDescent="0.3">
      <c r="A29" s="197"/>
      <c r="B29" s="197"/>
      <c r="C29" s="215"/>
      <c r="D29" s="18">
        <f>'4'!D5</f>
        <v>1</v>
      </c>
      <c r="E29" s="18">
        <f>'4'!E5</f>
        <v>2</v>
      </c>
      <c r="F29" s="18">
        <f>'4'!F5</f>
        <v>3</v>
      </c>
      <c r="G29" s="18">
        <f>'4'!G5</f>
        <v>1</v>
      </c>
      <c r="H29" s="18">
        <f>'4'!H5</f>
        <v>2</v>
      </c>
      <c r="I29" s="18">
        <f>'4'!I5</f>
        <v>3</v>
      </c>
      <c r="J29" s="18" t="str">
        <f>'4'!J5</f>
        <v>-</v>
      </c>
      <c r="K29" s="18" t="str">
        <f>'4'!K5</f>
        <v>-</v>
      </c>
    </row>
    <row r="30" spans="1:11" ht="43.2" x14ac:dyDescent="0.3">
      <c r="A30" s="19" t="s">
        <v>156</v>
      </c>
      <c r="B30" s="19" t="s">
        <v>157</v>
      </c>
      <c r="C30" s="61"/>
      <c r="D30" s="22">
        <f>C33</f>
        <v>0</v>
      </c>
      <c r="E30" s="22">
        <f>IF(E15&gt;0,D33,0)</f>
        <v>0</v>
      </c>
      <c r="F30" s="22">
        <f>IF(F15&gt;0,E33,0)</f>
        <v>0</v>
      </c>
      <c r="G30" s="22">
        <f>IF(F15&gt;0,F33,IF(E15&gt;0, E33, D33))</f>
        <v>0</v>
      </c>
      <c r="H30" s="22">
        <f t="shared" ref="H30:K30" si="4">G33</f>
        <v>0</v>
      </c>
      <c r="I30" s="22">
        <f t="shared" si="4"/>
        <v>0</v>
      </c>
      <c r="J30" s="22">
        <f t="shared" si="4"/>
        <v>0</v>
      </c>
      <c r="K30" s="22">
        <f t="shared" si="4"/>
        <v>0</v>
      </c>
    </row>
    <row r="31" spans="1:11" ht="28.8" x14ac:dyDescent="0.3">
      <c r="A31" s="19" t="s">
        <v>158</v>
      </c>
      <c r="B31" s="19" t="s">
        <v>159</v>
      </c>
      <c r="C31" s="61"/>
      <c r="D31" s="61"/>
      <c r="E31" s="61"/>
      <c r="F31" s="61"/>
      <c r="G31" s="61"/>
      <c r="H31" s="61"/>
      <c r="I31" s="61"/>
      <c r="J31" s="61"/>
      <c r="K31" s="61"/>
    </row>
    <row r="32" spans="1:11" ht="28.8" x14ac:dyDescent="0.3">
      <c r="A32" s="19" t="s">
        <v>160</v>
      </c>
      <c r="B32" s="19" t="s">
        <v>161</v>
      </c>
      <c r="C32" s="61"/>
      <c r="D32" s="61"/>
      <c r="E32" s="61"/>
      <c r="F32" s="61"/>
      <c r="G32" s="61"/>
      <c r="H32" s="61"/>
      <c r="I32" s="61"/>
      <c r="J32" s="61"/>
      <c r="K32" s="61"/>
    </row>
    <row r="33" spans="1:11" ht="43.2" x14ac:dyDescent="0.3">
      <c r="A33" s="19" t="s">
        <v>162</v>
      </c>
      <c r="B33" s="19" t="s">
        <v>328</v>
      </c>
      <c r="C33" s="22">
        <f>SUM(C30:C31)-C32</f>
        <v>0</v>
      </c>
      <c r="D33" s="22">
        <f t="shared" ref="D33:K33" si="5">SUM(D30:D31)-D32</f>
        <v>0</v>
      </c>
      <c r="E33" s="22">
        <f t="shared" si="5"/>
        <v>0</v>
      </c>
      <c r="F33" s="22">
        <f t="shared" si="5"/>
        <v>0</v>
      </c>
      <c r="G33" s="22">
        <f t="shared" si="5"/>
        <v>0</v>
      </c>
      <c r="H33" s="22">
        <f t="shared" si="5"/>
        <v>0</v>
      </c>
      <c r="I33" s="22">
        <f t="shared" si="5"/>
        <v>0</v>
      </c>
      <c r="J33" s="22">
        <f t="shared" si="5"/>
        <v>0</v>
      </c>
      <c r="K33" s="22">
        <f t="shared" si="5"/>
        <v>0</v>
      </c>
    </row>
    <row r="34" spans="1:11" ht="28.8" x14ac:dyDescent="0.3">
      <c r="A34" s="19" t="s">
        <v>163</v>
      </c>
      <c r="B34" s="19" t="s">
        <v>164</v>
      </c>
      <c r="C34" s="61"/>
      <c r="D34" s="61"/>
      <c r="E34" s="61"/>
      <c r="F34" s="61"/>
      <c r="G34" s="61"/>
      <c r="H34" s="61"/>
      <c r="I34" s="61"/>
      <c r="J34" s="61"/>
      <c r="K34" s="61"/>
    </row>
    <row r="35" spans="1:11" ht="14.4" customHeight="1" x14ac:dyDescent="0.3">
      <c r="A35" s="4" t="s">
        <v>453</v>
      </c>
      <c r="B35" s="171" t="s">
        <v>452</v>
      </c>
      <c r="C35" s="171"/>
      <c r="D35" s="171"/>
      <c r="E35" s="171"/>
      <c r="F35" s="171"/>
      <c r="G35" s="171"/>
      <c r="H35" s="171"/>
      <c r="I35" s="171"/>
      <c r="J35" s="171"/>
      <c r="K35" s="171"/>
    </row>
    <row r="36" spans="1:11" s="13" customFormat="1" ht="57.6" customHeight="1" x14ac:dyDescent="0.3">
      <c r="A36" s="82" t="s">
        <v>454</v>
      </c>
      <c r="B36" s="207" t="s">
        <v>460</v>
      </c>
      <c r="C36" s="208"/>
      <c r="D36" s="208"/>
      <c r="E36" s="208"/>
      <c r="F36" s="208"/>
      <c r="G36" s="209"/>
      <c r="H36" s="18" t="s">
        <v>461</v>
      </c>
      <c r="I36" s="18" t="s">
        <v>462</v>
      </c>
      <c r="J36" s="18" t="s">
        <v>463</v>
      </c>
      <c r="K36" s="18" t="s">
        <v>464</v>
      </c>
    </row>
    <row r="37" spans="1:11" s="85" customFormat="1" x14ac:dyDescent="0.3">
      <c r="A37" s="84" t="s">
        <v>455</v>
      </c>
      <c r="B37" s="220" t="s">
        <v>459</v>
      </c>
      <c r="C37" s="221"/>
      <c r="D37" s="221"/>
      <c r="E37" s="221"/>
      <c r="F37" s="221"/>
      <c r="G37" s="221"/>
      <c r="H37" s="221"/>
      <c r="I37" s="221"/>
      <c r="J37" s="221"/>
      <c r="K37" s="222"/>
    </row>
    <row r="38" spans="1:11" s="57" customFormat="1" ht="13.95" customHeight="1" x14ac:dyDescent="0.3">
      <c r="A38" s="86" t="s">
        <v>470</v>
      </c>
      <c r="B38" s="186"/>
      <c r="C38" s="229"/>
      <c r="D38" s="229"/>
      <c r="E38" s="229"/>
      <c r="F38" s="229"/>
      <c r="G38" s="187"/>
      <c r="H38" s="142"/>
      <c r="I38" s="41"/>
      <c r="J38" s="61"/>
      <c r="K38" s="41"/>
    </row>
    <row r="39" spans="1:11" s="57" customFormat="1" ht="13.95" customHeight="1" x14ac:dyDescent="0.3">
      <c r="A39" s="86" t="s">
        <v>471</v>
      </c>
      <c r="B39" s="186"/>
      <c r="C39" s="229"/>
      <c r="D39" s="229"/>
      <c r="E39" s="229"/>
      <c r="F39" s="229"/>
      <c r="G39" s="187"/>
      <c r="H39" s="142"/>
      <c r="I39" s="41"/>
      <c r="J39" s="61"/>
      <c r="K39" s="41"/>
    </row>
    <row r="40" spans="1:11" s="57" customFormat="1" ht="13.95" customHeight="1" x14ac:dyDescent="0.3">
      <c r="A40" s="86" t="s">
        <v>472</v>
      </c>
      <c r="B40" s="186"/>
      <c r="C40" s="229"/>
      <c r="D40" s="229"/>
      <c r="E40" s="229"/>
      <c r="F40" s="229"/>
      <c r="G40" s="187"/>
      <c r="H40" s="142"/>
      <c r="I40" s="41"/>
      <c r="J40" s="61"/>
      <c r="K40" s="41"/>
    </row>
    <row r="41" spans="1:11" s="57" customFormat="1" x14ac:dyDescent="0.3">
      <c r="A41" s="86" t="s">
        <v>473</v>
      </c>
      <c r="B41" s="186"/>
      <c r="C41" s="229"/>
      <c r="D41" s="229"/>
      <c r="E41" s="229"/>
      <c r="F41" s="229"/>
      <c r="G41" s="187"/>
      <c r="H41" s="142"/>
      <c r="I41" s="41"/>
      <c r="J41" s="61"/>
      <c r="K41" s="41"/>
    </row>
    <row r="42" spans="1:11" s="57" customFormat="1" x14ac:dyDescent="0.3">
      <c r="A42" s="86" t="s">
        <v>474</v>
      </c>
      <c r="B42" s="186"/>
      <c r="C42" s="229"/>
      <c r="D42" s="229"/>
      <c r="E42" s="229"/>
      <c r="F42" s="229"/>
      <c r="G42" s="187"/>
      <c r="H42" s="142"/>
      <c r="I42" s="41"/>
      <c r="J42" s="61"/>
      <c r="K42" s="41"/>
    </row>
    <row r="43" spans="1:11" s="57" customFormat="1" x14ac:dyDescent="0.3">
      <c r="A43" s="86" t="s">
        <v>475</v>
      </c>
      <c r="B43" s="223" t="s">
        <v>465</v>
      </c>
      <c r="C43" s="224"/>
      <c r="D43" s="224"/>
      <c r="E43" s="224"/>
      <c r="F43" s="224"/>
      <c r="G43" s="225"/>
      <c r="H43" s="83" t="s">
        <v>467</v>
      </c>
      <c r="I43" s="22">
        <f>SUM(I38:I42)</f>
        <v>0</v>
      </c>
      <c r="J43" s="22">
        <f>SUM(J38:J42)</f>
        <v>0</v>
      </c>
      <c r="K43" s="83" t="s">
        <v>467</v>
      </c>
    </row>
    <row r="44" spans="1:11" s="57" customFormat="1" x14ac:dyDescent="0.3">
      <c r="A44" s="86" t="s">
        <v>476</v>
      </c>
      <c r="B44" s="223" t="s">
        <v>466</v>
      </c>
      <c r="C44" s="224"/>
      <c r="D44" s="224"/>
      <c r="E44" s="224"/>
      <c r="F44" s="224"/>
      <c r="G44" s="225"/>
      <c r="H44" s="142"/>
      <c r="I44" s="83" t="s">
        <v>467</v>
      </c>
      <c r="J44" s="83" t="s">
        <v>467</v>
      </c>
      <c r="K44" s="22">
        <f>SUM(K38:K42)</f>
        <v>0</v>
      </c>
    </row>
    <row r="45" spans="1:11" s="57" customFormat="1" x14ac:dyDescent="0.3">
      <c r="A45" s="86" t="s">
        <v>477</v>
      </c>
      <c r="B45" s="232" t="s">
        <v>509</v>
      </c>
      <c r="C45" s="232"/>
      <c r="D45" s="232"/>
      <c r="E45" s="232"/>
      <c r="F45" s="232"/>
      <c r="G45" s="232"/>
      <c r="H45" s="230">
        <f>H46+H47</f>
        <v>0</v>
      </c>
      <c r="I45" s="231"/>
      <c r="J45" s="231"/>
      <c r="K45" s="231"/>
    </row>
    <row r="46" spans="1:11" s="57" customFormat="1" x14ac:dyDescent="0.3">
      <c r="A46" s="86" t="s">
        <v>507</v>
      </c>
      <c r="B46" s="127" t="s">
        <v>468</v>
      </c>
      <c r="C46" s="128"/>
      <c r="D46" s="128"/>
      <c r="E46" s="128"/>
      <c r="F46" s="128"/>
      <c r="G46" s="129"/>
      <c r="H46" s="226"/>
      <c r="I46" s="227"/>
      <c r="J46" s="227"/>
      <c r="K46" s="228"/>
    </row>
    <row r="47" spans="1:11" s="57" customFormat="1" ht="14.4" customHeight="1" x14ac:dyDescent="0.3">
      <c r="A47" s="86" t="s">
        <v>508</v>
      </c>
      <c r="B47" s="127" t="s">
        <v>469</v>
      </c>
      <c r="C47" s="128"/>
      <c r="D47" s="128"/>
      <c r="E47" s="128"/>
      <c r="F47" s="128"/>
      <c r="G47" s="129"/>
      <c r="H47" s="226"/>
      <c r="I47" s="227"/>
      <c r="J47" s="227"/>
      <c r="K47" s="228"/>
    </row>
    <row r="48" spans="1:11" s="85" customFormat="1" x14ac:dyDescent="0.3">
      <c r="A48" s="84" t="s">
        <v>456</v>
      </c>
      <c r="B48" s="220" t="s">
        <v>478</v>
      </c>
      <c r="C48" s="221"/>
      <c r="D48" s="221"/>
      <c r="E48" s="221"/>
      <c r="F48" s="221"/>
      <c r="G48" s="221"/>
      <c r="H48" s="221"/>
      <c r="I48" s="221"/>
      <c r="J48" s="221"/>
      <c r="K48" s="222"/>
    </row>
    <row r="49" spans="1:11" s="57" customFormat="1" ht="13.95" customHeight="1" x14ac:dyDescent="0.3">
      <c r="A49" s="86" t="s">
        <v>480</v>
      </c>
      <c r="B49" s="186"/>
      <c r="C49" s="229"/>
      <c r="D49" s="229"/>
      <c r="E49" s="229"/>
      <c r="F49" s="229"/>
      <c r="G49" s="187"/>
      <c r="H49" s="142"/>
      <c r="I49" s="41"/>
      <c r="J49" s="61"/>
      <c r="K49" s="41"/>
    </row>
    <row r="50" spans="1:11" s="57" customFormat="1" ht="13.95" customHeight="1" x14ac:dyDescent="0.3">
      <c r="A50" s="86" t="s">
        <v>481</v>
      </c>
      <c r="B50" s="186"/>
      <c r="C50" s="229"/>
      <c r="D50" s="229"/>
      <c r="E50" s="229"/>
      <c r="F50" s="229"/>
      <c r="G50" s="187"/>
      <c r="H50" s="142"/>
      <c r="I50" s="41"/>
      <c r="J50" s="61"/>
      <c r="K50" s="41"/>
    </row>
    <row r="51" spans="1:11" s="57" customFormat="1" ht="13.95" customHeight="1" x14ac:dyDescent="0.3">
      <c r="A51" s="86" t="s">
        <v>482</v>
      </c>
      <c r="B51" s="186"/>
      <c r="C51" s="229"/>
      <c r="D51" s="229"/>
      <c r="E51" s="229"/>
      <c r="F51" s="229"/>
      <c r="G51" s="187"/>
      <c r="H51" s="142"/>
      <c r="I51" s="41"/>
      <c r="J51" s="61"/>
      <c r="K51" s="41"/>
    </row>
    <row r="52" spans="1:11" s="57" customFormat="1" x14ac:dyDescent="0.3">
      <c r="A52" s="86" t="s">
        <v>483</v>
      </c>
      <c r="B52" s="186"/>
      <c r="C52" s="229"/>
      <c r="D52" s="229"/>
      <c r="E52" s="229"/>
      <c r="F52" s="229"/>
      <c r="G52" s="187"/>
      <c r="H52" s="142"/>
      <c r="I52" s="41"/>
      <c r="J52" s="61"/>
      <c r="K52" s="41"/>
    </row>
    <row r="53" spans="1:11" s="57" customFormat="1" x14ac:dyDescent="0.3">
      <c r="A53" s="86" t="s">
        <v>484</v>
      </c>
      <c r="B53" s="186"/>
      <c r="C53" s="229"/>
      <c r="D53" s="229"/>
      <c r="E53" s="229"/>
      <c r="F53" s="229"/>
      <c r="G53" s="187"/>
      <c r="H53" s="142"/>
      <c r="I53" s="41"/>
      <c r="J53" s="61"/>
      <c r="K53" s="41"/>
    </row>
    <row r="54" spans="1:11" s="57" customFormat="1" x14ac:dyDescent="0.3">
      <c r="A54" s="86" t="s">
        <v>485</v>
      </c>
      <c r="B54" s="223" t="s">
        <v>465</v>
      </c>
      <c r="C54" s="224"/>
      <c r="D54" s="224"/>
      <c r="E54" s="224"/>
      <c r="F54" s="224"/>
      <c r="G54" s="225"/>
      <c r="H54" s="83" t="s">
        <v>467</v>
      </c>
      <c r="I54" s="22">
        <f>SUM(I49:I53)</f>
        <v>0</v>
      </c>
      <c r="J54" s="22">
        <f>SUM(J49:J53)</f>
        <v>0</v>
      </c>
      <c r="K54" s="83" t="s">
        <v>467</v>
      </c>
    </row>
    <row r="55" spans="1:11" s="57" customFormat="1" x14ac:dyDescent="0.3">
      <c r="A55" s="86" t="s">
        <v>486</v>
      </c>
      <c r="B55" s="223" t="s">
        <v>466</v>
      </c>
      <c r="C55" s="224"/>
      <c r="D55" s="224"/>
      <c r="E55" s="224"/>
      <c r="F55" s="224"/>
      <c r="G55" s="225"/>
      <c r="H55" s="142"/>
      <c r="I55" s="83" t="s">
        <v>467</v>
      </c>
      <c r="J55" s="83" t="s">
        <v>467</v>
      </c>
      <c r="K55" s="22">
        <f>SUM(K49:K53)</f>
        <v>0</v>
      </c>
    </row>
    <row r="56" spans="1:11" s="57" customFormat="1" x14ac:dyDescent="0.3">
      <c r="A56" s="86" t="s">
        <v>487</v>
      </c>
      <c r="B56" s="127" t="s">
        <v>509</v>
      </c>
      <c r="C56" s="128"/>
      <c r="D56" s="128"/>
      <c r="E56" s="128"/>
      <c r="F56" s="128"/>
      <c r="G56" s="128"/>
      <c r="H56" s="230">
        <f>H57+H58+H59+H60</f>
        <v>0</v>
      </c>
      <c r="I56" s="231"/>
      <c r="J56" s="231"/>
      <c r="K56" s="231"/>
    </row>
    <row r="57" spans="1:11" s="57" customFormat="1" x14ac:dyDescent="0.3">
      <c r="A57" s="86" t="s">
        <v>510</v>
      </c>
      <c r="B57" s="87" t="s">
        <v>479</v>
      </c>
      <c r="C57" s="88"/>
      <c r="D57" s="88"/>
      <c r="E57" s="88"/>
      <c r="F57" s="88"/>
      <c r="G57" s="89"/>
      <c r="H57" s="226"/>
      <c r="I57" s="227"/>
      <c r="J57" s="227"/>
      <c r="K57" s="228"/>
    </row>
    <row r="58" spans="1:11" s="57" customFormat="1" x14ac:dyDescent="0.3">
      <c r="A58" s="86" t="s">
        <v>511</v>
      </c>
      <c r="B58" s="87" t="s">
        <v>506</v>
      </c>
      <c r="C58" s="88"/>
      <c r="D58" s="88"/>
      <c r="E58" s="88"/>
      <c r="F58" s="88"/>
      <c r="G58" s="89"/>
      <c r="H58" s="226"/>
      <c r="I58" s="227"/>
      <c r="J58" s="227"/>
      <c r="K58" s="228"/>
    </row>
    <row r="59" spans="1:11" s="57" customFormat="1" x14ac:dyDescent="0.3">
      <c r="A59" s="86" t="s">
        <v>512</v>
      </c>
      <c r="B59" s="223" t="s">
        <v>468</v>
      </c>
      <c r="C59" s="224"/>
      <c r="D59" s="224"/>
      <c r="E59" s="224"/>
      <c r="F59" s="224"/>
      <c r="G59" s="225"/>
      <c r="H59" s="226"/>
      <c r="I59" s="227"/>
      <c r="J59" s="227"/>
      <c r="K59" s="228"/>
    </row>
    <row r="60" spans="1:11" s="57" customFormat="1" x14ac:dyDescent="0.3">
      <c r="A60" s="86" t="s">
        <v>513</v>
      </c>
      <c r="B60" s="223" t="s">
        <v>469</v>
      </c>
      <c r="C60" s="224"/>
      <c r="D60" s="224"/>
      <c r="E60" s="224"/>
      <c r="F60" s="224"/>
      <c r="G60" s="225"/>
      <c r="H60" s="226"/>
      <c r="I60" s="227"/>
      <c r="J60" s="227"/>
      <c r="K60" s="228"/>
    </row>
    <row r="61" spans="1:11" s="85" customFormat="1" x14ac:dyDescent="0.3">
      <c r="A61" s="84" t="s">
        <v>457</v>
      </c>
      <c r="B61" s="220" t="s">
        <v>488</v>
      </c>
      <c r="C61" s="221"/>
      <c r="D61" s="221"/>
      <c r="E61" s="221"/>
      <c r="F61" s="221"/>
      <c r="G61" s="221"/>
      <c r="H61" s="221"/>
      <c r="I61" s="221"/>
      <c r="J61" s="221"/>
      <c r="K61" s="222"/>
    </row>
    <row r="62" spans="1:11" s="57" customFormat="1" ht="13.95" customHeight="1" x14ac:dyDescent="0.3">
      <c r="A62" s="86" t="s">
        <v>490</v>
      </c>
      <c r="B62" s="186"/>
      <c r="C62" s="229"/>
      <c r="D62" s="229"/>
      <c r="E62" s="229"/>
      <c r="F62" s="229"/>
      <c r="G62" s="187"/>
      <c r="H62" s="142"/>
      <c r="I62" s="41"/>
      <c r="J62" s="61"/>
      <c r="K62" s="41"/>
    </row>
    <row r="63" spans="1:11" s="57" customFormat="1" ht="13.95" customHeight="1" x14ac:dyDescent="0.3">
      <c r="A63" s="86" t="s">
        <v>491</v>
      </c>
      <c r="B63" s="186"/>
      <c r="C63" s="229"/>
      <c r="D63" s="229"/>
      <c r="E63" s="229"/>
      <c r="F63" s="229"/>
      <c r="G63" s="187"/>
      <c r="H63" s="142"/>
      <c r="I63" s="41"/>
      <c r="J63" s="61"/>
      <c r="K63" s="41"/>
    </row>
    <row r="64" spans="1:11" s="57" customFormat="1" ht="13.95" customHeight="1" x14ac:dyDescent="0.3">
      <c r="A64" s="86" t="s">
        <v>492</v>
      </c>
      <c r="B64" s="186"/>
      <c r="C64" s="229"/>
      <c r="D64" s="229"/>
      <c r="E64" s="229"/>
      <c r="F64" s="229"/>
      <c r="G64" s="187"/>
      <c r="H64" s="142"/>
      <c r="I64" s="41"/>
      <c r="J64" s="61"/>
      <c r="K64" s="41"/>
    </row>
    <row r="65" spans="1:11" s="57" customFormat="1" x14ac:dyDescent="0.3">
      <c r="A65" s="86" t="s">
        <v>493</v>
      </c>
      <c r="B65" s="186"/>
      <c r="C65" s="229"/>
      <c r="D65" s="229"/>
      <c r="E65" s="229"/>
      <c r="F65" s="229"/>
      <c r="G65" s="187"/>
      <c r="H65" s="142"/>
      <c r="I65" s="41"/>
      <c r="J65" s="61"/>
      <c r="K65" s="41"/>
    </row>
    <row r="66" spans="1:11" s="57" customFormat="1" x14ac:dyDescent="0.3">
      <c r="A66" s="86" t="s">
        <v>494</v>
      </c>
      <c r="B66" s="186"/>
      <c r="C66" s="229"/>
      <c r="D66" s="229"/>
      <c r="E66" s="229"/>
      <c r="F66" s="229"/>
      <c r="G66" s="187"/>
      <c r="H66" s="142"/>
      <c r="I66" s="41"/>
      <c r="J66" s="61"/>
      <c r="K66" s="41"/>
    </row>
    <row r="67" spans="1:11" s="57" customFormat="1" x14ac:dyDescent="0.3">
      <c r="A67" s="86" t="s">
        <v>495</v>
      </c>
      <c r="B67" s="223" t="s">
        <v>465</v>
      </c>
      <c r="C67" s="224"/>
      <c r="D67" s="224"/>
      <c r="E67" s="224"/>
      <c r="F67" s="224"/>
      <c r="G67" s="225"/>
      <c r="H67" s="83" t="s">
        <v>467</v>
      </c>
      <c r="I67" s="22">
        <f>SUM(I62:I66)</f>
        <v>0</v>
      </c>
      <c r="J67" s="22">
        <f>SUM(J62:J66)</f>
        <v>0</v>
      </c>
      <c r="K67" s="83" t="s">
        <v>467</v>
      </c>
    </row>
    <row r="68" spans="1:11" s="57" customFormat="1" x14ac:dyDescent="0.3">
      <c r="A68" s="86" t="s">
        <v>496</v>
      </c>
      <c r="B68" s="223" t="s">
        <v>466</v>
      </c>
      <c r="C68" s="224"/>
      <c r="D68" s="224"/>
      <c r="E68" s="224"/>
      <c r="F68" s="224"/>
      <c r="G68" s="225"/>
      <c r="H68" s="142"/>
      <c r="I68" s="83" t="s">
        <v>467</v>
      </c>
      <c r="J68" s="83" t="s">
        <v>467</v>
      </c>
      <c r="K68" s="22">
        <f>SUM(K62:K66)</f>
        <v>0</v>
      </c>
    </row>
    <row r="69" spans="1:11" s="57" customFormat="1" x14ac:dyDescent="0.3">
      <c r="A69" s="86" t="s">
        <v>497</v>
      </c>
      <c r="B69" s="127" t="s">
        <v>509</v>
      </c>
      <c r="C69" s="128"/>
      <c r="D69" s="128"/>
      <c r="E69" s="128"/>
      <c r="F69" s="128"/>
      <c r="G69" s="128"/>
      <c r="H69" s="230">
        <f>H70+H71+H72+H73</f>
        <v>0</v>
      </c>
      <c r="I69" s="231"/>
      <c r="J69" s="231"/>
      <c r="K69" s="231"/>
    </row>
    <row r="70" spans="1:11" s="57" customFormat="1" x14ac:dyDescent="0.3">
      <c r="A70" s="86" t="s">
        <v>514</v>
      </c>
      <c r="B70" s="87" t="s">
        <v>479</v>
      </c>
      <c r="C70" s="88"/>
      <c r="D70" s="88"/>
      <c r="E70" s="88"/>
      <c r="F70" s="88"/>
      <c r="G70" s="89"/>
      <c r="H70" s="226"/>
      <c r="I70" s="227"/>
      <c r="J70" s="227"/>
      <c r="K70" s="228"/>
    </row>
    <row r="71" spans="1:11" s="57" customFormat="1" x14ac:dyDescent="0.3">
      <c r="A71" s="86" t="s">
        <v>515</v>
      </c>
      <c r="B71" s="87" t="s">
        <v>506</v>
      </c>
      <c r="C71" s="88"/>
      <c r="D71" s="88"/>
      <c r="E71" s="88"/>
      <c r="F71" s="88"/>
      <c r="G71" s="89"/>
      <c r="H71" s="226"/>
      <c r="I71" s="227"/>
      <c r="J71" s="227"/>
      <c r="K71" s="228"/>
    </row>
    <row r="72" spans="1:11" s="57" customFormat="1" x14ac:dyDescent="0.3">
      <c r="A72" s="86" t="s">
        <v>516</v>
      </c>
      <c r="B72" s="223" t="s">
        <v>468</v>
      </c>
      <c r="C72" s="224"/>
      <c r="D72" s="224"/>
      <c r="E72" s="224"/>
      <c r="F72" s="224"/>
      <c r="G72" s="225"/>
      <c r="H72" s="226"/>
      <c r="I72" s="227"/>
      <c r="J72" s="227"/>
      <c r="K72" s="228"/>
    </row>
    <row r="73" spans="1:11" s="57" customFormat="1" ht="14.4" customHeight="1" x14ac:dyDescent="0.3">
      <c r="A73" s="86" t="s">
        <v>517</v>
      </c>
      <c r="B73" s="223" t="s">
        <v>469</v>
      </c>
      <c r="C73" s="224"/>
      <c r="D73" s="224"/>
      <c r="E73" s="224"/>
      <c r="F73" s="224"/>
      <c r="G73" s="225"/>
      <c r="H73" s="226"/>
      <c r="I73" s="227"/>
      <c r="J73" s="227"/>
      <c r="K73" s="228"/>
    </row>
    <row r="74" spans="1:11" s="85" customFormat="1" x14ac:dyDescent="0.3">
      <c r="A74" s="84" t="s">
        <v>458</v>
      </c>
      <c r="B74" s="220" t="s">
        <v>489</v>
      </c>
      <c r="C74" s="221"/>
      <c r="D74" s="221"/>
      <c r="E74" s="221"/>
      <c r="F74" s="221"/>
      <c r="G74" s="221"/>
      <c r="H74" s="221"/>
      <c r="I74" s="221"/>
      <c r="J74" s="221"/>
      <c r="K74" s="222"/>
    </row>
    <row r="75" spans="1:11" s="57" customFormat="1" ht="13.95" customHeight="1" x14ac:dyDescent="0.3">
      <c r="A75" s="86" t="s">
        <v>498</v>
      </c>
      <c r="B75" s="186"/>
      <c r="C75" s="229"/>
      <c r="D75" s="229"/>
      <c r="E75" s="229"/>
      <c r="F75" s="229"/>
      <c r="G75" s="187"/>
      <c r="H75" s="142"/>
      <c r="I75" s="41"/>
      <c r="J75" s="61"/>
      <c r="K75" s="41"/>
    </row>
    <row r="76" spans="1:11" s="57" customFormat="1" ht="13.95" customHeight="1" x14ac:dyDescent="0.3">
      <c r="A76" s="86" t="s">
        <v>499</v>
      </c>
      <c r="B76" s="186"/>
      <c r="C76" s="229"/>
      <c r="D76" s="229"/>
      <c r="E76" s="229"/>
      <c r="F76" s="229"/>
      <c r="G76" s="187"/>
      <c r="H76" s="142"/>
      <c r="I76" s="41"/>
      <c r="J76" s="61"/>
      <c r="K76" s="41"/>
    </row>
    <row r="77" spans="1:11" s="57" customFormat="1" ht="13.95" customHeight="1" x14ac:dyDescent="0.3">
      <c r="A77" s="86" t="s">
        <v>500</v>
      </c>
      <c r="B77" s="186"/>
      <c r="C77" s="229"/>
      <c r="D77" s="229"/>
      <c r="E77" s="229"/>
      <c r="F77" s="229"/>
      <c r="G77" s="187"/>
      <c r="H77" s="142"/>
      <c r="I77" s="41"/>
      <c r="J77" s="61"/>
      <c r="K77" s="41"/>
    </row>
    <row r="78" spans="1:11" s="57" customFormat="1" x14ac:dyDescent="0.3">
      <c r="A78" s="86" t="s">
        <v>501</v>
      </c>
      <c r="B78" s="186"/>
      <c r="C78" s="229"/>
      <c r="D78" s="229"/>
      <c r="E78" s="229"/>
      <c r="F78" s="229"/>
      <c r="G78" s="187"/>
      <c r="H78" s="142"/>
      <c r="I78" s="41"/>
      <c r="J78" s="61"/>
      <c r="K78" s="41"/>
    </row>
    <row r="79" spans="1:11" s="57" customFormat="1" x14ac:dyDescent="0.3">
      <c r="A79" s="86" t="s">
        <v>502</v>
      </c>
      <c r="B79" s="186"/>
      <c r="C79" s="229"/>
      <c r="D79" s="229"/>
      <c r="E79" s="229"/>
      <c r="F79" s="229"/>
      <c r="G79" s="187"/>
      <c r="H79" s="142"/>
      <c r="I79" s="41"/>
      <c r="J79" s="61"/>
      <c r="K79" s="41"/>
    </row>
    <row r="80" spans="1:11" s="57" customFormat="1" x14ac:dyDescent="0.3">
      <c r="A80" s="86" t="s">
        <v>503</v>
      </c>
      <c r="B80" s="223" t="s">
        <v>465</v>
      </c>
      <c r="C80" s="224"/>
      <c r="D80" s="224"/>
      <c r="E80" s="224"/>
      <c r="F80" s="224"/>
      <c r="G80" s="225"/>
      <c r="H80" s="83" t="s">
        <v>467</v>
      </c>
      <c r="I80" s="22">
        <f>SUM(I75:I79)</f>
        <v>0</v>
      </c>
      <c r="J80" s="22">
        <f>SUM(J75:J79)</f>
        <v>0</v>
      </c>
      <c r="K80" s="83" t="s">
        <v>467</v>
      </c>
    </row>
    <row r="81" spans="1:11" s="57" customFormat="1" x14ac:dyDescent="0.3">
      <c r="A81" s="86" t="s">
        <v>504</v>
      </c>
      <c r="B81" s="223" t="s">
        <v>466</v>
      </c>
      <c r="C81" s="224"/>
      <c r="D81" s="224"/>
      <c r="E81" s="224"/>
      <c r="F81" s="224"/>
      <c r="G81" s="225"/>
      <c r="H81" s="142"/>
      <c r="I81" s="83" t="s">
        <v>467</v>
      </c>
      <c r="J81" s="83" t="s">
        <v>467</v>
      </c>
      <c r="K81" s="22">
        <f>SUM(K75:K79)</f>
        <v>0</v>
      </c>
    </row>
    <row r="82" spans="1:11" s="57" customFormat="1" x14ac:dyDescent="0.3">
      <c r="A82" s="86" t="s">
        <v>505</v>
      </c>
      <c r="B82" s="127" t="s">
        <v>509</v>
      </c>
      <c r="C82" s="128"/>
      <c r="D82" s="128"/>
      <c r="E82" s="128"/>
      <c r="F82" s="128"/>
      <c r="G82" s="128"/>
      <c r="H82" s="230">
        <f>H83+H84+H85+H86</f>
        <v>0</v>
      </c>
      <c r="I82" s="231"/>
      <c r="J82" s="231"/>
      <c r="K82" s="231"/>
    </row>
    <row r="83" spans="1:11" s="57" customFormat="1" x14ac:dyDescent="0.3">
      <c r="A83" s="86" t="s">
        <v>518</v>
      </c>
      <c r="B83" s="87" t="s">
        <v>479</v>
      </c>
      <c r="C83" s="88"/>
      <c r="D83" s="88"/>
      <c r="E83" s="88"/>
      <c r="F83" s="88"/>
      <c r="G83" s="89"/>
      <c r="H83" s="226"/>
      <c r="I83" s="227"/>
      <c r="J83" s="227"/>
      <c r="K83" s="228"/>
    </row>
    <row r="84" spans="1:11" s="57" customFormat="1" x14ac:dyDescent="0.3">
      <c r="A84" s="86" t="s">
        <v>519</v>
      </c>
      <c r="B84" s="87" t="s">
        <v>506</v>
      </c>
      <c r="C84" s="88"/>
      <c r="D84" s="88"/>
      <c r="E84" s="88"/>
      <c r="F84" s="88"/>
      <c r="G84" s="89"/>
      <c r="H84" s="226"/>
      <c r="I84" s="227"/>
      <c r="J84" s="227"/>
      <c r="K84" s="228"/>
    </row>
    <row r="85" spans="1:11" s="57" customFormat="1" x14ac:dyDescent="0.3">
      <c r="A85" s="86" t="s">
        <v>520</v>
      </c>
      <c r="B85" s="223" t="s">
        <v>468</v>
      </c>
      <c r="C85" s="224"/>
      <c r="D85" s="224"/>
      <c r="E85" s="224"/>
      <c r="F85" s="224"/>
      <c r="G85" s="225"/>
      <c r="H85" s="226"/>
      <c r="I85" s="227"/>
      <c r="J85" s="227"/>
      <c r="K85" s="228"/>
    </row>
    <row r="86" spans="1:11" s="57" customFormat="1" ht="14.4" customHeight="1" x14ac:dyDescent="0.3">
      <c r="A86" s="86" t="s">
        <v>521</v>
      </c>
      <c r="B86" s="223" t="s">
        <v>469</v>
      </c>
      <c r="C86" s="224"/>
      <c r="D86" s="224"/>
      <c r="E86" s="224"/>
      <c r="F86" s="224"/>
      <c r="G86" s="225"/>
      <c r="H86" s="226"/>
      <c r="I86" s="227"/>
      <c r="J86" s="227"/>
      <c r="K86" s="228"/>
    </row>
    <row r="87" spans="1:11" s="57" customFormat="1" x14ac:dyDescent="0.3">
      <c r="A87" s="82" t="s">
        <v>608</v>
      </c>
      <c r="B87" s="238" t="s">
        <v>580</v>
      </c>
      <c r="C87" s="239"/>
      <c r="D87" s="239"/>
      <c r="E87" s="239"/>
      <c r="F87" s="239"/>
      <c r="G87" s="239"/>
      <c r="H87" s="239"/>
      <c r="I87" s="239"/>
      <c r="J87" s="239"/>
      <c r="K87" s="240"/>
    </row>
    <row r="88" spans="1:11" s="33" customFormat="1" x14ac:dyDescent="0.3">
      <c r="A88" s="109" t="s">
        <v>609</v>
      </c>
      <c r="B88" s="241" t="s">
        <v>581</v>
      </c>
      <c r="C88" s="242"/>
      <c r="D88" s="242"/>
      <c r="E88" s="242"/>
      <c r="F88" s="242"/>
      <c r="G88" s="243"/>
      <c r="H88" s="107" t="s">
        <v>467</v>
      </c>
      <c r="I88" s="108">
        <f>I43+I54+I67+I80</f>
        <v>0</v>
      </c>
      <c r="J88" s="108">
        <f>J43+J54+J67+J80</f>
        <v>0</v>
      </c>
      <c r="K88" s="108">
        <f>K44+K55+K68+K81</f>
        <v>0</v>
      </c>
    </row>
    <row r="89" spans="1:11" s="85" customFormat="1" x14ac:dyDescent="0.3">
      <c r="A89" s="109" t="s">
        <v>610</v>
      </c>
      <c r="B89" s="233" t="s">
        <v>466</v>
      </c>
      <c r="C89" s="234"/>
      <c r="D89" s="234"/>
      <c r="E89" s="234"/>
      <c r="F89" s="234"/>
      <c r="G89" s="235"/>
      <c r="H89" s="9" t="s">
        <v>467</v>
      </c>
      <c r="I89" s="9" t="s">
        <v>467</v>
      </c>
      <c r="J89" s="9" t="s">
        <v>467</v>
      </c>
      <c r="K89" s="91">
        <f>K44+K55+K68+K81</f>
        <v>0</v>
      </c>
    </row>
    <row r="90" spans="1:11" s="85" customFormat="1" x14ac:dyDescent="0.3">
      <c r="A90" s="109" t="s">
        <v>611</v>
      </c>
      <c r="B90" s="130" t="s">
        <v>509</v>
      </c>
      <c r="C90" s="131"/>
      <c r="D90" s="131"/>
      <c r="E90" s="131"/>
      <c r="F90" s="131"/>
      <c r="G90" s="131"/>
      <c r="H90" s="236">
        <f>H91+H92+H93+H94</f>
        <v>0</v>
      </c>
      <c r="I90" s="237"/>
      <c r="J90" s="237"/>
      <c r="K90" s="237"/>
    </row>
    <row r="91" spans="1:11" s="85" customFormat="1" x14ac:dyDescent="0.3">
      <c r="A91" s="109" t="s">
        <v>612</v>
      </c>
      <c r="B91" s="110" t="s">
        <v>479</v>
      </c>
      <c r="C91" s="111"/>
      <c r="D91" s="111"/>
      <c r="E91" s="111"/>
      <c r="F91" s="111"/>
      <c r="G91" s="112"/>
      <c r="H91" s="236">
        <f>H57+H70+H83</f>
        <v>0</v>
      </c>
      <c r="I91" s="237"/>
      <c r="J91" s="237"/>
      <c r="K91" s="237"/>
    </row>
    <row r="92" spans="1:11" s="85" customFormat="1" x14ac:dyDescent="0.3">
      <c r="A92" s="109" t="s">
        <v>613</v>
      </c>
      <c r="B92" s="110" t="s">
        <v>506</v>
      </c>
      <c r="C92" s="111"/>
      <c r="D92" s="111"/>
      <c r="E92" s="111"/>
      <c r="F92" s="111"/>
      <c r="G92" s="112"/>
      <c r="H92" s="236">
        <f>H58+H71+H84</f>
        <v>0</v>
      </c>
      <c r="I92" s="237"/>
      <c r="J92" s="237"/>
      <c r="K92" s="237"/>
    </row>
    <row r="93" spans="1:11" s="85" customFormat="1" x14ac:dyDescent="0.3">
      <c r="A93" s="109" t="s">
        <v>614</v>
      </c>
      <c r="B93" s="233" t="s">
        <v>468</v>
      </c>
      <c r="C93" s="234"/>
      <c r="D93" s="234"/>
      <c r="E93" s="234"/>
      <c r="F93" s="234"/>
      <c r="G93" s="235"/>
      <c r="H93" s="236">
        <f>H46+H59+H72+H85</f>
        <v>0</v>
      </c>
      <c r="I93" s="237"/>
      <c r="J93" s="237"/>
      <c r="K93" s="237"/>
    </row>
    <row r="94" spans="1:11" s="85" customFormat="1" x14ac:dyDescent="0.3">
      <c r="A94" s="109" t="s">
        <v>615</v>
      </c>
      <c r="B94" s="233" t="s">
        <v>469</v>
      </c>
      <c r="C94" s="234"/>
      <c r="D94" s="234"/>
      <c r="E94" s="234"/>
      <c r="F94" s="234"/>
      <c r="G94" s="235"/>
      <c r="H94" s="236">
        <f>H47+H60+H73+H86</f>
        <v>0</v>
      </c>
      <c r="I94" s="237"/>
      <c r="J94" s="237"/>
      <c r="K94" s="237"/>
    </row>
    <row r="96" spans="1:11" x14ac:dyDescent="0.3">
      <c r="A96" s="11" t="s">
        <v>618</v>
      </c>
    </row>
  </sheetData>
  <mergeCells count="98">
    <mergeCell ref="B48:K48"/>
    <mergeCell ref="B55:G55"/>
    <mergeCell ref="B59:G59"/>
    <mergeCell ref="H59:K59"/>
    <mergeCell ref="H57:K57"/>
    <mergeCell ref="H58:K58"/>
    <mergeCell ref="H56:K56"/>
    <mergeCell ref="B49:G49"/>
    <mergeCell ref="B52:G52"/>
    <mergeCell ref="B54:G54"/>
    <mergeCell ref="B50:G50"/>
    <mergeCell ref="B51:G51"/>
    <mergeCell ref="B53:G53"/>
    <mergeCell ref="B75:G75"/>
    <mergeCell ref="H69:K69"/>
    <mergeCell ref="H82:K82"/>
    <mergeCell ref="H72:K72"/>
    <mergeCell ref="H70:K70"/>
    <mergeCell ref="H71:K71"/>
    <mergeCell ref="H73:K73"/>
    <mergeCell ref="B73:G73"/>
    <mergeCell ref="B79:G79"/>
    <mergeCell ref="B67:G67"/>
    <mergeCell ref="B68:G68"/>
    <mergeCell ref="B72:G72"/>
    <mergeCell ref="B74:K74"/>
    <mergeCell ref="B66:G66"/>
    <mergeCell ref="H84:K84"/>
    <mergeCell ref="H85:K85"/>
    <mergeCell ref="B94:G94"/>
    <mergeCell ref="H94:K94"/>
    <mergeCell ref="B87:K87"/>
    <mergeCell ref="B89:G89"/>
    <mergeCell ref="H91:K91"/>
    <mergeCell ref="H92:K92"/>
    <mergeCell ref="B93:G93"/>
    <mergeCell ref="H93:K93"/>
    <mergeCell ref="H90:K90"/>
    <mergeCell ref="B88:G88"/>
    <mergeCell ref="B86:G86"/>
    <mergeCell ref="H86:K86"/>
    <mergeCell ref="B85:G85"/>
    <mergeCell ref="H83:K83"/>
    <mergeCell ref="B76:G76"/>
    <mergeCell ref="B77:G77"/>
    <mergeCell ref="B80:G80"/>
    <mergeCell ref="B81:G81"/>
    <mergeCell ref="B78:G78"/>
    <mergeCell ref="B60:G60"/>
    <mergeCell ref="H60:K60"/>
    <mergeCell ref="B61:K61"/>
    <mergeCell ref="B62:G62"/>
    <mergeCell ref="B65:G65"/>
    <mergeCell ref="B63:G63"/>
    <mergeCell ref="B64:G64"/>
    <mergeCell ref="B37:K37"/>
    <mergeCell ref="B44:G44"/>
    <mergeCell ref="H46:K46"/>
    <mergeCell ref="H47:K47"/>
    <mergeCell ref="B38:G38"/>
    <mergeCell ref="B41:G41"/>
    <mergeCell ref="B43:G43"/>
    <mergeCell ref="B39:G39"/>
    <mergeCell ref="B40:G40"/>
    <mergeCell ref="H45:K45"/>
    <mergeCell ref="B45:G45"/>
    <mergeCell ref="B42:G42"/>
    <mergeCell ref="B9:C9"/>
    <mergeCell ref="B6:C6"/>
    <mergeCell ref="B5:C5"/>
    <mergeCell ref="B4:C4"/>
    <mergeCell ref="B1:K1"/>
    <mergeCell ref="B2:K2"/>
    <mergeCell ref="B7:C7"/>
    <mergeCell ref="B8:C8"/>
    <mergeCell ref="D4:F4"/>
    <mergeCell ref="D5:F5"/>
    <mergeCell ref="D6:F6"/>
    <mergeCell ref="D7:F7"/>
    <mergeCell ref="D8:F8"/>
    <mergeCell ref="D9:F9"/>
    <mergeCell ref="B3:C3"/>
    <mergeCell ref="D3:F3"/>
    <mergeCell ref="A27:A29"/>
    <mergeCell ref="B27:B29"/>
    <mergeCell ref="B25:K25"/>
    <mergeCell ref="D13:F13"/>
    <mergeCell ref="G13:K13"/>
    <mergeCell ref="A13:A15"/>
    <mergeCell ref="B13:B15"/>
    <mergeCell ref="B35:K35"/>
    <mergeCell ref="B36:G36"/>
    <mergeCell ref="B10:G10"/>
    <mergeCell ref="C13:C15"/>
    <mergeCell ref="C27:C29"/>
    <mergeCell ref="D27:F27"/>
    <mergeCell ref="G27:K27"/>
    <mergeCell ref="B11:K11"/>
  </mergeCells>
  <printOptions horizontalCentered="1"/>
  <pageMargins left="0.39370078740157483" right="0.39370078740157483" top="0.98425196850393704" bottom="0.39370078740157483"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45"/>
  <sheetViews>
    <sheetView zoomScale="102" zoomScaleNormal="102" workbookViewId="0">
      <pane ySplit="5" topLeftCell="A6" activePane="bottomLeft" state="frozen"/>
      <selection pane="bottomLeft" activeCell="C11" sqref="C11"/>
    </sheetView>
  </sheetViews>
  <sheetFormatPr defaultColWidth="8.88671875" defaultRowHeight="14.4" x14ac:dyDescent="0.3"/>
  <cols>
    <col min="1" max="1" width="7.44140625" customWidth="1"/>
    <col min="2" max="2" width="38.109375" customWidth="1"/>
    <col min="3" max="3" width="13.6640625" customWidth="1"/>
    <col min="4" max="5" width="12.6640625" customWidth="1"/>
    <col min="6" max="6" width="13.6640625" customWidth="1"/>
    <col min="7" max="7" width="12.109375" customWidth="1"/>
    <col min="8" max="8" width="11.109375" customWidth="1"/>
    <col min="9" max="9" width="11.6640625" customWidth="1"/>
    <col min="10" max="10" width="11.109375" customWidth="1"/>
    <col min="11" max="11" width="11.33203125" customWidth="1"/>
    <col min="12" max="12" width="11" customWidth="1"/>
  </cols>
  <sheetData>
    <row r="1" spans="1:13" x14ac:dyDescent="0.3">
      <c r="A1" s="30" t="s">
        <v>165</v>
      </c>
      <c r="B1" s="245" t="s">
        <v>582</v>
      </c>
      <c r="C1" s="245"/>
      <c r="D1" s="245"/>
      <c r="E1" s="245"/>
      <c r="F1" s="245"/>
      <c r="G1" s="245"/>
      <c r="H1" s="245"/>
      <c r="I1" s="245"/>
      <c r="J1" s="245"/>
      <c r="K1" s="245"/>
      <c r="M1" s="95"/>
    </row>
    <row r="2" spans="1:13" x14ac:dyDescent="0.3">
      <c r="A2" s="31" t="s">
        <v>44</v>
      </c>
      <c r="B2" s="31" t="s">
        <v>45</v>
      </c>
      <c r="C2" s="31" t="s">
        <v>46</v>
      </c>
      <c r="D2" s="31" t="s">
        <v>47</v>
      </c>
      <c r="E2" s="31" t="s">
        <v>93</v>
      </c>
      <c r="F2" s="31" t="s">
        <v>94</v>
      </c>
      <c r="G2" s="31" t="s">
        <v>95</v>
      </c>
      <c r="H2" s="31" t="s">
        <v>96</v>
      </c>
      <c r="I2" s="31" t="s">
        <v>97</v>
      </c>
      <c r="J2" s="31" t="s">
        <v>98</v>
      </c>
      <c r="K2" s="31" t="s">
        <v>126</v>
      </c>
    </row>
    <row r="3" spans="1:13" ht="17.399999999999999" customHeight="1" x14ac:dyDescent="0.3">
      <c r="A3" s="246" t="s">
        <v>99</v>
      </c>
      <c r="B3" s="246" t="s">
        <v>100</v>
      </c>
      <c r="C3" s="198" t="str">
        <f>'4'!C3</f>
        <v>Užpildykite 1.1.2 punktą</v>
      </c>
      <c r="D3" s="246" t="s">
        <v>101</v>
      </c>
      <c r="E3" s="246"/>
      <c r="F3" s="246"/>
      <c r="G3" s="246" t="s">
        <v>102</v>
      </c>
      <c r="H3" s="246"/>
      <c r="I3" s="246"/>
      <c r="J3" s="246"/>
      <c r="K3" s="246"/>
    </row>
    <row r="4" spans="1:13" x14ac:dyDescent="0.3">
      <c r="A4" s="246"/>
      <c r="B4" s="246"/>
      <c r="C4" s="199"/>
      <c r="D4" s="23" t="s">
        <v>617</v>
      </c>
      <c r="E4" s="23" t="s">
        <v>104</v>
      </c>
      <c r="F4" s="23" t="s">
        <v>105</v>
      </c>
      <c r="G4" s="23" t="s">
        <v>103</v>
      </c>
      <c r="H4" s="23" t="s">
        <v>104</v>
      </c>
      <c r="I4" s="23" t="s">
        <v>105</v>
      </c>
      <c r="J4" s="23" t="s">
        <v>106</v>
      </c>
      <c r="K4" s="23" t="s">
        <v>107</v>
      </c>
    </row>
    <row r="5" spans="1:13" ht="24" customHeight="1" x14ac:dyDescent="0.3">
      <c r="A5" s="246"/>
      <c r="B5" s="246"/>
      <c r="C5" s="200"/>
      <c r="D5" s="23">
        <f>'4'!D5</f>
        <v>1</v>
      </c>
      <c r="E5" s="23">
        <f>'4'!E5</f>
        <v>2</v>
      </c>
      <c r="F5" s="23">
        <f>'4'!F5</f>
        <v>3</v>
      </c>
      <c r="G5" s="23">
        <f>'4'!G5</f>
        <v>1</v>
      </c>
      <c r="H5" s="23">
        <f>'4'!H5</f>
        <v>2</v>
      </c>
      <c r="I5" s="23">
        <f>'4'!I5</f>
        <v>3</v>
      </c>
      <c r="J5" s="23" t="str">
        <f>'4'!J5</f>
        <v>-</v>
      </c>
      <c r="K5" s="23" t="str">
        <f>'4'!K5</f>
        <v>-</v>
      </c>
    </row>
    <row r="6" spans="1:13" x14ac:dyDescent="0.3">
      <c r="A6" s="138"/>
      <c r="B6" s="247" t="s">
        <v>166</v>
      </c>
      <c r="C6" s="247"/>
      <c r="D6" s="247"/>
      <c r="E6" s="247"/>
      <c r="F6" s="247"/>
      <c r="G6" s="247"/>
      <c r="H6" s="247"/>
      <c r="I6" s="247"/>
      <c r="J6" s="247"/>
      <c r="K6" s="247"/>
    </row>
    <row r="7" spans="1:13" s="33" customFormat="1" x14ac:dyDescent="0.3">
      <c r="A7" s="34"/>
      <c r="B7" s="35" t="s">
        <v>167</v>
      </c>
      <c r="C7" s="42">
        <f t="shared" ref="C7:K7" si="0">SUM(C8,C23,C41)</f>
        <v>0</v>
      </c>
      <c r="D7" s="42">
        <f t="shared" si="0"/>
        <v>0</v>
      </c>
      <c r="E7" s="42">
        <f t="shared" si="0"/>
        <v>0</v>
      </c>
      <c r="F7" s="42">
        <f t="shared" si="0"/>
        <v>0</v>
      </c>
      <c r="G7" s="42">
        <f t="shared" si="0"/>
        <v>0</v>
      </c>
      <c r="H7" s="42">
        <f t="shared" si="0"/>
        <v>0</v>
      </c>
      <c r="I7" s="42">
        <f t="shared" si="0"/>
        <v>0</v>
      </c>
      <c r="J7" s="42">
        <f t="shared" si="0"/>
        <v>0</v>
      </c>
      <c r="K7" s="42">
        <f t="shared" si="0"/>
        <v>0</v>
      </c>
    </row>
    <row r="8" spans="1:13" s="33" customFormat="1" x14ac:dyDescent="0.3">
      <c r="A8" s="26" t="s">
        <v>168</v>
      </c>
      <c r="B8" s="27" t="s">
        <v>169</v>
      </c>
      <c r="C8" s="43">
        <f t="shared" ref="C8:K8" si="1">SUM(C9,C10,C18,C19)</f>
        <v>0</v>
      </c>
      <c r="D8" s="43">
        <f t="shared" si="1"/>
        <v>0</v>
      </c>
      <c r="E8" s="43">
        <f t="shared" si="1"/>
        <v>0</v>
      </c>
      <c r="F8" s="43">
        <f t="shared" si="1"/>
        <v>0</v>
      </c>
      <c r="G8" s="43">
        <f t="shared" si="1"/>
        <v>0</v>
      </c>
      <c r="H8" s="43">
        <f t="shared" si="1"/>
        <v>0</v>
      </c>
      <c r="I8" s="43">
        <f t="shared" si="1"/>
        <v>0</v>
      </c>
      <c r="J8" s="43">
        <f t="shared" si="1"/>
        <v>0</v>
      </c>
      <c r="K8" s="43">
        <f t="shared" si="1"/>
        <v>0</v>
      </c>
    </row>
    <row r="9" spans="1:13" s="39" customFormat="1" x14ac:dyDescent="0.3">
      <c r="A9" s="37" t="s">
        <v>0</v>
      </c>
      <c r="B9" s="38" t="s">
        <v>170</v>
      </c>
      <c r="C9" s="113"/>
      <c r="D9" s="113"/>
      <c r="E9" s="113"/>
      <c r="F9" s="113"/>
      <c r="G9" s="113"/>
      <c r="H9" s="113"/>
      <c r="I9" s="113"/>
      <c r="J9" s="113"/>
      <c r="K9" s="113"/>
      <c r="M9" s="95"/>
    </row>
    <row r="10" spans="1:13" s="39" customFormat="1" x14ac:dyDescent="0.3">
      <c r="A10" s="37" t="s">
        <v>42</v>
      </c>
      <c r="B10" s="38" t="s">
        <v>175</v>
      </c>
      <c r="C10" s="44">
        <f t="shared" ref="C10:K10" si="2">SUM(C11:C16,C17)</f>
        <v>0</v>
      </c>
      <c r="D10" s="44">
        <f t="shared" si="2"/>
        <v>0</v>
      </c>
      <c r="E10" s="44">
        <f t="shared" si="2"/>
        <v>0</v>
      </c>
      <c r="F10" s="44">
        <f t="shared" si="2"/>
        <v>0</v>
      </c>
      <c r="G10" s="44">
        <f t="shared" si="2"/>
        <v>0</v>
      </c>
      <c r="H10" s="44">
        <f t="shared" si="2"/>
        <v>0</v>
      </c>
      <c r="I10" s="44">
        <f t="shared" si="2"/>
        <v>0</v>
      </c>
      <c r="J10" s="44">
        <f t="shared" si="2"/>
        <v>0</v>
      </c>
      <c r="K10" s="44">
        <f t="shared" si="2"/>
        <v>0</v>
      </c>
    </row>
    <row r="11" spans="1:13" x14ac:dyDescent="0.3">
      <c r="A11" s="24" t="s">
        <v>52</v>
      </c>
      <c r="B11" s="25" t="s">
        <v>123</v>
      </c>
      <c r="C11" s="46">
        <f>'4'!C85</f>
        <v>0</v>
      </c>
      <c r="D11" s="46">
        <f>'4'!D85</f>
        <v>0</v>
      </c>
      <c r="E11" s="46">
        <f>'4'!E85</f>
        <v>0</v>
      </c>
      <c r="F11" s="46">
        <f>'4'!F85</f>
        <v>0</v>
      </c>
      <c r="G11" s="46">
        <f>'4'!G85</f>
        <v>0</v>
      </c>
      <c r="H11" s="46">
        <f>'4'!H85</f>
        <v>0</v>
      </c>
      <c r="I11" s="46">
        <f>'4'!I85</f>
        <v>0</v>
      </c>
      <c r="J11" s="46">
        <f>'4'!J85</f>
        <v>0</v>
      </c>
      <c r="K11" s="46">
        <f>'4'!K85</f>
        <v>0</v>
      </c>
    </row>
    <row r="12" spans="1:13" x14ac:dyDescent="0.3">
      <c r="A12" s="24" t="s">
        <v>66</v>
      </c>
      <c r="B12" s="25" t="s">
        <v>124</v>
      </c>
      <c r="C12" s="46">
        <f>'4'!C95</f>
        <v>0</v>
      </c>
      <c r="D12" s="46">
        <f>'4'!D95</f>
        <v>0</v>
      </c>
      <c r="E12" s="46">
        <f>'4'!E95</f>
        <v>0</v>
      </c>
      <c r="F12" s="46">
        <f>'4'!F95</f>
        <v>0</v>
      </c>
      <c r="G12" s="46">
        <f>'4'!G95</f>
        <v>0</v>
      </c>
      <c r="H12" s="46">
        <f>'4'!H95</f>
        <v>0</v>
      </c>
      <c r="I12" s="46">
        <f>'4'!I95</f>
        <v>0</v>
      </c>
      <c r="J12" s="46">
        <f>'4'!J95</f>
        <v>0</v>
      </c>
      <c r="K12" s="46">
        <f>'4'!K95</f>
        <v>0</v>
      </c>
    </row>
    <row r="13" spans="1:13" x14ac:dyDescent="0.3">
      <c r="A13" s="24" t="s">
        <v>176</v>
      </c>
      <c r="B13" s="25" t="s">
        <v>177</v>
      </c>
      <c r="C13" s="46">
        <f>'4'!C105</f>
        <v>0</v>
      </c>
      <c r="D13" s="46">
        <f>'4'!D105</f>
        <v>0</v>
      </c>
      <c r="E13" s="46">
        <f>'4'!E105</f>
        <v>0</v>
      </c>
      <c r="F13" s="46">
        <f>'4'!F105</f>
        <v>0</v>
      </c>
      <c r="G13" s="46">
        <f>'4'!G105</f>
        <v>0</v>
      </c>
      <c r="H13" s="46">
        <f>'4'!H105</f>
        <v>0</v>
      </c>
      <c r="I13" s="46">
        <f>'4'!I105</f>
        <v>0</v>
      </c>
      <c r="J13" s="46">
        <f>'4'!J105</f>
        <v>0</v>
      </c>
      <c r="K13" s="46">
        <f>'4'!K105</f>
        <v>0</v>
      </c>
    </row>
    <row r="14" spans="1:13" x14ac:dyDescent="0.3">
      <c r="A14" s="24" t="s">
        <v>178</v>
      </c>
      <c r="B14" s="25" t="s">
        <v>125</v>
      </c>
      <c r="C14" s="46">
        <f>'4'!C115</f>
        <v>0</v>
      </c>
      <c r="D14" s="46">
        <f>'4'!D115</f>
        <v>0</v>
      </c>
      <c r="E14" s="46">
        <f>'4'!E115</f>
        <v>0</v>
      </c>
      <c r="F14" s="46">
        <f>'4'!F115</f>
        <v>0</v>
      </c>
      <c r="G14" s="46">
        <f>'4'!G115</f>
        <v>0</v>
      </c>
      <c r="H14" s="46">
        <f>'4'!H115</f>
        <v>0</v>
      </c>
      <c r="I14" s="46">
        <f>'4'!I115</f>
        <v>0</v>
      </c>
      <c r="J14" s="46">
        <f>'4'!J115</f>
        <v>0</v>
      </c>
      <c r="K14" s="46">
        <f>'4'!K115</f>
        <v>0</v>
      </c>
    </row>
    <row r="15" spans="1:13" x14ac:dyDescent="0.3">
      <c r="A15" s="24" t="s">
        <v>179</v>
      </c>
      <c r="B15" s="25" t="s">
        <v>633</v>
      </c>
      <c r="C15" s="46">
        <f>'4'!C125</f>
        <v>0</v>
      </c>
      <c r="D15" s="46">
        <f>'4'!D125</f>
        <v>0</v>
      </c>
      <c r="E15" s="46">
        <f>'4'!E125</f>
        <v>0</v>
      </c>
      <c r="F15" s="46">
        <f>'4'!F125</f>
        <v>0</v>
      </c>
      <c r="G15" s="46">
        <f>'4'!G125</f>
        <v>0</v>
      </c>
      <c r="H15" s="46">
        <f>'4'!H125</f>
        <v>0</v>
      </c>
      <c r="I15" s="46">
        <f>'4'!I125</f>
        <v>0</v>
      </c>
      <c r="J15" s="46">
        <f>'4'!J125</f>
        <v>0</v>
      </c>
      <c r="K15" s="46">
        <f>'4'!K125</f>
        <v>0</v>
      </c>
    </row>
    <row r="16" spans="1:13" x14ac:dyDescent="0.3">
      <c r="A16" s="24" t="s">
        <v>180</v>
      </c>
      <c r="B16" s="25" t="s">
        <v>181</v>
      </c>
      <c r="C16" s="45"/>
      <c r="D16" s="45"/>
      <c r="E16" s="45"/>
      <c r="F16" s="45"/>
      <c r="G16" s="45"/>
      <c r="H16" s="45"/>
      <c r="I16" s="45"/>
      <c r="J16" s="45"/>
      <c r="K16" s="45"/>
      <c r="M16" s="95"/>
    </row>
    <row r="17" spans="1:13" ht="28.8" x14ac:dyDescent="0.3">
      <c r="A17" s="24" t="s">
        <v>182</v>
      </c>
      <c r="B17" s="25" t="s">
        <v>183</v>
      </c>
      <c r="C17" s="45"/>
      <c r="D17" s="45"/>
      <c r="E17" s="45"/>
      <c r="F17" s="45"/>
      <c r="G17" s="45"/>
      <c r="H17" s="45"/>
      <c r="I17" s="45"/>
      <c r="J17" s="45"/>
      <c r="K17" s="45"/>
    </row>
    <row r="18" spans="1:13" s="39" customFormat="1" x14ac:dyDescent="0.3">
      <c r="A18" s="37" t="s">
        <v>74</v>
      </c>
      <c r="B18" s="38" t="s">
        <v>184</v>
      </c>
      <c r="C18" s="113"/>
      <c r="D18" s="113"/>
      <c r="E18" s="113"/>
      <c r="F18" s="113"/>
      <c r="G18" s="113"/>
      <c r="H18" s="113"/>
      <c r="I18" s="113"/>
      <c r="J18" s="113"/>
      <c r="K18" s="113"/>
      <c r="M18" s="95"/>
    </row>
    <row r="19" spans="1:13" s="39" customFormat="1" x14ac:dyDescent="0.3">
      <c r="A19" s="37" t="s">
        <v>186</v>
      </c>
      <c r="B19" s="38" t="s">
        <v>187</v>
      </c>
      <c r="C19" s="44">
        <f>SUM(C20:C22)</f>
        <v>0</v>
      </c>
      <c r="D19" s="44">
        <f t="shared" ref="D19:K19" si="3">SUM(D20:D22)</f>
        <v>0</v>
      </c>
      <c r="E19" s="44">
        <f t="shared" si="3"/>
        <v>0</v>
      </c>
      <c r="F19" s="44">
        <f t="shared" si="3"/>
        <v>0</v>
      </c>
      <c r="G19" s="44">
        <f t="shared" si="3"/>
        <v>0</v>
      </c>
      <c r="H19" s="44">
        <f t="shared" si="3"/>
        <v>0</v>
      </c>
      <c r="I19" s="44">
        <f t="shared" si="3"/>
        <v>0</v>
      </c>
      <c r="J19" s="44">
        <f t="shared" si="3"/>
        <v>0</v>
      </c>
      <c r="K19" s="44">
        <f t="shared" si="3"/>
        <v>0</v>
      </c>
    </row>
    <row r="20" spans="1:13" x14ac:dyDescent="0.3">
      <c r="A20" s="24" t="s">
        <v>108</v>
      </c>
      <c r="B20" s="25" t="s">
        <v>188</v>
      </c>
      <c r="C20" s="45"/>
      <c r="D20" s="45"/>
      <c r="E20" s="45"/>
      <c r="F20" s="45"/>
      <c r="G20" s="45"/>
      <c r="H20" s="45"/>
      <c r="I20" s="45"/>
      <c r="J20" s="45"/>
      <c r="K20" s="45"/>
    </row>
    <row r="21" spans="1:13" x14ac:dyDescent="0.3">
      <c r="A21" s="24" t="s">
        <v>114</v>
      </c>
      <c r="B21" s="25" t="s">
        <v>189</v>
      </c>
      <c r="C21" s="45"/>
      <c r="D21" s="45"/>
      <c r="E21" s="45"/>
      <c r="F21" s="45"/>
      <c r="G21" s="45"/>
      <c r="H21" s="45"/>
      <c r="I21" s="45"/>
      <c r="J21" s="45"/>
      <c r="K21" s="45"/>
    </row>
    <row r="22" spans="1:13" x14ac:dyDescent="0.3">
      <c r="A22" s="24" t="s">
        <v>119</v>
      </c>
      <c r="B22" s="25" t="s">
        <v>190</v>
      </c>
      <c r="C22" s="45"/>
      <c r="D22" s="45"/>
      <c r="E22" s="45"/>
      <c r="F22" s="45"/>
      <c r="G22" s="45"/>
      <c r="H22" s="45"/>
      <c r="I22" s="45"/>
      <c r="J22" s="45"/>
      <c r="K22" s="45"/>
    </row>
    <row r="23" spans="1:13" s="33" customFormat="1" x14ac:dyDescent="0.3">
      <c r="A23" s="26" t="s">
        <v>191</v>
      </c>
      <c r="B23" s="27" t="s">
        <v>192</v>
      </c>
      <c r="C23" s="43">
        <f>SUM(C24,C32,C37,C40)</f>
        <v>0</v>
      </c>
      <c r="D23" s="43">
        <f t="shared" ref="D23:K23" si="4">SUM(D24,D32,D37,D40)</f>
        <v>0</v>
      </c>
      <c r="E23" s="43">
        <f t="shared" si="4"/>
        <v>0</v>
      </c>
      <c r="F23" s="43">
        <f t="shared" si="4"/>
        <v>0</v>
      </c>
      <c r="G23" s="43">
        <f t="shared" si="4"/>
        <v>0</v>
      </c>
      <c r="H23" s="43">
        <f t="shared" si="4"/>
        <v>0</v>
      </c>
      <c r="I23" s="43">
        <f t="shared" si="4"/>
        <v>0</v>
      </c>
      <c r="J23" s="43">
        <f t="shared" si="4"/>
        <v>0</v>
      </c>
      <c r="K23" s="43">
        <f t="shared" si="4"/>
        <v>0</v>
      </c>
    </row>
    <row r="24" spans="1:13" s="39" customFormat="1" x14ac:dyDescent="0.3">
      <c r="A24" s="37" t="s">
        <v>0</v>
      </c>
      <c r="B24" s="38" t="s">
        <v>193</v>
      </c>
      <c r="C24" s="44">
        <f>SUM(C25:C31)</f>
        <v>0</v>
      </c>
      <c r="D24" s="44">
        <f t="shared" ref="D24:K24" si="5">SUM(D25:D31)</f>
        <v>0</v>
      </c>
      <c r="E24" s="44">
        <f t="shared" si="5"/>
        <v>0</v>
      </c>
      <c r="F24" s="44">
        <f t="shared" si="5"/>
        <v>0</v>
      </c>
      <c r="G24" s="44">
        <f t="shared" si="5"/>
        <v>0</v>
      </c>
      <c r="H24" s="44">
        <f t="shared" si="5"/>
        <v>0</v>
      </c>
      <c r="I24" s="44">
        <f t="shared" si="5"/>
        <v>0</v>
      </c>
      <c r="J24" s="44">
        <f t="shared" si="5"/>
        <v>0</v>
      </c>
      <c r="K24" s="44">
        <f t="shared" si="5"/>
        <v>0</v>
      </c>
    </row>
    <row r="25" spans="1:13" ht="28.8" x14ac:dyDescent="0.3">
      <c r="A25" s="24" t="s">
        <v>2</v>
      </c>
      <c r="B25" s="25" t="s">
        <v>194</v>
      </c>
      <c r="C25" s="45"/>
      <c r="D25" s="45"/>
      <c r="E25" s="45"/>
      <c r="F25" s="45"/>
      <c r="G25" s="45"/>
      <c r="H25" s="45"/>
      <c r="I25" s="45"/>
      <c r="J25" s="45"/>
      <c r="K25" s="45"/>
    </row>
    <row r="26" spans="1:13" x14ac:dyDescent="0.3">
      <c r="A26" s="24" t="s">
        <v>18</v>
      </c>
      <c r="B26" s="25" t="s">
        <v>195</v>
      </c>
      <c r="C26" s="45"/>
      <c r="D26" s="45"/>
      <c r="E26" s="45"/>
      <c r="F26" s="45"/>
      <c r="G26" s="45"/>
      <c r="H26" s="45"/>
      <c r="I26" s="45"/>
      <c r="J26" s="45"/>
      <c r="K26" s="45"/>
    </row>
    <row r="27" spans="1:13" x14ac:dyDescent="0.3">
      <c r="A27" s="24" t="s">
        <v>32</v>
      </c>
      <c r="B27" s="25" t="s">
        <v>196</v>
      </c>
      <c r="C27" s="45"/>
      <c r="D27" s="45"/>
      <c r="E27" s="45"/>
      <c r="F27" s="45"/>
      <c r="G27" s="45"/>
      <c r="H27" s="45"/>
      <c r="I27" s="45"/>
      <c r="J27" s="45"/>
      <c r="K27" s="45"/>
    </row>
    <row r="28" spans="1:13" x14ac:dyDescent="0.3">
      <c r="A28" s="24" t="s">
        <v>171</v>
      </c>
      <c r="B28" s="25" t="s">
        <v>197</v>
      </c>
      <c r="C28" s="45"/>
      <c r="D28" s="45"/>
      <c r="E28" s="45"/>
      <c r="F28" s="45"/>
      <c r="G28" s="45"/>
      <c r="H28" s="45"/>
      <c r="I28" s="45"/>
      <c r="J28" s="45"/>
      <c r="K28" s="45"/>
    </row>
    <row r="29" spans="1:13" x14ac:dyDescent="0.3">
      <c r="A29" s="24" t="s">
        <v>172</v>
      </c>
      <c r="B29" s="25" t="s">
        <v>189</v>
      </c>
      <c r="C29" s="45"/>
      <c r="D29" s="45"/>
      <c r="E29" s="45"/>
      <c r="F29" s="45"/>
      <c r="G29" s="45"/>
      <c r="H29" s="45"/>
      <c r="I29" s="45"/>
      <c r="J29" s="45"/>
      <c r="K29" s="45"/>
    </row>
    <row r="30" spans="1:13" x14ac:dyDescent="0.3">
      <c r="A30" s="24" t="s">
        <v>173</v>
      </c>
      <c r="B30" s="25" t="s">
        <v>198</v>
      </c>
      <c r="C30" s="45"/>
      <c r="D30" s="45"/>
      <c r="E30" s="45"/>
      <c r="F30" s="45"/>
      <c r="G30" s="45"/>
      <c r="H30" s="45"/>
      <c r="I30" s="45"/>
      <c r="J30" s="45"/>
      <c r="K30" s="45"/>
    </row>
    <row r="31" spans="1:13" x14ac:dyDescent="0.3">
      <c r="A31" s="24" t="s">
        <v>199</v>
      </c>
      <c r="B31" s="25" t="s">
        <v>174</v>
      </c>
      <c r="C31" s="45"/>
      <c r="D31" s="45"/>
      <c r="E31" s="45"/>
      <c r="F31" s="45"/>
      <c r="G31" s="45"/>
      <c r="H31" s="45"/>
      <c r="I31" s="45"/>
      <c r="J31" s="45"/>
      <c r="K31" s="45"/>
    </row>
    <row r="32" spans="1:13" s="39" customFormat="1" x14ac:dyDescent="0.3">
      <c r="A32" s="37" t="s">
        <v>42</v>
      </c>
      <c r="B32" s="38" t="s">
        <v>200</v>
      </c>
      <c r="C32" s="44">
        <f>SUM(C33:C36)</f>
        <v>0</v>
      </c>
      <c r="D32" s="44">
        <f t="shared" ref="D32:K32" si="6">SUM(D33:D36)</f>
        <v>0</v>
      </c>
      <c r="E32" s="44">
        <f t="shared" si="6"/>
        <v>0</v>
      </c>
      <c r="F32" s="44">
        <f t="shared" si="6"/>
        <v>0</v>
      </c>
      <c r="G32" s="44">
        <f t="shared" si="6"/>
        <v>0</v>
      </c>
      <c r="H32" s="44">
        <f t="shared" si="6"/>
        <v>0</v>
      </c>
      <c r="I32" s="44">
        <f t="shared" si="6"/>
        <v>0</v>
      </c>
      <c r="J32" s="44">
        <f t="shared" si="6"/>
        <v>0</v>
      </c>
      <c r="K32" s="44">
        <f t="shared" si="6"/>
        <v>0</v>
      </c>
    </row>
    <row r="33" spans="1:13" x14ac:dyDescent="0.3">
      <c r="A33" s="24" t="s">
        <v>52</v>
      </c>
      <c r="B33" s="25" t="s">
        <v>201</v>
      </c>
      <c r="C33" s="45"/>
      <c r="D33" s="45"/>
      <c r="E33" s="45"/>
      <c r="F33" s="45"/>
      <c r="G33" s="45"/>
      <c r="H33" s="45"/>
      <c r="I33" s="45"/>
      <c r="J33" s="45"/>
      <c r="K33" s="45"/>
    </row>
    <row r="34" spans="1:13" x14ac:dyDescent="0.3">
      <c r="A34" s="24" t="s">
        <v>66</v>
      </c>
      <c r="B34" s="25" t="s">
        <v>202</v>
      </c>
      <c r="C34" s="45"/>
      <c r="D34" s="45"/>
      <c r="E34" s="45"/>
      <c r="F34" s="45"/>
      <c r="G34" s="45"/>
      <c r="H34" s="45"/>
      <c r="I34" s="45"/>
      <c r="J34" s="45"/>
      <c r="K34" s="45"/>
    </row>
    <row r="35" spans="1:13" x14ac:dyDescent="0.3">
      <c r="A35" s="24" t="s">
        <v>176</v>
      </c>
      <c r="B35" s="25" t="s">
        <v>203</v>
      </c>
      <c r="C35" s="45"/>
      <c r="D35" s="45"/>
      <c r="E35" s="45"/>
      <c r="F35" s="45"/>
      <c r="G35" s="45"/>
      <c r="H35" s="45"/>
      <c r="I35" s="45"/>
      <c r="J35" s="45"/>
      <c r="K35" s="45"/>
    </row>
    <row r="36" spans="1:13" x14ac:dyDescent="0.3">
      <c r="A36" s="24" t="s">
        <v>178</v>
      </c>
      <c r="B36" s="25" t="s">
        <v>204</v>
      </c>
      <c r="C36" s="45"/>
      <c r="D36" s="45"/>
      <c r="E36" s="45"/>
      <c r="F36" s="45"/>
      <c r="G36" s="45"/>
      <c r="H36" s="45"/>
      <c r="I36" s="45"/>
      <c r="J36" s="45"/>
      <c r="K36" s="45"/>
    </row>
    <row r="37" spans="1:13" s="39" customFormat="1" x14ac:dyDescent="0.3">
      <c r="A37" s="37" t="s">
        <v>74</v>
      </c>
      <c r="B37" s="38" t="s">
        <v>326</v>
      </c>
      <c r="C37" s="44">
        <f>SUM(C38:C39)</f>
        <v>0</v>
      </c>
      <c r="D37" s="44">
        <f t="shared" ref="D37:K37" si="7">SUM(D38:D39)</f>
        <v>0</v>
      </c>
      <c r="E37" s="44">
        <f t="shared" si="7"/>
        <v>0</v>
      </c>
      <c r="F37" s="44">
        <f t="shared" si="7"/>
        <v>0</v>
      </c>
      <c r="G37" s="44">
        <f t="shared" si="7"/>
        <v>0</v>
      </c>
      <c r="H37" s="44">
        <f t="shared" si="7"/>
        <v>0</v>
      </c>
      <c r="I37" s="44">
        <f t="shared" si="7"/>
        <v>0</v>
      </c>
      <c r="J37" s="44">
        <f t="shared" si="7"/>
        <v>0</v>
      </c>
      <c r="K37" s="44">
        <f t="shared" si="7"/>
        <v>0</v>
      </c>
    </row>
    <row r="38" spans="1:13" x14ac:dyDescent="0.3">
      <c r="A38" s="24" t="s">
        <v>76</v>
      </c>
      <c r="B38" s="25" t="s">
        <v>185</v>
      </c>
      <c r="C38" s="45"/>
      <c r="D38" s="45"/>
      <c r="E38" s="45"/>
      <c r="F38" s="45"/>
      <c r="G38" s="45"/>
      <c r="H38" s="45"/>
      <c r="I38" s="45"/>
      <c r="J38" s="45"/>
      <c r="K38" s="45"/>
    </row>
    <row r="39" spans="1:13" x14ac:dyDescent="0.3">
      <c r="A39" s="24" t="s">
        <v>79</v>
      </c>
      <c r="B39" s="25" t="s">
        <v>205</v>
      </c>
      <c r="C39" s="45"/>
      <c r="D39" s="45"/>
      <c r="E39" s="45"/>
      <c r="F39" s="45"/>
      <c r="G39" s="45"/>
      <c r="H39" s="45"/>
      <c r="I39" s="45"/>
      <c r="J39" s="45"/>
      <c r="K39" s="45"/>
    </row>
    <row r="40" spans="1:13" s="39" customFormat="1" x14ac:dyDescent="0.3">
      <c r="A40" s="37" t="s">
        <v>91</v>
      </c>
      <c r="B40" s="38" t="s">
        <v>206</v>
      </c>
      <c r="C40" s="44">
        <f>C143</f>
        <v>0</v>
      </c>
      <c r="D40" s="44">
        <f t="shared" ref="D40:K40" si="8">D143</f>
        <v>0</v>
      </c>
      <c r="E40" s="44">
        <f t="shared" si="8"/>
        <v>0</v>
      </c>
      <c r="F40" s="44">
        <f t="shared" si="8"/>
        <v>0</v>
      </c>
      <c r="G40" s="44">
        <f t="shared" si="8"/>
        <v>0</v>
      </c>
      <c r="H40" s="44">
        <f t="shared" si="8"/>
        <v>0</v>
      </c>
      <c r="I40" s="44">
        <f t="shared" si="8"/>
        <v>0</v>
      </c>
      <c r="J40" s="44">
        <f t="shared" si="8"/>
        <v>0</v>
      </c>
      <c r="K40" s="44">
        <f t="shared" si="8"/>
        <v>0</v>
      </c>
    </row>
    <row r="41" spans="1:13" s="33" customFormat="1" ht="28.8" x14ac:dyDescent="0.3">
      <c r="A41" s="26" t="s">
        <v>207</v>
      </c>
      <c r="B41" s="27" t="s">
        <v>208</v>
      </c>
      <c r="C41" s="47"/>
      <c r="D41" s="47"/>
      <c r="E41" s="47"/>
      <c r="F41" s="47"/>
      <c r="G41" s="47"/>
      <c r="H41" s="47"/>
      <c r="I41" s="47"/>
      <c r="J41" s="47"/>
      <c r="K41" s="47"/>
    </row>
    <row r="42" spans="1:13" s="33" customFormat="1" ht="28.8" x14ac:dyDescent="0.3">
      <c r="A42" s="34"/>
      <c r="B42" s="35" t="s">
        <v>209</v>
      </c>
      <c r="C42" s="42">
        <f t="shared" ref="C42:K42" si="9">SUM(C43,C50,C51,C52,C65)</f>
        <v>0</v>
      </c>
      <c r="D42" s="42">
        <f t="shared" si="9"/>
        <v>0</v>
      </c>
      <c r="E42" s="42">
        <f t="shared" si="9"/>
        <v>0</v>
      </c>
      <c r="F42" s="42">
        <f t="shared" si="9"/>
        <v>0</v>
      </c>
      <c r="G42" s="42">
        <f t="shared" si="9"/>
        <v>0</v>
      </c>
      <c r="H42" s="42">
        <f t="shared" si="9"/>
        <v>0</v>
      </c>
      <c r="I42" s="42">
        <f t="shared" si="9"/>
        <v>0</v>
      </c>
      <c r="J42" s="42">
        <f t="shared" si="9"/>
        <v>0</v>
      </c>
      <c r="K42" s="42">
        <f t="shared" si="9"/>
        <v>0</v>
      </c>
    </row>
    <row r="43" spans="1:13" s="33" customFormat="1" x14ac:dyDescent="0.3">
      <c r="A43" s="26" t="s">
        <v>210</v>
      </c>
      <c r="B43" s="27" t="s">
        <v>211</v>
      </c>
      <c r="C43" s="114">
        <f>+C44+C47</f>
        <v>0</v>
      </c>
      <c r="D43" s="114">
        <f t="shared" ref="D43:K43" si="10">+D44+D47</f>
        <v>0</v>
      </c>
      <c r="E43" s="114">
        <f t="shared" si="10"/>
        <v>0</v>
      </c>
      <c r="F43" s="114">
        <f t="shared" si="10"/>
        <v>0</v>
      </c>
      <c r="G43" s="114">
        <f t="shared" si="10"/>
        <v>0</v>
      </c>
      <c r="H43" s="114">
        <f t="shared" si="10"/>
        <v>0</v>
      </c>
      <c r="I43" s="114">
        <f t="shared" si="10"/>
        <v>0</v>
      </c>
      <c r="J43" s="114">
        <f t="shared" si="10"/>
        <v>0</v>
      </c>
      <c r="K43" s="114">
        <f t="shared" si="10"/>
        <v>0</v>
      </c>
      <c r="M43" s="96"/>
    </row>
    <row r="44" spans="1:13" s="39" customFormat="1" x14ac:dyDescent="0.3">
      <c r="A44" s="37" t="s">
        <v>212</v>
      </c>
      <c r="B44" s="38" t="s">
        <v>213</v>
      </c>
      <c r="C44" s="115">
        <f>SUM(C45:C46)</f>
        <v>0</v>
      </c>
      <c r="D44" s="115">
        <f t="shared" ref="D44:K44" si="11">SUM(D45:D46)</f>
        <v>0</v>
      </c>
      <c r="E44" s="115">
        <f t="shared" si="11"/>
        <v>0</v>
      </c>
      <c r="F44" s="115">
        <f t="shared" si="11"/>
        <v>0</v>
      </c>
      <c r="G44" s="115">
        <f t="shared" si="11"/>
        <v>0</v>
      </c>
      <c r="H44" s="115">
        <f t="shared" si="11"/>
        <v>0</v>
      </c>
      <c r="I44" s="115">
        <f t="shared" si="11"/>
        <v>0</v>
      </c>
      <c r="J44" s="115">
        <f t="shared" si="11"/>
        <v>0</v>
      </c>
      <c r="K44" s="115">
        <f t="shared" si="11"/>
        <v>0</v>
      </c>
    </row>
    <row r="45" spans="1:13" ht="28.8" x14ac:dyDescent="0.3">
      <c r="A45" s="24" t="s">
        <v>2</v>
      </c>
      <c r="B45" s="25" t="s">
        <v>214</v>
      </c>
      <c r="C45" s="145"/>
      <c r="D45" s="46">
        <f>+C45+D122</f>
        <v>0</v>
      </c>
      <c r="E45" s="46">
        <f>IF(E5&gt;0, +D45+E122, 0)</f>
        <v>0</v>
      </c>
      <c r="F45" s="46">
        <f>IF(F5&gt;0, +E45+F122, 0)</f>
        <v>0</v>
      </c>
      <c r="G45" s="46">
        <f>IF(F5&gt;0, +F45+G122, IF(E5&gt;0, +E45+G122, +D45+G122))</f>
        <v>0</v>
      </c>
      <c r="H45" s="46">
        <f>+G45+H122</f>
        <v>0</v>
      </c>
      <c r="I45" s="46">
        <f>+H45+I122</f>
        <v>0</v>
      </c>
      <c r="J45" s="46">
        <f>+I45+J122</f>
        <v>0</v>
      </c>
      <c r="K45" s="46">
        <f>+J45+K122</f>
        <v>0</v>
      </c>
    </row>
    <row r="46" spans="1:13" s="39" customFormat="1" x14ac:dyDescent="0.3">
      <c r="A46" s="25" t="s">
        <v>18</v>
      </c>
      <c r="B46" s="25" t="s">
        <v>562</v>
      </c>
      <c r="C46" s="65"/>
      <c r="D46" s="65"/>
      <c r="E46" s="65"/>
      <c r="F46" s="65"/>
      <c r="G46" s="65"/>
      <c r="H46" s="65"/>
      <c r="I46" s="65"/>
      <c r="J46" s="65"/>
      <c r="K46" s="65"/>
    </row>
    <row r="47" spans="1:13" s="39" customFormat="1" x14ac:dyDescent="0.3">
      <c r="A47" s="37" t="s">
        <v>42</v>
      </c>
      <c r="B47" s="38" t="s">
        <v>215</v>
      </c>
      <c r="C47" s="44">
        <f>SUM(C48:C49)</f>
        <v>0</v>
      </c>
      <c r="D47" s="44">
        <f t="shared" ref="D47:K47" si="12">SUM(D48:D49)</f>
        <v>0</v>
      </c>
      <c r="E47" s="44">
        <f t="shared" si="12"/>
        <v>0</v>
      </c>
      <c r="F47" s="44">
        <f t="shared" si="12"/>
        <v>0</v>
      </c>
      <c r="G47" s="44">
        <f t="shared" si="12"/>
        <v>0</v>
      </c>
      <c r="H47" s="44">
        <f t="shared" si="12"/>
        <v>0</v>
      </c>
      <c r="I47" s="44">
        <f t="shared" si="12"/>
        <v>0</v>
      </c>
      <c r="J47" s="44">
        <f t="shared" si="12"/>
        <v>0</v>
      </c>
      <c r="K47" s="44">
        <f t="shared" si="12"/>
        <v>0</v>
      </c>
    </row>
    <row r="48" spans="1:13" x14ac:dyDescent="0.3">
      <c r="A48" s="24" t="s">
        <v>52</v>
      </c>
      <c r="B48" s="25" t="s">
        <v>216</v>
      </c>
      <c r="C48" s="45"/>
      <c r="D48" s="44">
        <f t="shared" ref="D48:K48" si="13">D83</f>
        <v>0</v>
      </c>
      <c r="E48" s="44">
        <f t="shared" si="13"/>
        <v>0</v>
      </c>
      <c r="F48" s="44">
        <f t="shared" si="13"/>
        <v>0</v>
      </c>
      <c r="G48" s="44">
        <f t="shared" si="13"/>
        <v>0</v>
      </c>
      <c r="H48" s="44">
        <f t="shared" si="13"/>
        <v>0</v>
      </c>
      <c r="I48" s="44">
        <f t="shared" si="13"/>
        <v>0</v>
      </c>
      <c r="J48" s="44">
        <f t="shared" si="13"/>
        <v>0</v>
      </c>
      <c r="K48" s="44">
        <f t="shared" si="13"/>
        <v>0</v>
      </c>
    </row>
    <row r="49" spans="1:13" x14ac:dyDescent="0.3">
      <c r="A49" s="24" t="s">
        <v>66</v>
      </c>
      <c r="B49" s="25" t="s">
        <v>217</v>
      </c>
      <c r="C49" s="45"/>
      <c r="D49" s="44">
        <f>C47</f>
        <v>0</v>
      </c>
      <c r="E49" s="44">
        <f>IF(E5&gt;0, D47, 0)</f>
        <v>0</v>
      </c>
      <c r="F49" s="44">
        <f>IF(F5&gt;0, E47, 0)</f>
        <v>0</v>
      </c>
      <c r="G49" s="44">
        <f>IF(F5&gt;0, F47, IF(E5&gt;0,E47, D47))</f>
        <v>0</v>
      </c>
      <c r="H49" s="44">
        <f>G47</f>
        <v>0</v>
      </c>
      <c r="I49" s="44">
        <f t="shared" ref="I49:K49" si="14">H47</f>
        <v>0</v>
      </c>
      <c r="J49" s="44">
        <f t="shared" si="14"/>
        <v>0</v>
      </c>
      <c r="K49" s="44">
        <f t="shared" si="14"/>
        <v>0</v>
      </c>
    </row>
    <row r="50" spans="1:13" s="33" customFormat="1" x14ac:dyDescent="0.3">
      <c r="A50" s="26" t="s">
        <v>218</v>
      </c>
      <c r="B50" s="27" t="s">
        <v>219</v>
      </c>
      <c r="C50" s="63"/>
      <c r="D50" s="63"/>
      <c r="E50" s="63"/>
      <c r="F50" s="63"/>
      <c r="G50" s="63"/>
      <c r="H50" s="63"/>
      <c r="I50" s="63"/>
      <c r="J50" s="63"/>
      <c r="K50" s="63"/>
    </row>
    <row r="51" spans="1:13" s="33" customFormat="1" x14ac:dyDescent="0.3">
      <c r="A51" s="27" t="s">
        <v>220</v>
      </c>
      <c r="B51" s="27" t="s">
        <v>221</v>
      </c>
      <c r="C51" s="63"/>
      <c r="D51" s="63"/>
      <c r="E51" s="63"/>
      <c r="F51" s="63"/>
      <c r="G51" s="63"/>
      <c r="H51" s="63"/>
      <c r="I51" s="63"/>
      <c r="J51" s="63"/>
      <c r="K51" s="63"/>
      <c r="M51" s="95"/>
    </row>
    <row r="52" spans="1:13" s="33" customFormat="1" ht="28.8" x14ac:dyDescent="0.3">
      <c r="A52" s="26" t="s">
        <v>222</v>
      </c>
      <c r="B52" s="27" t="s">
        <v>223</v>
      </c>
      <c r="C52" s="43">
        <f t="shared" ref="C52:K52" si="15">SUM(C53,C58)</f>
        <v>0</v>
      </c>
      <c r="D52" s="43">
        <f t="shared" si="15"/>
        <v>0</v>
      </c>
      <c r="E52" s="43">
        <f t="shared" si="15"/>
        <v>0</v>
      </c>
      <c r="F52" s="43">
        <f t="shared" si="15"/>
        <v>0</v>
      </c>
      <c r="G52" s="43">
        <f t="shared" si="15"/>
        <v>0</v>
      </c>
      <c r="H52" s="43">
        <f t="shared" si="15"/>
        <v>0</v>
      </c>
      <c r="I52" s="43">
        <f t="shared" si="15"/>
        <v>0</v>
      </c>
      <c r="J52" s="43">
        <f t="shared" si="15"/>
        <v>0</v>
      </c>
      <c r="K52" s="43">
        <f t="shared" si="15"/>
        <v>0</v>
      </c>
    </row>
    <row r="53" spans="1:13" s="39" customFormat="1" ht="28.8" x14ac:dyDescent="0.3">
      <c r="A53" s="37" t="s">
        <v>0</v>
      </c>
      <c r="B53" s="38" t="s">
        <v>224</v>
      </c>
      <c r="C53" s="44">
        <f t="shared" ref="C53:K53" si="16">SUM(C54:C57)</f>
        <v>0</v>
      </c>
      <c r="D53" s="44">
        <f t="shared" si="16"/>
        <v>0</v>
      </c>
      <c r="E53" s="44">
        <f t="shared" si="16"/>
        <v>0</v>
      </c>
      <c r="F53" s="44">
        <f t="shared" si="16"/>
        <v>0</v>
      </c>
      <c r="G53" s="44">
        <f t="shared" si="16"/>
        <v>0</v>
      </c>
      <c r="H53" s="44">
        <f t="shared" si="16"/>
        <v>0</v>
      </c>
      <c r="I53" s="44">
        <f t="shared" si="16"/>
        <v>0</v>
      </c>
      <c r="J53" s="44">
        <f t="shared" si="16"/>
        <v>0</v>
      </c>
      <c r="K53" s="44">
        <f t="shared" si="16"/>
        <v>0</v>
      </c>
    </row>
    <row r="54" spans="1:13" x14ac:dyDescent="0.3">
      <c r="A54" s="24" t="s">
        <v>2</v>
      </c>
      <c r="B54" s="100" t="s">
        <v>225</v>
      </c>
      <c r="C54" s="45"/>
      <c r="D54" s="45"/>
      <c r="E54" s="45"/>
      <c r="F54" s="45"/>
      <c r="G54" s="45"/>
      <c r="H54" s="45"/>
      <c r="I54" s="45"/>
      <c r="J54" s="45"/>
      <c r="K54" s="45"/>
    </row>
    <row r="55" spans="1:13" x14ac:dyDescent="0.3">
      <c r="A55" s="24" t="s">
        <v>18</v>
      </c>
      <c r="B55" s="25" t="s">
        <v>226</v>
      </c>
      <c r="C55" s="45"/>
      <c r="D55" s="45"/>
      <c r="E55" s="45"/>
      <c r="F55" s="45"/>
      <c r="G55" s="45"/>
      <c r="H55" s="45"/>
      <c r="I55" s="45"/>
      <c r="J55" s="45"/>
      <c r="K55" s="45"/>
    </row>
    <row r="56" spans="1:13" x14ac:dyDescent="0.3">
      <c r="A56" s="24" t="s">
        <v>32</v>
      </c>
      <c r="B56" s="24" t="s">
        <v>227</v>
      </c>
      <c r="C56" s="45"/>
      <c r="D56" s="45"/>
      <c r="E56" s="45"/>
      <c r="F56" s="45"/>
      <c r="G56" s="45"/>
      <c r="H56" s="45"/>
      <c r="I56" s="45"/>
      <c r="J56" s="45"/>
      <c r="K56" s="45"/>
    </row>
    <row r="57" spans="1:13" ht="28.8" x14ac:dyDescent="0.3">
      <c r="A57" s="24" t="s">
        <v>171</v>
      </c>
      <c r="B57" s="25" t="s">
        <v>229</v>
      </c>
      <c r="C57" s="45"/>
      <c r="D57" s="45"/>
      <c r="E57" s="45"/>
      <c r="F57" s="45"/>
      <c r="G57" s="45"/>
      <c r="H57" s="45"/>
      <c r="I57" s="45"/>
      <c r="J57" s="45"/>
      <c r="K57" s="45"/>
    </row>
    <row r="58" spans="1:13" s="39" customFormat="1" ht="28.8" x14ac:dyDescent="0.3">
      <c r="A58" s="37" t="s">
        <v>42</v>
      </c>
      <c r="B58" s="38" t="s">
        <v>230</v>
      </c>
      <c r="C58" s="44">
        <f t="shared" ref="C58:K58" si="17">SUM(C59:C64)</f>
        <v>0</v>
      </c>
      <c r="D58" s="44">
        <f t="shared" si="17"/>
        <v>0</v>
      </c>
      <c r="E58" s="44">
        <f t="shared" si="17"/>
        <v>0</v>
      </c>
      <c r="F58" s="44">
        <f t="shared" si="17"/>
        <v>0</v>
      </c>
      <c r="G58" s="44">
        <f t="shared" si="17"/>
        <v>0</v>
      </c>
      <c r="H58" s="44">
        <f t="shared" si="17"/>
        <v>0</v>
      </c>
      <c r="I58" s="44">
        <f t="shared" si="17"/>
        <v>0</v>
      </c>
      <c r="J58" s="44">
        <f t="shared" si="17"/>
        <v>0</v>
      </c>
      <c r="K58" s="44">
        <f t="shared" si="17"/>
        <v>0</v>
      </c>
    </row>
    <row r="59" spans="1:13" x14ac:dyDescent="0.3">
      <c r="A59" s="24" t="s">
        <v>563</v>
      </c>
      <c r="B59" s="25" t="s">
        <v>225</v>
      </c>
      <c r="C59" s="45"/>
      <c r="D59" s="45"/>
      <c r="E59" s="45"/>
      <c r="F59" s="45"/>
      <c r="G59" s="45"/>
      <c r="H59" s="45"/>
      <c r="I59" s="45"/>
      <c r="J59" s="45"/>
      <c r="K59" s="45"/>
    </row>
    <row r="60" spans="1:13" x14ac:dyDescent="0.3">
      <c r="A60" s="24" t="s">
        <v>564</v>
      </c>
      <c r="B60" s="25" t="s">
        <v>226</v>
      </c>
      <c r="C60" s="45"/>
      <c r="D60" s="45"/>
      <c r="E60" s="45"/>
      <c r="F60" s="45"/>
      <c r="G60" s="45"/>
      <c r="H60" s="45"/>
      <c r="I60" s="45"/>
      <c r="J60" s="45"/>
      <c r="K60" s="45"/>
    </row>
    <row r="61" spans="1:13" x14ac:dyDescent="0.3">
      <c r="A61" s="24" t="s">
        <v>565</v>
      </c>
      <c r="B61" s="24" t="s">
        <v>227</v>
      </c>
      <c r="C61" s="45"/>
      <c r="D61" s="45"/>
      <c r="E61" s="45"/>
      <c r="F61" s="45"/>
      <c r="G61" s="45"/>
      <c r="H61" s="45"/>
      <c r="I61" s="45"/>
      <c r="J61" s="45"/>
      <c r="K61" s="45"/>
    </row>
    <row r="62" spans="1:13" x14ac:dyDescent="0.3">
      <c r="A62" s="24" t="s">
        <v>566</v>
      </c>
      <c r="B62" s="25" t="s">
        <v>231</v>
      </c>
      <c r="C62" s="45"/>
      <c r="D62" s="45"/>
      <c r="E62" s="45"/>
      <c r="F62" s="45"/>
      <c r="G62" s="45"/>
      <c r="H62" s="45"/>
      <c r="I62" s="45"/>
      <c r="J62" s="45"/>
      <c r="K62" s="45"/>
    </row>
    <row r="63" spans="1:13" x14ac:dyDescent="0.3">
      <c r="A63" s="24" t="s">
        <v>567</v>
      </c>
      <c r="B63" s="25" t="s">
        <v>232</v>
      </c>
      <c r="C63" s="45"/>
      <c r="D63" s="45"/>
      <c r="E63" s="45"/>
      <c r="F63" s="45"/>
      <c r="G63" s="45"/>
      <c r="H63" s="45"/>
      <c r="I63" s="45"/>
      <c r="J63" s="45"/>
      <c r="K63" s="45"/>
    </row>
    <row r="64" spans="1:13" ht="28.8" x14ac:dyDescent="0.3">
      <c r="A64" s="24" t="s">
        <v>568</v>
      </c>
      <c r="B64" s="25" t="s">
        <v>233</v>
      </c>
      <c r="C64" s="45"/>
      <c r="D64" s="45"/>
      <c r="E64" s="45"/>
      <c r="F64" s="45"/>
      <c r="G64" s="45"/>
      <c r="H64" s="45"/>
      <c r="I64" s="45"/>
      <c r="J64" s="45"/>
      <c r="K64" s="45"/>
    </row>
    <row r="65" spans="1:11" s="33" customFormat="1" ht="28.8" x14ac:dyDescent="0.3">
      <c r="A65" s="26" t="s">
        <v>234</v>
      </c>
      <c r="B65" s="27" t="s">
        <v>235</v>
      </c>
      <c r="C65" s="63"/>
      <c r="D65" s="63"/>
      <c r="E65" s="63"/>
      <c r="F65" s="63"/>
      <c r="G65" s="63"/>
      <c r="H65" s="63"/>
      <c r="I65" s="63"/>
      <c r="J65" s="63"/>
      <c r="K65" s="63"/>
    </row>
    <row r="66" spans="1:11" s="33" customFormat="1" x14ac:dyDescent="0.3">
      <c r="A66" s="132"/>
      <c r="B66" s="133"/>
      <c r="C66" s="134"/>
      <c r="D66" s="134"/>
      <c r="E66" s="134"/>
      <c r="F66" s="134"/>
      <c r="G66" s="134"/>
      <c r="H66" s="134"/>
      <c r="I66" s="134"/>
      <c r="J66" s="134"/>
      <c r="K66" s="134"/>
    </row>
    <row r="67" spans="1:11" x14ac:dyDescent="0.3">
      <c r="A67" s="139"/>
      <c r="B67" s="244" t="s">
        <v>236</v>
      </c>
      <c r="C67" s="244"/>
      <c r="D67" s="244"/>
      <c r="E67" s="244"/>
      <c r="F67" s="244"/>
      <c r="G67" s="244"/>
      <c r="H67" s="244"/>
      <c r="I67" s="244"/>
      <c r="J67" s="244"/>
      <c r="K67" s="244"/>
    </row>
    <row r="68" spans="1:11" x14ac:dyDescent="0.3">
      <c r="A68" s="24" t="s">
        <v>212</v>
      </c>
      <c r="B68" s="25" t="s">
        <v>237</v>
      </c>
      <c r="C68" s="46">
        <f>'4'!C6</f>
        <v>0</v>
      </c>
      <c r="D68" s="46">
        <f>'4'!D6</f>
        <v>0</v>
      </c>
      <c r="E68" s="46">
        <f>'4'!E6</f>
        <v>0</v>
      </c>
      <c r="F68" s="46">
        <f>'4'!F6</f>
        <v>0</v>
      </c>
      <c r="G68" s="46">
        <f>'4'!G6</f>
        <v>0</v>
      </c>
      <c r="H68" s="46">
        <f>'4'!H6</f>
        <v>0</v>
      </c>
      <c r="I68" s="46">
        <f>'4'!I6</f>
        <v>0</v>
      </c>
      <c r="J68" s="46">
        <f>'4'!J6</f>
        <v>0</v>
      </c>
      <c r="K68" s="46">
        <f>'4'!K6</f>
        <v>0</v>
      </c>
    </row>
    <row r="69" spans="1:11" x14ac:dyDescent="0.3">
      <c r="A69" s="24" t="s">
        <v>42</v>
      </c>
      <c r="B69" s="25" t="s">
        <v>238</v>
      </c>
      <c r="C69" s="46">
        <f>-'4'!C47</f>
        <v>0</v>
      </c>
      <c r="D69" s="46">
        <f>-'4'!D47</f>
        <v>0</v>
      </c>
      <c r="E69" s="46">
        <f>-'4'!E47</f>
        <v>0</v>
      </c>
      <c r="F69" s="46">
        <f>-'4'!F47</f>
        <v>0</v>
      </c>
      <c r="G69" s="46">
        <f>-'4'!G47</f>
        <v>0</v>
      </c>
      <c r="H69" s="46">
        <f>-'4'!H47</f>
        <v>0</v>
      </c>
      <c r="I69" s="46">
        <f>-'4'!I47</f>
        <v>0</v>
      </c>
      <c r="J69" s="46">
        <f>-'4'!J47</f>
        <v>0</v>
      </c>
      <c r="K69" s="46">
        <f>-'4'!K47</f>
        <v>0</v>
      </c>
    </row>
    <row r="70" spans="1:11" ht="28.8" x14ac:dyDescent="0.3">
      <c r="A70" s="24" t="s">
        <v>74</v>
      </c>
      <c r="B70" s="25" t="s">
        <v>648</v>
      </c>
      <c r="C70" s="45"/>
      <c r="D70" s="45"/>
      <c r="E70" s="45"/>
      <c r="F70" s="45"/>
      <c r="G70" s="45"/>
      <c r="H70" s="45"/>
      <c r="I70" s="45"/>
      <c r="J70" s="45"/>
      <c r="K70" s="45"/>
    </row>
    <row r="71" spans="1:11" x14ac:dyDescent="0.3">
      <c r="A71" s="24" t="s">
        <v>91</v>
      </c>
      <c r="B71" s="25" t="s">
        <v>239</v>
      </c>
      <c r="C71" s="46">
        <f>SUM(C68:C70)</f>
        <v>0</v>
      </c>
      <c r="D71" s="46">
        <f t="shared" ref="D71:K71" si="18">SUM(D68:D70)</f>
        <v>0</v>
      </c>
      <c r="E71" s="46">
        <f t="shared" si="18"/>
        <v>0</v>
      </c>
      <c r="F71" s="46">
        <f t="shared" si="18"/>
        <v>0</v>
      </c>
      <c r="G71" s="46">
        <f t="shared" si="18"/>
        <v>0</v>
      </c>
      <c r="H71" s="46">
        <f t="shared" si="18"/>
        <v>0</v>
      </c>
      <c r="I71" s="46">
        <f t="shared" si="18"/>
        <v>0</v>
      </c>
      <c r="J71" s="46">
        <f t="shared" si="18"/>
        <v>0</v>
      </c>
      <c r="K71" s="46">
        <f t="shared" si="18"/>
        <v>0</v>
      </c>
    </row>
    <row r="72" spans="1:11" x14ac:dyDescent="0.3">
      <c r="A72" s="24" t="s">
        <v>128</v>
      </c>
      <c r="B72" s="25" t="s">
        <v>240</v>
      </c>
      <c r="C72" s="46">
        <f>-'4'!C56</f>
        <v>0</v>
      </c>
      <c r="D72" s="46">
        <f>-'4'!D56</f>
        <v>0</v>
      </c>
      <c r="E72" s="46">
        <f>-'4'!E56</f>
        <v>0</v>
      </c>
      <c r="F72" s="46">
        <f>-'4'!F56</f>
        <v>0</v>
      </c>
      <c r="G72" s="46">
        <f>-'4'!G56</f>
        <v>0</v>
      </c>
      <c r="H72" s="46">
        <f>-'4'!H56</f>
        <v>0</v>
      </c>
      <c r="I72" s="46">
        <f>-'4'!I56</f>
        <v>0</v>
      </c>
      <c r="J72" s="46">
        <f>-'4'!J56</f>
        <v>0</v>
      </c>
      <c r="K72" s="46">
        <f>-'4'!K56</f>
        <v>0</v>
      </c>
    </row>
    <row r="73" spans="1:11" x14ac:dyDescent="0.3">
      <c r="A73" s="24" t="s">
        <v>165</v>
      </c>
      <c r="B73" s="25" t="s">
        <v>241</v>
      </c>
      <c r="C73" s="46">
        <f>-'4'!C62</f>
        <v>0</v>
      </c>
      <c r="D73" s="46">
        <f>-'4'!D62</f>
        <v>0</v>
      </c>
      <c r="E73" s="46">
        <f>-'4'!E62</f>
        <v>0</v>
      </c>
      <c r="F73" s="46">
        <f>-'4'!F62</f>
        <v>0</v>
      </c>
      <c r="G73" s="46">
        <f>-'4'!G62</f>
        <v>0</v>
      </c>
      <c r="H73" s="46">
        <f>-'4'!H62</f>
        <v>0</v>
      </c>
      <c r="I73" s="46">
        <f>-'4'!I62</f>
        <v>0</v>
      </c>
      <c r="J73" s="46">
        <f>-'4'!J62</f>
        <v>0</v>
      </c>
      <c r="K73" s="46">
        <f>-'4'!K62</f>
        <v>0</v>
      </c>
    </row>
    <row r="74" spans="1:11" x14ac:dyDescent="0.3">
      <c r="A74" s="24" t="s">
        <v>242</v>
      </c>
      <c r="B74" s="25" t="s">
        <v>649</v>
      </c>
      <c r="C74" s="45"/>
      <c r="D74" s="45"/>
      <c r="E74" s="45"/>
      <c r="F74" s="45"/>
      <c r="G74" s="45"/>
      <c r="H74" s="45"/>
      <c r="I74" s="45"/>
      <c r="J74" s="45"/>
      <c r="K74" s="45"/>
    </row>
    <row r="75" spans="1:11" x14ac:dyDescent="0.3">
      <c r="A75" s="24" t="s">
        <v>243</v>
      </c>
      <c r="B75" s="29" t="s">
        <v>585</v>
      </c>
      <c r="C75" s="45"/>
      <c r="D75" s="45"/>
      <c r="E75" s="45"/>
      <c r="F75" s="45"/>
      <c r="G75" s="45"/>
      <c r="H75" s="45"/>
      <c r="I75" s="45"/>
      <c r="J75" s="45"/>
      <c r="K75" s="45"/>
    </row>
    <row r="76" spans="1:11" ht="43.2" x14ac:dyDescent="0.3">
      <c r="A76" s="24" t="s">
        <v>245</v>
      </c>
      <c r="B76" s="25" t="s">
        <v>244</v>
      </c>
      <c r="C76" s="45"/>
      <c r="D76" s="45"/>
      <c r="E76" s="45"/>
      <c r="F76" s="45"/>
      <c r="G76" s="45"/>
      <c r="H76" s="45"/>
      <c r="I76" s="45"/>
      <c r="J76" s="45"/>
      <c r="K76" s="45"/>
    </row>
    <row r="77" spans="1:11" x14ac:dyDescent="0.3">
      <c r="A77" s="24" t="s">
        <v>247</v>
      </c>
      <c r="B77" s="25" t="s">
        <v>246</v>
      </c>
      <c r="C77" s="45"/>
      <c r="D77" s="45"/>
      <c r="E77" s="45"/>
      <c r="F77" s="45"/>
      <c r="G77" s="45"/>
      <c r="H77" s="45"/>
      <c r="I77" s="45"/>
      <c r="J77" s="45"/>
      <c r="K77" s="45"/>
    </row>
    <row r="78" spans="1:11" x14ac:dyDescent="0.3">
      <c r="A78" s="24" t="s">
        <v>249</v>
      </c>
      <c r="B78" s="25" t="s">
        <v>248</v>
      </c>
      <c r="C78" s="45"/>
      <c r="D78" s="45"/>
      <c r="E78" s="45"/>
      <c r="F78" s="45"/>
      <c r="G78" s="45"/>
      <c r="H78" s="45"/>
      <c r="I78" s="45"/>
      <c r="J78" s="45"/>
      <c r="K78" s="45"/>
    </row>
    <row r="79" spans="1:11" ht="28.8" x14ac:dyDescent="0.3">
      <c r="A79" s="24" t="s">
        <v>250</v>
      </c>
      <c r="B79" s="25" t="s">
        <v>650</v>
      </c>
      <c r="C79" s="45"/>
      <c r="D79" s="45"/>
      <c r="E79" s="45"/>
      <c r="F79" s="45"/>
      <c r="G79" s="45"/>
      <c r="H79" s="45"/>
      <c r="I79" s="45"/>
      <c r="J79" s="45"/>
      <c r="K79" s="45"/>
    </row>
    <row r="80" spans="1:11" x14ac:dyDescent="0.3">
      <c r="A80" s="24" t="s">
        <v>252</v>
      </c>
      <c r="B80" s="25" t="s">
        <v>251</v>
      </c>
      <c r="C80" s="46">
        <f>-('5'!C24+'5'!C34)</f>
        <v>0</v>
      </c>
      <c r="D80" s="46">
        <f>-('5'!D24+'5'!D34)</f>
        <v>0</v>
      </c>
      <c r="E80" s="46">
        <f>-('5'!E24+'5'!E34)</f>
        <v>0</v>
      </c>
      <c r="F80" s="46">
        <f>-('5'!F24+'5'!F34)</f>
        <v>0</v>
      </c>
      <c r="G80" s="46">
        <f>-('5'!G24+'5'!G34)</f>
        <v>0</v>
      </c>
      <c r="H80" s="46">
        <f>-('5'!H24+'5'!H34)</f>
        <v>0</v>
      </c>
      <c r="I80" s="46">
        <f>-('5'!I24+'5'!I34)</f>
        <v>0</v>
      </c>
      <c r="J80" s="46">
        <f>-('5'!J24+'5'!J34)</f>
        <v>0</v>
      </c>
      <c r="K80" s="46">
        <f>-('5'!K24+'5'!K34)</f>
        <v>0</v>
      </c>
    </row>
    <row r="81" spans="1:13" ht="28.8" x14ac:dyDescent="0.3">
      <c r="A81" s="24" t="s">
        <v>254</v>
      </c>
      <c r="B81" s="25" t="s">
        <v>253</v>
      </c>
      <c r="C81" s="46">
        <f>SUM(C71:C80)</f>
        <v>0</v>
      </c>
      <c r="D81" s="46">
        <f t="shared" ref="D81:K81" si="19">SUM(D71:D80)</f>
        <v>0</v>
      </c>
      <c r="E81" s="46">
        <f t="shared" si="19"/>
        <v>0</v>
      </c>
      <c r="F81" s="46">
        <f t="shared" si="19"/>
        <v>0</v>
      </c>
      <c r="G81" s="46">
        <f t="shared" si="19"/>
        <v>0</v>
      </c>
      <c r="H81" s="46">
        <f t="shared" si="19"/>
        <v>0</v>
      </c>
      <c r="I81" s="46">
        <f t="shared" si="19"/>
        <v>0</v>
      </c>
      <c r="J81" s="46">
        <f t="shared" si="19"/>
        <v>0</v>
      </c>
      <c r="K81" s="46">
        <f t="shared" si="19"/>
        <v>0</v>
      </c>
    </row>
    <row r="82" spans="1:13" x14ac:dyDescent="0.3">
      <c r="A82" s="24" t="s">
        <v>255</v>
      </c>
      <c r="B82" s="25" t="s">
        <v>651</v>
      </c>
      <c r="C82" s="45"/>
      <c r="D82" s="45"/>
      <c r="E82" s="45"/>
      <c r="F82" s="45"/>
      <c r="G82" s="45"/>
      <c r="H82" s="45"/>
      <c r="I82" s="45"/>
      <c r="J82" s="45"/>
      <c r="K82" s="45"/>
    </row>
    <row r="83" spans="1:13" x14ac:dyDescent="0.3">
      <c r="A83" s="24" t="s">
        <v>584</v>
      </c>
      <c r="B83" s="25" t="s">
        <v>256</v>
      </c>
      <c r="C83" s="46">
        <f>C81+C82</f>
        <v>0</v>
      </c>
      <c r="D83" s="46">
        <f t="shared" ref="D83:K83" si="20">D81+D82</f>
        <v>0</v>
      </c>
      <c r="E83" s="46">
        <f t="shared" si="20"/>
        <v>0</v>
      </c>
      <c r="F83" s="46">
        <f t="shared" si="20"/>
        <v>0</v>
      </c>
      <c r="G83" s="46">
        <f t="shared" si="20"/>
        <v>0</v>
      </c>
      <c r="H83" s="46">
        <f t="shared" si="20"/>
        <v>0</v>
      </c>
      <c r="I83" s="46">
        <f t="shared" si="20"/>
        <v>0</v>
      </c>
      <c r="J83" s="46">
        <f t="shared" si="20"/>
        <v>0</v>
      </c>
      <c r="K83" s="46">
        <f t="shared" si="20"/>
        <v>0</v>
      </c>
    </row>
    <row r="84" spans="1:13" x14ac:dyDescent="0.3">
      <c r="A84" s="135"/>
      <c r="B84" s="136"/>
      <c r="C84" s="137"/>
      <c r="D84" s="137"/>
      <c r="E84" s="137"/>
      <c r="F84" s="137"/>
      <c r="G84" s="137"/>
      <c r="H84" s="137"/>
      <c r="I84" s="137"/>
      <c r="J84" s="137"/>
      <c r="K84" s="137"/>
    </row>
    <row r="85" spans="1:13" x14ac:dyDescent="0.3">
      <c r="A85" s="139"/>
      <c r="B85" s="244" t="s">
        <v>257</v>
      </c>
      <c r="C85" s="244"/>
      <c r="D85" s="244"/>
      <c r="E85" s="244"/>
      <c r="F85" s="244"/>
      <c r="G85" s="244"/>
      <c r="H85" s="244"/>
      <c r="I85" s="244"/>
      <c r="J85" s="244"/>
      <c r="K85" s="244"/>
    </row>
    <row r="86" spans="1:13" x14ac:dyDescent="0.3">
      <c r="A86" s="28" t="s">
        <v>0</v>
      </c>
      <c r="B86" s="29" t="s">
        <v>258</v>
      </c>
      <c r="C86" s="32"/>
      <c r="D86" s="32"/>
      <c r="E86" s="32"/>
      <c r="F86" s="32"/>
      <c r="G86" s="32"/>
      <c r="H86" s="32"/>
      <c r="I86" s="32"/>
      <c r="J86" s="32"/>
      <c r="K86" s="32"/>
    </row>
    <row r="87" spans="1:13" x14ac:dyDescent="0.3">
      <c r="A87" s="24" t="s">
        <v>2</v>
      </c>
      <c r="B87" s="25" t="s">
        <v>259</v>
      </c>
      <c r="C87" s="46">
        <f>C83</f>
        <v>0</v>
      </c>
      <c r="D87" s="46">
        <f t="shared" ref="D87:K87" si="21">D83</f>
        <v>0</v>
      </c>
      <c r="E87" s="46">
        <f t="shared" si="21"/>
        <v>0</v>
      </c>
      <c r="F87" s="46">
        <f t="shared" si="21"/>
        <v>0</v>
      </c>
      <c r="G87" s="46">
        <f t="shared" si="21"/>
        <v>0</v>
      </c>
      <c r="H87" s="46">
        <f t="shared" si="21"/>
        <v>0</v>
      </c>
      <c r="I87" s="46">
        <f t="shared" si="21"/>
        <v>0</v>
      </c>
      <c r="J87" s="46">
        <f t="shared" si="21"/>
        <v>0</v>
      </c>
      <c r="K87" s="46">
        <f t="shared" si="21"/>
        <v>0</v>
      </c>
    </row>
    <row r="88" spans="1:13" x14ac:dyDescent="0.3">
      <c r="A88" s="24" t="s">
        <v>18</v>
      </c>
      <c r="B88" s="25" t="s">
        <v>260</v>
      </c>
      <c r="C88" s="46">
        <f>'4'!C53+'4'!C66</f>
        <v>0</v>
      </c>
      <c r="D88" s="46">
        <f>'4'!D53+'4'!D66</f>
        <v>0</v>
      </c>
      <c r="E88" s="46">
        <f>'4'!E53+'4'!E66</f>
        <v>0</v>
      </c>
      <c r="F88" s="46">
        <f>'4'!F53+'4'!F66</f>
        <v>0</v>
      </c>
      <c r="G88" s="46">
        <f>'4'!G53+'4'!G66</f>
        <v>0</v>
      </c>
      <c r="H88" s="46">
        <f>'4'!H53+'4'!H66</f>
        <v>0</v>
      </c>
      <c r="I88" s="46">
        <f>'4'!I53+'4'!I66</f>
        <v>0</v>
      </c>
      <c r="J88" s="46">
        <f>'4'!J53+'4'!J66</f>
        <v>0</v>
      </c>
      <c r="K88" s="46">
        <f>'4'!K53+'4'!K66</f>
        <v>0</v>
      </c>
    </row>
    <row r="89" spans="1:13" ht="28.8" x14ac:dyDescent="0.3">
      <c r="A89" s="24" t="s">
        <v>32</v>
      </c>
      <c r="B89" s="100" t="s">
        <v>261</v>
      </c>
      <c r="C89" s="45"/>
      <c r="D89" s="45"/>
      <c r="E89" s="45"/>
      <c r="F89" s="45"/>
      <c r="G89" s="45"/>
      <c r="H89" s="45"/>
      <c r="I89" s="45"/>
      <c r="J89" s="45"/>
      <c r="K89" s="45"/>
      <c r="M89" s="95"/>
    </row>
    <row r="90" spans="1:13" ht="28.8" x14ac:dyDescent="0.3">
      <c r="A90" s="24" t="s">
        <v>171</v>
      </c>
      <c r="B90" s="100" t="s">
        <v>262</v>
      </c>
      <c r="C90" s="45"/>
      <c r="D90" s="97"/>
      <c r="E90" s="45"/>
      <c r="F90" s="45"/>
      <c r="G90" s="45"/>
      <c r="H90" s="45"/>
      <c r="I90" s="45"/>
      <c r="J90" s="45"/>
      <c r="K90" s="45"/>
      <c r="M90" s="95"/>
    </row>
    <row r="91" spans="1:13" ht="28.8" x14ac:dyDescent="0.3">
      <c r="A91" s="24" t="s">
        <v>172</v>
      </c>
      <c r="B91" s="100" t="s">
        <v>263</v>
      </c>
      <c r="C91" s="45"/>
      <c r="D91" s="45"/>
      <c r="E91" s="45"/>
      <c r="F91" s="45"/>
      <c r="G91" s="45"/>
      <c r="H91" s="45"/>
      <c r="I91" s="45"/>
      <c r="J91" s="45"/>
      <c r="K91" s="45"/>
    </row>
    <row r="92" spans="1:13" ht="43.2" x14ac:dyDescent="0.3">
      <c r="A92" s="24" t="s">
        <v>173</v>
      </c>
      <c r="B92" s="25" t="s">
        <v>264</v>
      </c>
      <c r="C92" s="45"/>
      <c r="D92" s="97"/>
      <c r="E92" s="97"/>
      <c r="F92" s="97"/>
      <c r="G92" s="97"/>
      <c r="H92" s="97"/>
      <c r="I92" s="97"/>
      <c r="J92" s="97"/>
      <c r="K92" s="97"/>
    </row>
    <row r="93" spans="1:13" ht="28.8" x14ac:dyDescent="0.3">
      <c r="A93" s="24" t="s">
        <v>199</v>
      </c>
      <c r="B93" s="25" t="s">
        <v>265</v>
      </c>
      <c r="C93" s="45"/>
      <c r="D93" s="45"/>
      <c r="E93" s="45"/>
      <c r="F93" s="45"/>
      <c r="G93" s="45"/>
      <c r="H93" s="45"/>
      <c r="I93" s="45"/>
      <c r="J93" s="45"/>
      <c r="K93" s="45"/>
    </row>
    <row r="94" spans="1:13" ht="28.8" x14ac:dyDescent="0.3">
      <c r="A94" s="24" t="s">
        <v>228</v>
      </c>
      <c r="B94" s="25" t="s">
        <v>266</v>
      </c>
      <c r="C94" s="45"/>
      <c r="D94" s="46">
        <f>C20-D20</f>
        <v>0</v>
      </c>
      <c r="E94" s="46">
        <f>IF(E5&gt;0, D20-E20, 0)</f>
        <v>0</v>
      </c>
      <c r="F94" s="46">
        <f>IF(F5&gt;0, E20-F20, 0)</f>
        <v>0</v>
      </c>
      <c r="G94" s="46">
        <f>IF(F5&gt;0, F20-G20, IF(E5&gt;0, E20-G20,D20-G20))</f>
        <v>0</v>
      </c>
      <c r="H94" s="46">
        <f>G20-H20</f>
        <v>0</v>
      </c>
      <c r="I94" s="46">
        <f>H20-I20</f>
        <v>0</v>
      </c>
      <c r="J94" s="46">
        <f>I20-J20</f>
        <v>0</v>
      </c>
      <c r="K94" s="46">
        <f>J20-K20</f>
        <v>0</v>
      </c>
    </row>
    <row r="95" spans="1:13" ht="28.8" x14ac:dyDescent="0.3">
      <c r="A95" s="24" t="s">
        <v>267</v>
      </c>
      <c r="B95" s="25" t="s">
        <v>268</v>
      </c>
      <c r="C95" s="45"/>
      <c r="D95" s="46">
        <f>SUM(C25:C30,C21)-SUM(D25:D30,D21)</f>
        <v>0</v>
      </c>
      <c r="E95" s="46">
        <f>IF(E5&gt;0, SUM(D25:D30,D21)-SUM(E25:E30,E21), 0)</f>
        <v>0</v>
      </c>
      <c r="F95" s="46">
        <f>IF(F5&gt;0, SUM(E25:E30,E21)-SUM(F25:F30,F21), 0)</f>
        <v>0</v>
      </c>
      <c r="G95" s="46">
        <f>IF(F5&gt;0, SUM(F25:F30,F21)-SUM(G25:G30,G21), IF(E5&gt;0, SUM(E25:E30,E21)-SUM(G25:G30,G21),SUM(D25:D30,D21)-SUM(G25:G30,G21)))</f>
        <v>0</v>
      </c>
      <c r="H95" s="46">
        <f>SUM(G25:G30,G21)-SUM(H25:H30,H21)</f>
        <v>0</v>
      </c>
      <c r="I95" s="46">
        <f t="shared" ref="I95:K95" si="22">SUM(H25:H30,H21)-SUM(I25:I30,I21)</f>
        <v>0</v>
      </c>
      <c r="J95" s="46">
        <f t="shared" si="22"/>
        <v>0</v>
      </c>
      <c r="K95" s="46">
        <f t="shared" si="22"/>
        <v>0</v>
      </c>
    </row>
    <row r="96" spans="1:13" x14ac:dyDescent="0.3">
      <c r="A96" s="24" t="s">
        <v>269</v>
      </c>
      <c r="B96" s="25" t="s">
        <v>270</v>
      </c>
      <c r="C96" s="45"/>
      <c r="D96" s="46">
        <f>C31-D31</f>
        <v>0</v>
      </c>
      <c r="E96" s="46">
        <f>IF(E5&gt;0, D31-E31, 0)</f>
        <v>0</v>
      </c>
      <c r="F96" s="46">
        <f>IF(F5&gt;0, E31-F31, 0)</f>
        <v>0</v>
      </c>
      <c r="G96" s="46">
        <f>IF(F5&gt;0, F31-G31, IF(E5&gt;0, E31-G31,D31-G31))</f>
        <v>0</v>
      </c>
      <c r="H96" s="46">
        <f>G31-H31</f>
        <v>0</v>
      </c>
      <c r="I96" s="46">
        <f>H31-I31</f>
        <v>0</v>
      </c>
      <c r="J96" s="46">
        <f>I31-J31</f>
        <v>0</v>
      </c>
      <c r="K96" s="46">
        <f>J31-K31</f>
        <v>0</v>
      </c>
    </row>
    <row r="97" spans="1:11" x14ac:dyDescent="0.3">
      <c r="A97" s="24" t="s">
        <v>271</v>
      </c>
      <c r="B97" s="25" t="s">
        <v>272</v>
      </c>
      <c r="C97" s="45"/>
      <c r="D97" s="46">
        <f>C33-D33</f>
        <v>0</v>
      </c>
      <c r="E97" s="46">
        <f>IF(E5&gt;0, D33-E33, 0)</f>
        <v>0</v>
      </c>
      <c r="F97" s="46">
        <f>IF(F5&gt;0, E33-F33, 0)</f>
        <v>0</v>
      </c>
      <c r="G97" s="46">
        <f>IF(F5&gt;0, F33-G33, IF(E5&gt;0, E33-G33,D33-G33))</f>
        <v>0</v>
      </c>
      <c r="H97" s="46">
        <f>G33-H33</f>
        <v>0</v>
      </c>
      <c r="I97" s="46">
        <f>H33-I33</f>
        <v>0</v>
      </c>
      <c r="J97" s="46">
        <f>I33-J33</f>
        <v>0</v>
      </c>
      <c r="K97" s="46">
        <f>J33-K33</f>
        <v>0</v>
      </c>
    </row>
    <row r="98" spans="1:11" ht="28.8" x14ac:dyDescent="0.3">
      <c r="A98" s="24" t="s">
        <v>273</v>
      </c>
      <c r="B98" s="25" t="s">
        <v>274</v>
      </c>
      <c r="C98" s="45"/>
      <c r="D98" s="46">
        <f>SUM(C34:C35)-SUM(D34:D35)</f>
        <v>0</v>
      </c>
      <c r="E98" s="46">
        <f>IF(E5&gt;0, SUM(D34:D35)-SUM(E34:E35), 0)</f>
        <v>0</v>
      </c>
      <c r="F98" s="46">
        <f>IF(F5&gt;0, SUM(E34:E35)-SUM(F34:F35), 0)</f>
        <v>0</v>
      </c>
      <c r="G98" s="46">
        <f>IF(F5&gt;0, SUM(F34:F35)-SUM(G34:G35), IF(E5&gt;0, SUM(E34:E35)-SUM(G34:G35),SUM(D34:D35)-SUM(G34:G35)))</f>
        <v>0</v>
      </c>
      <c r="H98" s="46">
        <f>SUM(G34:G35)-SUM(H34:H35)</f>
        <v>0</v>
      </c>
      <c r="I98" s="46">
        <f>SUM(H34:H35)-SUM(I34:I35)</f>
        <v>0</v>
      </c>
      <c r="J98" s="46">
        <f>SUM(I34:I35)-SUM(J34:J35)</f>
        <v>0</v>
      </c>
      <c r="K98" s="46">
        <f>SUM(J34:J35)-SUM(K34:K35)</f>
        <v>0</v>
      </c>
    </row>
    <row r="99" spans="1:11" x14ac:dyDescent="0.3">
      <c r="A99" s="24" t="s">
        <v>275</v>
      </c>
      <c r="B99" s="25" t="s">
        <v>276</v>
      </c>
      <c r="C99" s="45"/>
      <c r="D99" s="46">
        <f>C36-D36</f>
        <v>0</v>
      </c>
      <c r="E99" s="46">
        <f>IF(E5&gt;0, D36-E36, 0)</f>
        <v>0</v>
      </c>
      <c r="F99" s="46">
        <f>IF(F5&gt;0, E36-F36, 0)</f>
        <v>0</v>
      </c>
      <c r="G99" s="46">
        <f>IF(F5&gt;0, F36-G36, IF(E5&gt;0, E36-G36,D36-G36))</f>
        <v>0</v>
      </c>
      <c r="H99" s="46">
        <f t="shared" ref="H99:K100" si="23">G36-H36</f>
        <v>0</v>
      </c>
      <c r="I99" s="46">
        <f t="shared" si="23"/>
        <v>0</v>
      </c>
      <c r="J99" s="46">
        <f t="shared" si="23"/>
        <v>0</v>
      </c>
      <c r="K99" s="46">
        <f t="shared" si="23"/>
        <v>0</v>
      </c>
    </row>
    <row r="100" spans="1:11" ht="28.8" x14ac:dyDescent="0.3">
      <c r="A100" s="24" t="s">
        <v>277</v>
      </c>
      <c r="B100" s="25" t="s">
        <v>278</v>
      </c>
      <c r="C100" s="45"/>
      <c r="D100" s="46">
        <f>C37-D37</f>
        <v>0</v>
      </c>
      <c r="E100" s="46">
        <f>IF(E5&gt;0, D37-E37, 0)</f>
        <v>0</v>
      </c>
      <c r="F100" s="46">
        <f>IF(F5&gt;0, E37-F37, 0)</f>
        <v>0</v>
      </c>
      <c r="G100" s="46">
        <f>IF(F5&gt;0, F37-G37, IF(E5&gt;0, E37-G37,D37-G37))</f>
        <v>0</v>
      </c>
      <c r="H100" s="46">
        <f t="shared" si="23"/>
        <v>0</v>
      </c>
      <c r="I100" s="46">
        <f t="shared" si="23"/>
        <v>0</v>
      </c>
      <c r="J100" s="46">
        <f t="shared" si="23"/>
        <v>0</v>
      </c>
      <c r="K100" s="46">
        <f t="shared" si="23"/>
        <v>0</v>
      </c>
    </row>
    <row r="101" spans="1:11" ht="28.8" x14ac:dyDescent="0.3">
      <c r="A101" s="24" t="s">
        <v>279</v>
      </c>
      <c r="B101" s="25" t="s">
        <v>280</v>
      </c>
      <c r="C101" s="45"/>
      <c r="D101" s="46">
        <f>C41-D41</f>
        <v>0</v>
      </c>
      <c r="E101" s="46">
        <f>IF(E5&gt;0, D41-E41, 0)</f>
        <v>0</v>
      </c>
      <c r="F101" s="46">
        <f>IF(F5&gt;0, E41-F41, 0)</f>
        <v>0</v>
      </c>
      <c r="G101" s="46">
        <f>IF(F5&gt;0, F41-G41, IF(E5&gt;0, E41-G41,D41-G41))</f>
        <v>0</v>
      </c>
      <c r="H101" s="46">
        <f>G41-H41</f>
        <v>0</v>
      </c>
      <c r="I101" s="46">
        <f>H41-I41</f>
        <v>0</v>
      </c>
      <c r="J101" s="46">
        <f>I41-J41</f>
        <v>0</v>
      </c>
      <c r="K101" s="46">
        <f>J41-K41</f>
        <v>0</v>
      </c>
    </row>
    <row r="102" spans="1:11" x14ac:dyDescent="0.3">
      <c r="A102" s="24" t="s">
        <v>281</v>
      </c>
      <c r="B102" s="25" t="s">
        <v>282</v>
      </c>
      <c r="C102" s="45"/>
      <c r="D102" s="46">
        <f>D51-C51</f>
        <v>0</v>
      </c>
      <c r="E102" s="46">
        <f>IF(E5&gt;0, E51-D51, 0)</f>
        <v>0</v>
      </c>
      <c r="F102" s="46">
        <f>IF(F5&gt;0, F51-E51, 0)</f>
        <v>0</v>
      </c>
      <c r="G102" s="46">
        <f>IF(F5&gt;0, G51-F51, IF(E5&gt;0, G51-E51,G51-D51))</f>
        <v>0</v>
      </c>
      <c r="H102" s="46">
        <f>H51-G51</f>
        <v>0</v>
      </c>
      <c r="I102" s="46">
        <f>I51-H51</f>
        <v>0</v>
      </c>
      <c r="J102" s="46">
        <f>J51-I51</f>
        <v>0</v>
      </c>
      <c r="K102" s="46">
        <f>K51-J51</f>
        <v>0</v>
      </c>
    </row>
    <row r="103" spans="1:11" ht="28.8" x14ac:dyDescent="0.3">
      <c r="A103" s="24" t="s">
        <v>283</v>
      </c>
      <c r="B103" s="25" t="s">
        <v>284</v>
      </c>
      <c r="C103" s="45"/>
      <c r="D103" s="46">
        <f>D56+D55-C56-C55</f>
        <v>0</v>
      </c>
      <c r="E103" s="46">
        <f>IF(E5&gt;0, E56+E55-D56-D55, 0)</f>
        <v>0</v>
      </c>
      <c r="F103" s="46">
        <f>IF(F5&gt;0, F56+F55-E56-E55, 0)</f>
        <v>0</v>
      </c>
      <c r="G103" s="46">
        <f>IF(F5&gt;0, G56+G55-F56-F55, IF(E5&gt;0, G56+G55-E56-E55,G56+G55-D56-D55))</f>
        <v>0</v>
      </c>
      <c r="H103" s="46">
        <f>H56+H55-G56-G55</f>
        <v>0</v>
      </c>
      <c r="I103" s="46">
        <f>I56+I55-H56-H55</f>
        <v>0</v>
      </c>
      <c r="J103" s="46">
        <f>J56+J55-I56-I55</f>
        <v>0</v>
      </c>
      <c r="K103" s="46">
        <f>K56+K55-J56-J55</f>
        <v>0</v>
      </c>
    </row>
    <row r="104" spans="1:11" ht="28.8" x14ac:dyDescent="0.3">
      <c r="A104" s="24" t="s">
        <v>285</v>
      </c>
      <c r="B104" s="25" t="s">
        <v>286</v>
      </c>
      <c r="C104" s="45"/>
      <c r="D104" s="46">
        <f>D61+D60-C61-C60</f>
        <v>0</v>
      </c>
      <c r="E104" s="46">
        <f>IF(E5&gt;0, E61+E60-D61-D60, 0)</f>
        <v>0</v>
      </c>
      <c r="F104" s="46">
        <f>IF(F5&gt;0, F61+F60-E61-E60, 0)</f>
        <v>0</v>
      </c>
      <c r="G104" s="46">
        <f>IF(F5&gt;0, G61+G60-F61-F60, IF(E5&gt;0, G61+G60-E61-E60,G61+G60-D61-D60))</f>
        <v>0</v>
      </c>
      <c r="H104" s="46">
        <f>H61+H60-G61-G60</f>
        <v>0</v>
      </c>
      <c r="I104" s="46">
        <f>I61+I60-H61-H60</f>
        <v>0</v>
      </c>
      <c r="J104" s="46">
        <f>J61+J60-I61-I60</f>
        <v>0</v>
      </c>
      <c r="K104" s="46">
        <f>K61+K60-J61-J60</f>
        <v>0</v>
      </c>
    </row>
    <row r="105" spans="1:11" ht="28.8" x14ac:dyDescent="0.3">
      <c r="A105" s="24" t="s">
        <v>287</v>
      </c>
      <c r="B105" s="25" t="s">
        <v>288</v>
      </c>
      <c r="C105" s="45"/>
      <c r="D105" s="46">
        <f>D62-C62</f>
        <v>0</v>
      </c>
      <c r="E105" s="46">
        <f>IF(E5&gt;0, E62-D62, 0)</f>
        <v>0</v>
      </c>
      <c r="F105" s="46">
        <f>IF(F5&gt;0, F62-E62, 0)</f>
        <v>0</v>
      </c>
      <c r="G105" s="46">
        <f>IF(F5&gt;0, G62-F62, IF(E5&gt;0, G62-E62,G62-D62))</f>
        <v>0</v>
      </c>
      <c r="H105" s="46">
        <f t="shared" ref="H105:K106" si="24">H62-G62</f>
        <v>0</v>
      </c>
      <c r="I105" s="46">
        <f t="shared" si="24"/>
        <v>0</v>
      </c>
      <c r="J105" s="46">
        <f t="shared" si="24"/>
        <v>0</v>
      </c>
      <c r="K105" s="46">
        <f t="shared" si="24"/>
        <v>0</v>
      </c>
    </row>
    <row r="106" spans="1:11" ht="28.8" x14ac:dyDescent="0.3">
      <c r="A106" s="24" t="s">
        <v>289</v>
      </c>
      <c r="B106" s="25" t="s">
        <v>290</v>
      </c>
      <c r="C106" s="45"/>
      <c r="D106" s="46">
        <f>D63-C63</f>
        <v>0</v>
      </c>
      <c r="E106" s="46">
        <f>IF(E5&gt;0, E63-D63, 0)</f>
        <v>0</v>
      </c>
      <c r="F106" s="46">
        <f>IF(F5&gt;0, F63-E63, 0)</f>
        <v>0</v>
      </c>
      <c r="G106" s="46">
        <f>IF(F5&gt;0, G63-F63, IF(E5&gt;0, G63-E63,G63-D63))</f>
        <v>0</v>
      </c>
      <c r="H106" s="46">
        <f t="shared" si="24"/>
        <v>0</v>
      </c>
      <c r="I106" s="46">
        <f t="shared" si="24"/>
        <v>0</v>
      </c>
      <c r="J106" s="46">
        <f t="shared" si="24"/>
        <v>0</v>
      </c>
      <c r="K106" s="46">
        <f t="shared" si="24"/>
        <v>0</v>
      </c>
    </row>
    <row r="107" spans="1:11" ht="28.8" x14ac:dyDescent="0.3">
      <c r="A107" s="24" t="s">
        <v>291</v>
      </c>
      <c r="B107" s="25" t="s">
        <v>292</v>
      </c>
      <c r="C107" s="45"/>
      <c r="D107" s="116">
        <f>D64+D57-C57-C64</f>
        <v>0</v>
      </c>
      <c r="E107" s="116">
        <f>IF(E5&gt;0, E64+E57-D57-D64, 0)</f>
        <v>0</v>
      </c>
      <c r="F107" s="116">
        <f>IF(F5&gt;0, F64+F57-E57-E64, 0)</f>
        <v>0</v>
      </c>
      <c r="G107" s="116">
        <f>IF(F5&gt;0, G64+G57-F57-F64, IF(E5&gt;0, G64+G57-E57-E64,G65-G64+G57-D57-D64))</f>
        <v>0</v>
      </c>
      <c r="H107" s="116">
        <f t="shared" ref="H107:K107" si="25">H64+H57-G57-G64</f>
        <v>0</v>
      </c>
      <c r="I107" s="116">
        <f t="shared" si="25"/>
        <v>0</v>
      </c>
      <c r="J107" s="116">
        <f t="shared" si="25"/>
        <v>0</v>
      </c>
      <c r="K107" s="116">
        <f t="shared" si="25"/>
        <v>0</v>
      </c>
    </row>
    <row r="108" spans="1:11" ht="28.8" x14ac:dyDescent="0.3">
      <c r="A108" s="24" t="s">
        <v>293</v>
      </c>
      <c r="B108" s="25" t="s">
        <v>294</v>
      </c>
      <c r="C108" s="45"/>
      <c r="D108" s="46">
        <f>D65-C65</f>
        <v>0</v>
      </c>
      <c r="E108" s="46">
        <f>IF(E5&gt;0, E65-D65, 0)</f>
        <v>0</v>
      </c>
      <c r="F108" s="46">
        <f>IF(F5&gt;0, F65-E65, 0)</f>
        <v>0</v>
      </c>
      <c r="G108" s="46">
        <f>IF(F5&gt;0, G65-F65, IF(E5&gt;0, G65-E65,G65-D65))</f>
        <v>0</v>
      </c>
      <c r="H108" s="46">
        <f>H65-G65</f>
        <v>0</v>
      </c>
      <c r="I108" s="46">
        <f>I65-H65</f>
        <v>0</v>
      </c>
      <c r="J108" s="46">
        <f>J65-I65</f>
        <v>0</v>
      </c>
      <c r="K108" s="46">
        <f>K65-J65</f>
        <v>0</v>
      </c>
    </row>
    <row r="109" spans="1:11" s="33" customFormat="1" x14ac:dyDescent="0.3">
      <c r="A109" s="26"/>
      <c r="B109" s="27" t="s">
        <v>295</v>
      </c>
      <c r="C109" s="43">
        <f t="shared" ref="C109:K109" si="26">SUM(C87:C108)</f>
        <v>0</v>
      </c>
      <c r="D109" s="43">
        <f t="shared" si="26"/>
        <v>0</v>
      </c>
      <c r="E109" s="43">
        <f t="shared" si="26"/>
        <v>0</v>
      </c>
      <c r="F109" s="43">
        <f t="shared" si="26"/>
        <v>0</v>
      </c>
      <c r="G109" s="43">
        <f t="shared" si="26"/>
        <v>0</v>
      </c>
      <c r="H109" s="43">
        <f t="shared" si="26"/>
        <v>0</v>
      </c>
      <c r="I109" s="43">
        <f t="shared" si="26"/>
        <v>0</v>
      </c>
      <c r="J109" s="43">
        <f t="shared" si="26"/>
        <v>0</v>
      </c>
      <c r="K109" s="43">
        <f t="shared" si="26"/>
        <v>0</v>
      </c>
    </row>
    <row r="110" spans="1:11" x14ac:dyDescent="0.3">
      <c r="A110" s="28" t="s">
        <v>42</v>
      </c>
      <c r="B110" s="29" t="s">
        <v>296</v>
      </c>
      <c r="C110" s="32"/>
      <c r="D110" s="32"/>
      <c r="E110" s="32"/>
      <c r="F110" s="32"/>
      <c r="G110" s="32"/>
      <c r="H110" s="32"/>
      <c r="I110" s="32"/>
      <c r="J110" s="32"/>
      <c r="K110" s="32"/>
    </row>
    <row r="111" spans="1:11" ht="29.4" customHeight="1" x14ac:dyDescent="0.3">
      <c r="A111" s="24" t="s">
        <v>563</v>
      </c>
      <c r="B111" s="25" t="s">
        <v>586</v>
      </c>
      <c r="C111" s="46">
        <f>-'4'!C128</f>
        <v>0</v>
      </c>
      <c r="D111" s="46">
        <f>-'4'!D128</f>
        <v>0</v>
      </c>
      <c r="E111" s="46">
        <f>-'4'!E128</f>
        <v>0</v>
      </c>
      <c r="F111" s="46">
        <f>-'4'!F128</f>
        <v>0</v>
      </c>
      <c r="G111" s="46">
        <f>-'4'!G128</f>
        <v>0</v>
      </c>
      <c r="H111" s="46">
        <f>-'4'!H128</f>
        <v>0</v>
      </c>
      <c r="I111" s="46">
        <f>-'4'!I128</f>
        <v>0</v>
      </c>
      <c r="J111" s="46">
        <f>-'4'!J128</f>
        <v>0</v>
      </c>
      <c r="K111" s="46">
        <f>-'4'!K128</f>
        <v>0</v>
      </c>
    </row>
    <row r="112" spans="1:11" ht="28.8" x14ac:dyDescent="0.3">
      <c r="A112" s="24" t="s">
        <v>564</v>
      </c>
      <c r="B112" s="25" t="s">
        <v>587</v>
      </c>
      <c r="C112" s="45"/>
      <c r="D112" s="45"/>
      <c r="E112" s="45"/>
      <c r="F112" s="45"/>
      <c r="G112" s="45"/>
      <c r="H112" s="45"/>
      <c r="I112" s="45"/>
      <c r="J112" s="45"/>
      <c r="K112" s="45"/>
    </row>
    <row r="113" spans="1:11" ht="28.8" x14ac:dyDescent="0.3">
      <c r="A113" s="24" t="s">
        <v>565</v>
      </c>
      <c r="B113" s="25" t="s">
        <v>653</v>
      </c>
      <c r="C113" s="45"/>
      <c r="D113" s="46">
        <f>(C18+C16)-(D18+D16)</f>
        <v>0</v>
      </c>
      <c r="E113" s="46">
        <f>IF(E5&gt;0, (D18+D16)-(E18+E16), 0)</f>
        <v>0</v>
      </c>
      <c r="F113" s="46">
        <f>IF(F5&gt;0, (E18+E16)-(F18+F16), 0)</f>
        <v>0</v>
      </c>
      <c r="G113" s="46">
        <f>IF(F5&gt;0, (F18+F16)-(G18+G16), IF(E5&gt;0, (E18+E16)-(G18+G16),(D18+D16)-(G18+G16)))</f>
        <v>0</v>
      </c>
      <c r="H113" s="46">
        <f>(G18+G16)-(H18+H16)</f>
        <v>0</v>
      </c>
      <c r="I113" s="46">
        <f t="shared" ref="I113:K113" si="27">(H18+H16)-(I18+I16)</f>
        <v>0</v>
      </c>
      <c r="J113" s="46">
        <f t="shared" si="27"/>
        <v>0</v>
      </c>
      <c r="K113" s="46">
        <f t="shared" si="27"/>
        <v>0</v>
      </c>
    </row>
    <row r="114" spans="1:11" x14ac:dyDescent="0.3">
      <c r="A114" s="24" t="s">
        <v>566</v>
      </c>
      <c r="B114" s="25" t="s">
        <v>588</v>
      </c>
      <c r="C114" s="45"/>
      <c r="D114" s="45"/>
      <c r="E114" s="45"/>
      <c r="F114" s="45"/>
      <c r="G114" s="45"/>
      <c r="H114" s="45"/>
      <c r="I114" s="45"/>
      <c r="J114" s="45"/>
      <c r="K114" s="45"/>
    </row>
    <row r="115" spans="1:11" x14ac:dyDescent="0.3">
      <c r="A115" s="24" t="s">
        <v>567</v>
      </c>
      <c r="B115" s="25" t="s">
        <v>589</v>
      </c>
      <c r="C115" s="45"/>
      <c r="D115" s="45"/>
      <c r="E115" s="45"/>
      <c r="F115" s="45"/>
      <c r="G115" s="45"/>
      <c r="H115" s="45"/>
      <c r="I115" s="45"/>
      <c r="J115" s="45"/>
      <c r="K115" s="45"/>
    </row>
    <row r="116" spans="1:11" x14ac:dyDescent="0.3">
      <c r="A116" s="24" t="s">
        <v>568</v>
      </c>
      <c r="B116" s="25" t="s">
        <v>590</v>
      </c>
      <c r="C116" s="45"/>
      <c r="D116" s="45"/>
      <c r="E116" s="45"/>
      <c r="F116" s="45"/>
      <c r="G116" s="45"/>
      <c r="H116" s="45"/>
      <c r="I116" s="45"/>
      <c r="J116" s="45"/>
      <c r="K116" s="45"/>
    </row>
    <row r="117" spans="1:11" ht="28.8" x14ac:dyDescent="0.3">
      <c r="A117" s="24" t="s">
        <v>655</v>
      </c>
      <c r="B117" s="25" t="s">
        <v>591</v>
      </c>
      <c r="C117" s="45"/>
      <c r="D117" s="45"/>
      <c r="E117" s="45"/>
      <c r="F117" s="45"/>
      <c r="G117" s="45"/>
      <c r="H117" s="45"/>
      <c r="I117" s="45"/>
      <c r="J117" s="45"/>
      <c r="K117" s="45"/>
    </row>
    <row r="118" spans="1:11" ht="28.8" x14ac:dyDescent="0.3">
      <c r="A118" s="24" t="s">
        <v>656</v>
      </c>
      <c r="B118" s="25" t="s">
        <v>592</v>
      </c>
      <c r="C118" s="45"/>
      <c r="D118" s="45"/>
      <c r="E118" s="45"/>
      <c r="F118" s="45"/>
      <c r="G118" s="45"/>
      <c r="H118" s="45"/>
      <c r="I118" s="45"/>
      <c r="J118" s="45"/>
      <c r="K118" s="45"/>
    </row>
    <row r="119" spans="1:11" s="33" customFormat="1" x14ac:dyDescent="0.3">
      <c r="A119" s="26"/>
      <c r="B119" s="27" t="s">
        <v>297</v>
      </c>
      <c r="C119" s="43">
        <f t="shared" ref="C119:K119" si="28">SUM(C111:C118)</f>
        <v>0</v>
      </c>
      <c r="D119" s="43">
        <f t="shared" si="28"/>
        <v>0</v>
      </c>
      <c r="E119" s="43">
        <f t="shared" si="28"/>
        <v>0</v>
      </c>
      <c r="F119" s="43">
        <f t="shared" si="28"/>
        <v>0</v>
      </c>
      <c r="G119" s="43">
        <f t="shared" si="28"/>
        <v>0</v>
      </c>
      <c r="H119" s="43">
        <f t="shared" si="28"/>
        <v>0</v>
      </c>
      <c r="I119" s="43">
        <f t="shared" si="28"/>
        <v>0</v>
      </c>
      <c r="J119" s="43">
        <f t="shared" si="28"/>
        <v>0</v>
      </c>
      <c r="K119" s="43">
        <f t="shared" si="28"/>
        <v>0</v>
      </c>
    </row>
    <row r="120" spans="1:11" x14ac:dyDescent="0.3">
      <c r="A120" s="28" t="s">
        <v>74</v>
      </c>
      <c r="B120" s="29" t="s">
        <v>298</v>
      </c>
      <c r="C120" s="32"/>
      <c r="D120" s="32"/>
      <c r="E120" s="32"/>
      <c r="F120" s="32"/>
      <c r="G120" s="32"/>
      <c r="H120" s="32"/>
      <c r="I120" s="32"/>
      <c r="J120" s="32"/>
      <c r="K120" s="32"/>
    </row>
    <row r="121" spans="1:11" x14ac:dyDescent="0.3">
      <c r="A121" s="24" t="s">
        <v>76</v>
      </c>
      <c r="B121" s="25" t="s">
        <v>299</v>
      </c>
      <c r="C121" s="46">
        <f>SUM(C122:C125)</f>
        <v>0</v>
      </c>
      <c r="D121" s="46">
        <f t="shared" ref="D121:K121" si="29">SUM(D122:D125)</f>
        <v>0</v>
      </c>
      <c r="E121" s="46">
        <f t="shared" si="29"/>
        <v>0</v>
      </c>
      <c r="F121" s="46">
        <f t="shared" si="29"/>
        <v>0</v>
      </c>
      <c r="G121" s="46">
        <f t="shared" si="29"/>
        <v>0</v>
      </c>
      <c r="H121" s="46">
        <f t="shared" si="29"/>
        <v>0</v>
      </c>
      <c r="I121" s="46">
        <f t="shared" si="29"/>
        <v>0</v>
      </c>
      <c r="J121" s="46">
        <f t="shared" si="29"/>
        <v>0</v>
      </c>
      <c r="K121" s="46">
        <f t="shared" si="29"/>
        <v>0</v>
      </c>
    </row>
    <row r="122" spans="1:11" x14ac:dyDescent="0.3">
      <c r="A122" s="72" t="s">
        <v>78</v>
      </c>
      <c r="B122" s="73" t="s">
        <v>654</v>
      </c>
      <c r="C122" s="64"/>
      <c r="D122" s="64"/>
      <c r="E122" s="64"/>
      <c r="F122" s="64"/>
      <c r="G122" s="64"/>
      <c r="H122" s="64"/>
      <c r="I122" s="64"/>
      <c r="J122" s="64"/>
      <c r="K122" s="64"/>
    </row>
    <row r="123" spans="1:11" x14ac:dyDescent="0.3">
      <c r="A123" s="72" t="s">
        <v>300</v>
      </c>
      <c r="B123" s="73" t="s">
        <v>593</v>
      </c>
      <c r="C123" s="64"/>
      <c r="D123" s="64"/>
      <c r="E123" s="64"/>
      <c r="F123" s="64"/>
      <c r="G123" s="64"/>
      <c r="H123" s="64"/>
      <c r="I123" s="64"/>
      <c r="J123" s="64"/>
      <c r="K123" s="64"/>
    </row>
    <row r="124" spans="1:11" x14ac:dyDescent="0.3">
      <c r="A124" s="72" t="s">
        <v>301</v>
      </c>
      <c r="B124" s="73" t="s">
        <v>594</v>
      </c>
      <c r="C124" s="64"/>
      <c r="D124" s="64"/>
      <c r="E124" s="64"/>
      <c r="F124" s="64"/>
      <c r="G124" s="64"/>
      <c r="H124" s="64"/>
      <c r="I124" s="64"/>
      <c r="J124" s="64"/>
      <c r="K124" s="64"/>
    </row>
    <row r="125" spans="1:11" x14ac:dyDescent="0.3">
      <c r="A125" s="72" t="s">
        <v>302</v>
      </c>
      <c r="B125" s="73" t="s">
        <v>595</v>
      </c>
      <c r="C125" s="64"/>
      <c r="D125" s="64"/>
      <c r="E125" s="64"/>
      <c r="F125" s="64"/>
      <c r="G125" s="64"/>
      <c r="H125" s="64"/>
      <c r="I125" s="64"/>
      <c r="J125" s="64"/>
      <c r="K125" s="64"/>
    </row>
    <row r="126" spans="1:11" ht="28.8" x14ac:dyDescent="0.3">
      <c r="A126" s="24" t="s">
        <v>79</v>
      </c>
      <c r="B126" s="25" t="s">
        <v>303</v>
      </c>
      <c r="C126" s="46">
        <f>SUM(C127,C130,C135:C138)</f>
        <v>0</v>
      </c>
      <c r="D126" s="46">
        <f t="shared" ref="D126:K126" si="30">SUM(D127,D130,D135:D138)</f>
        <v>0</v>
      </c>
      <c r="E126" s="46">
        <f t="shared" si="30"/>
        <v>0</v>
      </c>
      <c r="F126" s="46">
        <f t="shared" si="30"/>
        <v>0</v>
      </c>
      <c r="G126" s="46">
        <f t="shared" si="30"/>
        <v>0</v>
      </c>
      <c r="H126" s="46">
        <f t="shared" si="30"/>
        <v>0</v>
      </c>
      <c r="I126" s="46">
        <f t="shared" si="30"/>
        <v>0</v>
      </c>
      <c r="J126" s="46">
        <f t="shared" si="30"/>
        <v>0</v>
      </c>
      <c r="K126" s="46">
        <f t="shared" si="30"/>
        <v>0</v>
      </c>
    </row>
    <row r="127" spans="1:11" s="75" customFormat="1" x14ac:dyDescent="0.3">
      <c r="A127" s="72" t="s">
        <v>81</v>
      </c>
      <c r="B127" s="73" t="s">
        <v>596</v>
      </c>
      <c r="C127" s="74">
        <f>SUM(C128:C129)</f>
        <v>0</v>
      </c>
      <c r="D127" s="74">
        <f t="shared" ref="D127:K127" si="31">SUM(D128:D129)</f>
        <v>0</v>
      </c>
      <c r="E127" s="74">
        <f t="shared" si="31"/>
        <v>0</v>
      </c>
      <c r="F127" s="74">
        <f t="shared" si="31"/>
        <v>0</v>
      </c>
      <c r="G127" s="74">
        <f t="shared" si="31"/>
        <v>0</v>
      </c>
      <c r="H127" s="74">
        <f t="shared" si="31"/>
        <v>0</v>
      </c>
      <c r="I127" s="74">
        <f t="shared" si="31"/>
        <v>0</v>
      </c>
      <c r="J127" s="74">
        <f t="shared" si="31"/>
        <v>0</v>
      </c>
      <c r="K127" s="74">
        <f t="shared" si="31"/>
        <v>0</v>
      </c>
    </row>
    <row r="128" spans="1:11" s="79" customFormat="1" ht="14.4" customHeight="1" x14ac:dyDescent="0.3">
      <c r="A128" s="76" t="s">
        <v>304</v>
      </c>
      <c r="B128" s="77" t="s">
        <v>597</v>
      </c>
      <c r="C128" s="74">
        <f>'5'!C19+'5'!C20+'5'!C31</f>
        <v>0</v>
      </c>
      <c r="D128" s="74">
        <f>'5'!D19+'5'!D20+'5'!D31</f>
        <v>0</v>
      </c>
      <c r="E128" s="74">
        <f>'5'!E19+'5'!E20+'5'!E31</f>
        <v>0</v>
      </c>
      <c r="F128" s="74">
        <f>'5'!F19+'5'!F20+'5'!F31</f>
        <v>0</v>
      </c>
      <c r="G128" s="74">
        <f>'5'!G19+'5'!G20+'5'!G31</f>
        <v>0</v>
      </c>
      <c r="H128" s="74">
        <f>'5'!H19+'5'!H20+'5'!H31</f>
        <v>0</v>
      </c>
      <c r="I128" s="74">
        <f>'5'!I19+'5'!I20+'5'!I31</f>
        <v>0</v>
      </c>
      <c r="J128" s="74">
        <f>'5'!J19+'5'!J20+'5'!J31</f>
        <v>0</v>
      </c>
      <c r="K128" s="74">
        <f>'5'!K19+'5'!K20+'5'!K31</f>
        <v>0</v>
      </c>
    </row>
    <row r="129" spans="1:13" s="79" customFormat="1" ht="14.4" customHeight="1" x14ac:dyDescent="0.3">
      <c r="A129" s="76" t="s">
        <v>305</v>
      </c>
      <c r="B129" s="77" t="s">
        <v>598</v>
      </c>
      <c r="C129" s="78"/>
      <c r="D129" s="78"/>
      <c r="E129" s="78"/>
      <c r="F129" s="78"/>
      <c r="G129" s="78"/>
      <c r="H129" s="78"/>
      <c r="I129" s="78"/>
      <c r="J129" s="78"/>
      <c r="K129" s="78"/>
    </row>
    <row r="130" spans="1:13" s="75" customFormat="1" x14ac:dyDescent="0.3">
      <c r="A130" s="72" t="s">
        <v>83</v>
      </c>
      <c r="B130" s="73" t="s">
        <v>599</v>
      </c>
      <c r="C130" s="74">
        <f>SUM(C131:C134)</f>
        <v>0</v>
      </c>
      <c r="D130" s="74">
        <f t="shared" ref="D130:K130" si="32">SUM(D131:D134)</f>
        <v>0</v>
      </c>
      <c r="E130" s="74">
        <f t="shared" si="32"/>
        <v>0</v>
      </c>
      <c r="F130" s="74">
        <f t="shared" si="32"/>
        <v>0</v>
      </c>
      <c r="G130" s="74">
        <f t="shared" si="32"/>
        <v>0</v>
      </c>
      <c r="H130" s="74">
        <f t="shared" si="32"/>
        <v>0</v>
      </c>
      <c r="I130" s="74">
        <f t="shared" si="32"/>
        <v>0</v>
      </c>
      <c r="J130" s="74">
        <f t="shared" si="32"/>
        <v>0</v>
      </c>
      <c r="K130" s="74">
        <f t="shared" si="32"/>
        <v>0</v>
      </c>
    </row>
    <row r="131" spans="1:13" s="79" customFormat="1" ht="15" customHeight="1" x14ac:dyDescent="0.3">
      <c r="A131" s="76" t="s">
        <v>306</v>
      </c>
      <c r="B131" s="77" t="s">
        <v>600</v>
      </c>
      <c r="C131" s="74">
        <f>-('5'!C21+'5'!C22)</f>
        <v>0</v>
      </c>
      <c r="D131" s="74">
        <f>-('5'!D21+'5'!D22)</f>
        <v>0</v>
      </c>
      <c r="E131" s="74">
        <f>-('5'!E21+'5'!E22)</f>
        <v>0</v>
      </c>
      <c r="F131" s="74">
        <f>-('5'!F21+'5'!F22)</f>
        <v>0</v>
      </c>
      <c r="G131" s="74">
        <f>-('5'!G21+'5'!G22)</f>
        <v>0</v>
      </c>
      <c r="H131" s="74">
        <f>-('5'!H21+'5'!H22)</f>
        <v>0</v>
      </c>
      <c r="I131" s="74">
        <f>-('5'!I21+'5'!I22)</f>
        <v>0</v>
      </c>
      <c r="J131" s="74">
        <f>-('5'!J21+'5'!J22)</f>
        <v>0</v>
      </c>
      <c r="K131" s="74">
        <f>-('5'!K21+'5'!K22)</f>
        <v>0</v>
      </c>
    </row>
    <row r="132" spans="1:13" s="79" customFormat="1" ht="15" customHeight="1" x14ac:dyDescent="0.3">
      <c r="A132" s="76" t="s">
        <v>307</v>
      </c>
      <c r="B132" s="77" t="s">
        <v>601</v>
      </c>
      <c r="C132" s="78"/>
      <c r="D132" s="78"/>
      <c r="E132" s="78"/>
      <c r="F132" s="78"/>
      <c r="G132" s="78"/>
      <c r="H132" s="78"/>
      <c r="I132" s="78"/>
      <c r="J132" s="78"/>
      <c r="K132" s="78"/>
    </row>
    <row r="133" spans="1:13" s="79" customFormat="1" ht="15" customHeight="1" x14ac:dyDescent="0.3">
      <c r="A133" s="76" t="s">
        <v>308</v>
      </c>
      <c r="B133" s="77" t="s">
        <v>602</v>
      </c>
      <c r="C133" s="74">
        <f>-('5'!C24+'5'!C34)</f>
        <v>0</v>
      </c>
      <c r="D133" s="74">
        <f>-('5'!D24+'5'!D34)</f>
        <v>0</v>
      </c>
      <c r="E133" s="74">
        <f>-('5'!E24+'5'!E34)</f>
        <v>0</v>
      </c>
      <c r="F133" s="74">
        <f>-('5'!F24+'5'!F34)</f>
        <v>0</v>
      </c>
      <c r="G133" s="74">
        <f>-('5'!G24+'5'!G34)</f>
        <v>0</v>
      </c>
      <c r="H133" s="74">
        <f>-('5'!H24+'5'!H34)</f>
        <v>0</v>
      </c>
      <c r="I133" s="74">
        <f>-('5'!I24+'5'!I34)</f>
        <v>0</v>
      </c>
      <c r="J133" s="74">
        <f>-('5'!J24+'5'!J34)</f>
        <v>0</v>
      </c>
      <c r="K133" s="74">
        <f>-('5'!K24+'5'!K34)</f>
        <v>0</v>
      </c>
    </row>
    <row r="134" spans="1:13" s="79" customFormat="1" ht="15" customHeight="1" x14ac:dyDescent="0.3">
      <c r="A134" s="76" t="s">
        <v>309</v>
      </c>
      <c r="B134" s="77" t="s">
        <v>603</v>
      </c>
      <c r="C134" s="74">
        <f>-'5'!C32</f>
        <v>0</v>
      </c>
      <c r="D134" s="74">
        <f>-'5'!D32</f>
        <v>0</v>
      </c>
      <c r="E134" s="74">
        <f>-'5'!E32</f>
        <v>0</v>
      </c>
      <c r="F134" s="74">
        <f>-'5'!F32</f>
        <v>0</v>
      </c>
      <c r="G134" s="74">
        <f>-'5'!G32</f>
        <v>0</v>
      </c>
      <c r="H134" s="74">
        <f>-'5'!H32</f>
        <v>0</v>
      </c>
      <c r="I134" s="74">
        <f>-'5'!I32</f>
        <v>0</v>
      </c>
      <c r="J134" s="74">
        <f>-'5'!J32</f>
        <v>0</v>
      </c>
      <c r="K134" s="74">
        <f>-'5'!K32</f>
        <v>0</v>
      </c>
    </row>
    <row r="135" spans="1:13" s="75" customFormat="1" x14ac:dyDescent="0.3">
      <c r="A135" s="72" t="s">
        <v>310</v>
      </c>
      <c r="B135" s="73" t="s">
        <v>604</v>
      </c>
      <c r="C135" s="64"/>
      <c r="D135" s="64"/>
      <c r="E135" s="64"/>
      <c r="F135" s="64"/>
      <c r="G135" s="64"/>
      <c r="H135" s="64"/>
      <c r="I135" s="64"/>
      <c r="J135" s="64"/>
      <c r="K135" s="64"/>
    </row>
    <row r="136" spans="1:13" s="75" customFormat="1" x14ac:dyDescent="0.3">
      <c r="A136" s="72" t="s">
        <v>311</v>
      </c>
      <c r="B136" s="73" t="s">
        <v>605</v>
      </c>
      <c r="C136" s="64"/>
      <c r="D136" s="64"/>
      <c r="E136" s="64"/>
      <c r="F136" s="64"/>
      <c r="G136" s="64"/>
      <c r="H136" s="64"/>
      <c r="I136" s="64"/>
      <c r="J136" s="64"/>
      <c r="K136" s="64"/>
    </row>
    <row r="137" spans="1:13" s="75" customFormat="1" ht="43.2" x14ac:dyDescent="0.3">
      <c r="A137" s="72" t="s">
        <v>312</v>
      </c>
      <c r="B137" s="73" t="s">
        <v>606</v>
      </c>
      <c r="C137" s="64"/>
      <c r="D137" s="64"/>
      <c r="E137" s="64"/>
      <c r="F137" s="64"/>
      <c r="G137" s="64"/>
      <c r="H137" s="64"/>
      <c r="I137" s="64"/>
      <c r="J137" s="64"/>
      <c r="K137" s="64"/>
      <c r="M137" s="98"/>
    </row>
    <row r="138" spans="1:13" s="75" customFormat="1" ht="28.8" x14ac:dyDescent="0.3">
      <c r="A138" s="72" t="s">
        <v>313</v>
      </c>
      <c r="B138" s="73" t="s">
        <v>607</v>
      </c>
      <c r="C138" s="64"/>
      <c r="D138" s="64"/>
      <c r="E138" s="64"/>
      <c r="F138" s="64"/>
      <c r="G138" s="64"/>
      <c r="H138" s="64"/>
      <c r="I138" s="64"/>
      <c r="J138" s="64"/>
      <c r="K138" s="64"/>
    </row>
    <row r="139" spans="1:13" s="33" customFormat="1" x14ac:dyDescent="0.3">
      <c r="A139" s="26"/>
      <c r="B139" s="27" t="s">
        <v>314</v>
      </c>
      <c r="C139" s="36">
        <f>SUM(C121,C126)</f>
        <v>0</v>
      </c>
      <c r="D139" s="36">
        <f t="shared" ref="D139:K139" si="33">SUM(D121,D126)</f>
        <v>0</v>
      </c>
      <c r="E139" s="36">
        <f t="shared" si="33"/>
        <v>0</v>
      </c>
      <c r="F139" s="36">
        <f t="shared" si="33"/>
        <v>0</v>
      </c>
      <c r="G139" s="36">
        <f t="shared" si="33"/>
        <v>0</v>
      </c>
      <c r="H139" s="36">
        <f t="shared" si="33"/>
        <v>0</v>
      </c>
      <c r="I139" s="36">
        <f t="shared" si="33"/>
        <v>0</v>
      </c>
      <c r="J139" s="36">
        <f t="shared" si="33"/>
        <v>0</v>
      </c>
      <c r="K139" s="36">
        <f t="shared" si="33"/>
        <v>0</v>
      </c>
    </row>
    <row r="140" spans="1:13" ht="28.8" x14ac:dyDescent="0.3">
      <c r="A140" s="24" t="s">
        <v>91</v>
      </c>
      <c r="B140" s="25" t="s">
        <v>315</v>
      </c>
      <c r="C140" s="45"/>
      <c r="D140" s="45"/>
      <c r="E140" s="45"/>
      <c r="F140" s="45"/>
      <c r="G140" s="45"/>
      <c r="H140" s="45"/>
      <c r="I140" s="45"/>
      <c r="J140" s="45"/>
      <c r="K140" s="45"/>
    </row>
    <row r="141" spans="1:13" ht="28.8" x14ac:dyDescent="0.3">
      <c r="A141" s="24" t="s">
        <v>128</v>
      </c>
      <c r="B141" s="25" t="s">
        <v>316</v>
      </c>
      <c r="C141" s="46">
        <f t="shared" ref="C141:K141" si="34">C109+C119+C139</f>
        <v>0</v>
      </c>
      <c r="D141" s="46">
        <f t="shared" si="34"/>
        <v>0</v>
      </c>
      <c r="E141" s="46">
        <f t="shared" si="34"/>
        <v>0</v>
      </c>
      <c r="F141" s="46">
        <f t="shared" si="34"/>
        <v>0</v>
      </c>
      <c r="G141" s="46">
        <f t="shared" si="34"/>
        <v>0</v>
      </c>
      <c r="H141" s="46">
        <f t="shared" si="34"/>
        <v>0</v>
      </c>
      <c r="I141" s="46">
        <f t="shared" si="34"/>
        <v>0</v>
      </c>
      <c r="J141" s="46">
        <f t="shared" si="34"/>
        <v>0</v>
      </c>
      <c r="K141" s="46">
        <f t="shared" si="34"/>
        <v>0</v>
      </c>
    </row>
    <row r="142" spans="1:13" ht="28.8" x14ac:dyDescent="0.3">
      <c r="A142" s="24" t="s">
        <v>165</v>
      </c>
      <c r="B142" s="25" t="s">
        <v>317</v>
      </c>
      <c r="C142" s="144"/>
      <c r="D142" s="46">
        <f>C143</f>
        <v>0</v>
      </c>
      <c r="E142" s="46">
        <f>IF(E5&gt;0, D143, 0)</f>
        <v>0</v>
      </c>
      <c r="F142" s="46">
        <f>IF(F5&gt;0, E143, 0)</f>
        <v>0</v>
      </c>
      <c r="G142" s="46">
        <f>IF(F5&gt;0, F143, IF(E5&gt;0, E143,D143))</f>
        <v>0</v>
      </c>
      <c r="H142" s="46">
        <f t="shared" ref="H142:K142" si="35">G143</f>
        <v>0</v>
      </c>
      <c r="I142" s="46">
        <f t="shared" si="35"/>
        <v>0</v>
      </c>
      <c r="J142" s="46">
        <f t="shared" si="35"/>
        <v>0</v>
      </c>
      <c r="K142" s="46">
        <f t="shared" si="35"/>
        <v>0</v>
      </c>
    </row>
    <row r="143" spans="1:13" ht="28.8" x14ac:dyDescent="0.3">
      <c r="A143" s="24" t="s">
        <v>242</v>
      </c>
      <c r="B143" s="25" t="s">
        <v>318</v>
      </c>
      <c r="C143" s="46">
        <f>C141+C142</f>
        <v>0</v>
      </c>
      <c r="D143" s="46">
        <f t="shared" ref="D143:K143" si="36">D141+D142</f>
        <v>0</v>
      </c>
      <c r="E143" s="46">
        <f t="shared" si="36"/>
        <v>0</v>
      </c>
      <c r="F143" s="46">
        <f t="shared" si="36"/>
        <v>0</v>
      </c>
      <c r="G143" s="46">
        <f t="shared" si="36"/>
        <v>0</v>
      </c>
      <c r="H143" s="46">
        <f t="shared" si="36"/>
        <v>0</v>
      </c>
      <c r="I143" s="46">
        <f t="shared" si="36"/>
        <v>0</v>
      </c>
      <c r="J143" s="46">
        <f t="shared" si="36"/>
        <v>0</v>
      </c>
      <c r="K143" s="46">
        <f t="shared" si="36"/>
        <v>0</v>
      </c>
    </row>
    <row r="145" spans="1:1" x14ac:dyDescent="0.3">
      <c r="A145" s="11" t="s">
        <v>618</v>
      </c>
    </row>
  </sheetData>
  <sheetProtection sheet="1" objects="1" scenarios="1"/>
  <mergeCells count="9">
    <mergeCell ref="B67:K67"/>
    <mergeCell ref="B85:K85"/>
    <mergeCell ref="C3:C5"/>
    <mergeCell ref="B1:K1"/>
    <mergeCell ref="A3:A5"/>
    <mergeCell ref="B3:B5"/>
    <mergeCell ref="D3:F3"/>
    <mergeCell ref="G3:K3"/>
    <mergeCell ref="B6:K6"/>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10"/>
  <sheetViews>
    <sheetView workbookViewId="0">
      <selection activeCell="K12" sqref="K12"/>
    </sheetView>
  </sheetViews>
  <sheetFormatPr defaultColWidth="8.88671875" defaultRowHeight="14.4" x14ac:dyDescent="0.3"/>
  <cols>
    <col min="1" max="1" width="5.44140625" style="11" customWidth="1"/>
    <col min="2" max="2" width="20.6640625" style="11" customWidth="1"/>
    <col min="3" max="3" width="12.88671875" style="11" customWidth="1"/>
    <col min="4" max="4" width="14.33203125" style="11" customWidth="1"/>
    <col min="5" max="5" width="12.109375" style="11" customWidth="1"/>
    <col min="6" max="6" width="11.33203125" style="11" customWidth="1"/>
    <col min="7" max="7" width="11.6640625" style="11" customWidth="1"/>
    <col min="8" max="9" width="11.33203125" style="11" customWidth="1"/>
    <col min="10" max="10" width="11.44140625" style="11" customWidth="1"/>
    <col min="11" max="11" width="10.88671875" style="11" customWidth="1"/>
    <col min="12" max="12" width="11.33203125" style="11" customWidth="1"/>
    <col min="13" max="16384" width="8.88671875" style="11"/>
  </cols>
  <sheetData>
    <row r="1" spans="1:12" x14ac:dyDescent="0.3">
      <c r="A1" s="4" t="s">
        <v>242</v>
      </c>
      <c r="B1" s="171" t="s">
        <v>319</v>
      </c>
      <c r="C1" s="171"/>
      <c r="D1" s="171"/>
      <c r="E1" s="171"/>
      <c r="F1" s="171"/>
      <c r="G1" s="171"/>
      <c r="H1" s="171"/>
      <c r="I1" s="171"/>
      <c r="J1" s="171"/>
      <c r="K1" s="171"/>
      <c r="L1" s="171"/>
    </row>
    <row r="2" spans="1:12" s="12" customFormat="1" x14ac:dyDescent="0.3">
      <c r="A2" s="9" t="s">
        <v>44</v>
      </c>
      <c r="B2" s="9" t="s">
        <v>45</v>
      </c>
      <c r="C2" s="9"/>
      <c r="D2" s="9" t="s">
        <v>46</v>
      </c>
      <c r="E2" s="9" t="s">
        <v>47</v>
      </c>
      <c r="F2" s="9"/>
      <c r="G2" s="9" t="s">
        <v>93</v>
      </c>
      <c r="H2" s="9" t="s">
        <v>94</v>
      </c>
      <c r="I2" s="9" t="s">
        <v>95</v>
      </c>
      <c r="J2" s="9" t="s">
        <v>96</v>
      </c>
      <c r="K2" s="9" t="s">
        <v>97</v>
      </c>
      <c r="L2" s="9" t="s">
        <v>98</v>
      </c>
    </row>
    <row r="3" spans="1:12" s="13" customFormat="1" ht="45.6" customHeight="1" x14ac:dyDescent="0.3">
      <c r="A3" s="197" t="s">
        <v>99</v>
      </c>
      <c r="B3" s="197" t="s">
        <v>100</v>
      </c>
      <c r="C3" s="248" t="s">
        <v>616</v>
      </c>
      <c r="D3" s="213" t="str">
        <f>'4'!C3</f>
        <v>Užpildykite 1.1.2 punktą</v>
      </c>
      <c r="E3" s="197" t="s">
        <v>101</v>
      </c>
      <c r="F3" s="197"/>
      <c r="G3" s="197"/>
      <c r="H3" s="197" t="s">
        <v>102</v>
      </c>
      <c r="I3" s="197"/>
      <c r="J3" s="197"/>
      <c r="K3" s="197"/>
      <c r="L3" s="197"/>
    </row>
    <row r="4" spans="1:12" s="13" customFormat="1" x14ac:dyDescent="0.3">
      <c r="A4" s="197"/>
      <c r="B4" s="197"/>
      <c r="C4" s="249"/>
      <c r="D4" s="214"/>
      <c r="E4" s="18" t="s">
        <v>617</v>
      </c>
      <c r="F4" s="18" t="s">
        <v>104</v>
      </c>
      <c r="G4" s="18" t="s">
        <v>105</v>
      </c>
      <c r="H4" s="18" t="s">
        <v>103</v>
      </c>
      <c r="I4" s="18" t="s">
        <v>104</v>
      </c>
      <c r="J4" s="18" t="s">
        <v>105</v>
      </c>
      <c r="K4" s="18" t="s">
        <v>106</v>
      </c>
      <c r="L4" s="18" t="s">
        <v>107</v>
      </c>
    </row>
    <row r="5" spans="1:12" s="13" customFormat="1" ht="27" customHeight="1" x14ac:dyDescent="0.3">
      <c r="A5" s="197"/>
      <c r="B5" s="197"/>
      <c r="C5" s="250"/>
      <c r="D5" s="215"/>
      <c r="E5" s="18">
        <v>1</v>
      </c>
      <c r="F5" s="18">
        <v>2</v>
      </c>
      <c r="G5" s="18">
        <v>3</v>
      </c>
      <c r="H5" s="18">
        <v>1</v>
      </c>
      <c r="I5" s="18">
        <v>2</v>
      </c>
      <c r="J5" s="18">
        <v>3</v>
      </c>
      <c r="K5" s="18" t="str">
        <f>'4'!J5</f>
        <v>-</v>
      </c>
      <c r="L5" s="18" t="str">
        <f>'4'!K5</f>
        <v>-</v>
      </c>
    </row>
    <row r="6" spans="1:12" ht="28.8" x14ac:dyDescent="0.3">
      <c r="A6" s="19" t="s">
        <v>320</v>
      </c>
      <c r="B6" s="19" t="s">
        <v>321</v>
      </c>
      <c r="C6" s="45"/>
      <c r="D6" s="160">
        <v>0</v>
      </c>
      <c r="E6" s="160">
        <v>0</v>
      </c>
      <c r="F6" s="160">
        <v>0</v>
      </c>
      <c r="G6" s="160">
        <v>0</v>
      </c>
      <c r="H6" s="160">
        <v>0</v>
      </c>
      <c r="I6" s="160">
        <v>0</v>
      </c>
      <c r="J6" s="160">
        <v>0</v>
      </c>
      <c r="K6" s="160">
        <v>0</v>
      </c>
      <c r="L6" s="154">
        <v>0</v>
      </c>
    </row>
    <row r="7" spans="1:12" ht="15.6" x14ac:dyDescent="0.3">
      <c r="A7" s="19" t="s">
        <v>322</v>
      </c>
      <c r="B7" s="19" t="s">
        <v>323</v>
      </c>
      <c r="C7" s="45"/>
      <c r="D7" s="160">
        <f>IFERROR(('6'!C53+'6'!C58)/'6'!C7, )</f>
        <v>0</v>
      </c>
      <c r="E7" s="160">
        <f>IFERROR(('6'!D53+'6'!D58)/'6'!D7, )</f>
        <v>0</v>
      </c>
      <c r="F7" s="160">
        <f>IFERROR(('6'!E53+'6'!E58)/'6'!E7, )</f>
        <v>0</v>
      </c>
      <c r="G7" s="160">
        <f>IFERROR(('6'!F53+'6'!F58)/'6'!F7, )</f>
        <v>0</v>
      </c>
      <c r="H7" s="160">
        <f>IFERROR(('6'!G53+'6'!G58)/'6'!G7, )</f>
        <v>0</v>
      </c>
      <c r="I7" s="160">
        <f>IFERROR(('6'!H53+'6'!H58)/'6'!H7, )</f>
        <v>0</v>
      </c>
      <c r="J7" s="160">
        <f>IFERROR(('6'!I53+'6'!I58)/'6'!I7, )</f>
        <v>0</v>
      </c>
      <c r="K7" s="160">
        <v>0</v>
      </c>
      <c r="L7" s="154">
        <v>0</v>
      </c>
    </row>
    <row r="8" spans="1:12" ht="15.6" x14ac:dyDescent="0.3">
      <c r="A8" s="19" t="s">
        <v>324</v>
      </c>
      <c r="B8" s="19" t="s">
        <v>325</v>
      </c>
      <c r="C8" s="45"/>
      <c r="D8" s="160">
        <f>IFERROR('6'!C83/('6'!C68+'6'!C75)*100, )</f>
        <v>0</v>
      </c>
      <c r="E8" s="160">
        <f>IFERROR('6'!D83/('6'!D68+'6'!D75)*100, )</f>
        <v>0</v>
      </c>
      <c r="F8" s="160">
        <f>IFERROR('6'!E83/('6'!E68+'6'!E75)*100, )</f>
        <v>0</v>
      </c>
      <c r="G8" s="160">
        <f>IFERROR('6'!F83/('6'!F68+'6'!F75)*100, )</f>
        <v>0</v>
      </c>
      <c r="H8" s="160">
        <f>IFERROR('6'!G83/('6'!G68+'6'!G75)*100, )</f>
        <v>0</v>
      </c>
      <c r="I8" s="160">
        <f>IFERROR('6'!H83/('6'!H68+'6'!H75)*100, )</f>
        <v>0</v>
      </c>
      <c r="J8" s="160">
        <f>IFERROR('6'!I83/('6'!I68+'6'!I75)*100, )</f>
        <v>0</v>
      </c>
      <c r="K8" s="160">
        <v>0</v>
      </c>
      <c r="L8" s="154">
        <v>0</v>
      </c>
    </row>
    <row r="10" spans="1:12" x14ac:dyDescent="0.3">
      <c r="A10" s="11" t="s">
        <v>618</v>
      </c>
    </row>
  </sheetData>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scale="96"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47"/>
  <sheetViews>
    <sheetView workbookViewId="0">
      <selection activeCell="O12" sqref="O12"/>
    </sheetView>
  </sheetViews>
  <sheetFormatPr defaultRowHeight="14.4" x14ac:dyDescent="0.3"/>
  <cols>
    <col min="2" max="2" width="29.88671875" style="1" customWidth="1"/>
    <col min="3" max="3" width="14.109375" style="1" customWidth="1"/>
    <col min="4" max="4" width="12.44140625" customWidth="1"/>
    <col min="5" max="5" width="12" customWidth="1"/>
    <col min="6" max="6" width="10.6640625" customWidth="1"/>
    <col min="7" max="7" width="10.5546875" customWidth="1"/>
    <col min="8" max="8" width="10.6640625" customWidth="1"/>
    <col min="9" max="9" width="9.88671875" customWidth="1"/>
    <col min="10" max="10" width="10.44140625" customWidth="1"/>
    <col min="11" max="11" width="10.33203125" customWidth="1"/>
  </cols>
  <sheetData>
    <row r="1" spans="1:20" x14ac:dyDescent="0.3">
      <c r="A1" s="33" t="s">
        <v>450</v>
      </c>
    </row>
    <row r="2" spans="1:20" ht="28.8" x14ac:dyDescent="0.3">
      <c r="B2" s="1" t="s">
        <v>449</v>
      </c>
      <c r="C2" s="1" t="str">
        <f>'6'!C3</f>
        <v>Užpildykite 1.1.2 punktą</v>
      </c>
      <c r="D2">
        <f>'6'!D5</f>
        <v>1</v>
      </c>
      <c r="E2">
        <f>'6'!E5</f>
        <v>2</v>
      </c>
      <c r="F2">
        <f>'6'!F5</f>
        <v>3</v>
      </c>
      <c r="G2">
        <f>'6'!G5</f>
        <v>1</v>
      </c>
      <c r="H2">
        <f>'6'!H5</f>
        <v>2</v>
      </c>
      <c r="I2">
        <f>'6'!I5</f>
        <v>3</v>
      </c>
      <c r="J2" t="str">
        <f>'6'!J5</f>
        <v>-</v>
      </c>
      <c r="K2" t="str">
        <f>'6'!K5</f>
        <v>-</v>
      </c>
    </row>
    <row r="3" spans="1:20" x14ac:dyDescent="0.3">
      <c r="A3" t="str">
        <f>'6'!A8</f>
        <v>A.</v>
      </c>
      <c r="B3" s="1" t="str">
        <f>'6'!B8</f>
        <v>ILGALAIKIS TURTAS</v>
      </c>
      <c r="C3" s="48">
        <f>'6'!C8</f>
        <v>0</v>
      </c>
      <c r="D3" s="48">
        <f>'6'!E8</f>
        <v>0</v>
      </c>
      <c r="E3" s="48">
        <f>'6'!F8</f>
        <v>0</v>
      </c>
      <c r="F3" s="48">
        <f>'6'!G8</f>
        <v>0</v>
      </c>
      <c r="G3" s="48">
        <f>'6'!H8</f>
        <v>0</v>
      </c>
      <c r="H3" s="48">
        <f>'6'!I8</f>
        <v>0</v>
      </c>
      <c r="I3" s="48">
        <f>'6'!J8</f>
        <v>0</v>
      </c>
      <c r="J3" s="48">
        <f>'6'!K8</f>
        <v>0</v>
      </c>
      <c r="K3" s="48">
        <f>'6'!L8</f>
        <v>0</v>
      </c>
      <c r="M3" s="48"/>
      <c r="N3" s="48"/>
      <c r="O3" s="48"/>
      <c r="P3" s="48"/>
      <c r="Q3" s="48"/>
      <c r="R3" s="48"/>
      <c r="S3" s="48"/>
      <c r="T3" s="48"/>
    </row>
    <row r="4" spans="1:20" ht="28.8" x14ac:dyDescent="0.3">
      <c r="A4" t="str">
        <f>'6'!A111</f>
        <v>2.1</v>
      </c>
      <c r="B4" s="1" t="str">
        <f>'6'!B111</f>
        <v>Ilgalaikio turto, išskyrus investicijas įsigijimas (-)</v>
      </c>
      <c r="C4" s="48">
        <f>'6'!C111</f>
        <v>0</v>
      </c>
      <c r="D4" s="48">
        <f>'6'!D111</f>
        <v>0</v>
      </c>
      <c r="E4" s="48">
        <f>'6'!E111</f>
        <v>0</v>
      </c>
      <c r="F4" s="48">
        <f>'6'!F111</f>
        <v>0</v>
      </c>
      <c r="G4" s="48">
        <f>'6'!G111</f>
        <v>0</v>
      </c>
      <c r="H4" s="48">
        <f>'6'!H111</f>
        <v>0</v>
      </c>
      <c r="I4" s="48">
        <f>'6'!I111</f>
        <v>0</v>
      </c>
      <c r="J4" s="48">
        <f>'6'!J111</f>
        <v>0</v>
      </c>
      <c r="K4" s="48">
        <f>'6'!K111</f>
        <v>0</v>
      </c>
      <c r="M4" s="48"/>
      <c r="N4" s="48"/>
      <c r="O4" s="48"/>
      <c r="P4" s="48"/>
      <c r="Q4" s="48"/>
      <c r="R4" s="48"/>
      <c r="S4" s="48"/>
      <c r="T4" s="48"/>
    </row>
    <row r="5" spans="1:20" ht="28.8" x14ac:dyDescent="0.3">
      <c r="A5" t="str">
        <f>'6'!A88</f>
        <v>1.2.</v>
      </c>
      <c r="B5" s="1" t="str">
        <f>'6'!B88</f>
        <v>Nusidėvėjimo ir amortizacijos sąnaudos</v>
      </c>
      <c r="C5" s="48">
        <f>'6'!C88</f>
        <v>0</v>
      </c>
      <c r="D5" s="48">
        <f>'6'!D88</f>
        <v>0</v>
      </c>
      <c r="E5" s="48">
        <f>'6'!E88</f>
        <v>0</v>
      </c>
      <c r="F5" s="48">
        <f>'6'!F88</f>
        <v>0</v>
      </c>
      <c r="G5" s="48">
        <f>'6'!G88</f>
        <v>0</v>
      </c>
      <c r="H5" s="48">
        <f>'6'!H88</f>
        <v>0</v>
      </c>
      <c r="I5" s="48">
        <f>'6'!I88</f>
        <v>0</v>
      </c>
      <c r="J5" s="48">
        <f>'6'!J88</f>
        <v>0</v>
      </c>
      <c r="K5" s="48">
        <f>'6'!K88</f>
        <v>0</v>
      </c>
      <c r="M5" s="48"/>
      <c r="N5" s="48"/>
      <c r="O5" s="48"/>
      <c r="P5" s="48"/>
      <c r="Q5" s="48"/>
      <c r="R5" s="48"/>
      <c r="S5" s="48"/>
      <c r="T5" s="48"/>
    </row>
    <row r="6" spans="1:20" s="33" customFormat="1" x14ac:dyDescent="0.3">
      <c r="B6" s="50" t="s">
        <v>330</v>
      </c>
      <c r="C6" s="50"/>
      <c r="D6" s="51">
        <f>C3+D4-D5</f>
        <v>0</v>
      </c>
      <c r="E6" s="51">
        <f>IF(E2&gt;0,D3+E4-E5, 0)</f>
        <v>0</v>
      </c>
      <c r="F6" s="51">
        <f>IF(F2&gt;0,E3+F4-F5, 0)</f>
        <v>0</v>
      </c>
      <c r="G6" s="51">
        <f>IF(F2&gt;0, F3+G4-G5, IF(E2&gt;0, E3+G4-G5,D3+G4-G5))</f>
        <v>0</v>
      </c>
      <c r="H6" s="51">
        <f t="shared" ref="H6:K6" si="0">G3+H4-H5</f>
        <v>0</v>
      </c>
      <c r="I6" s="51">
        <f t="shared" si="0"/>
        <v>0</v>
      </c>
      <c r="J6" s="51">
        <f t="shared" si="0"/>
        <v>0</v>
      </c>
      <c r="K6" s="51">
        <f t="shared" si="0"/>
        <v>0</v>
      </c>
    </row>
    <row r="7" spans="1:20" x14ac:dyDescent="0.3">
      <c r="B7" s="50" t="s">
        <v>451</v>
      </c>
      <c r="C7" s="50"/>
      <c r="D7" s="81" t="str">
        <f>IF(D3-D6=0, "Gerai", "Blogai")</f>
        <v>Gerai</v>
      </c>
      <c r="E7" s="81" t="str">
        <f>IF(E3-E6=0, "Gerai", "Blogai")</f>
        <v>Gerai</v>
      </c>
      <c r="F7" s="81" t="str">
        <f>IF(F3-F6=0, "Gerai", "Blogai")</f>
        <v>Gerai</v>
      </c>
      <c r="G7" s="81" t="str">
        <f t="shared" ref="G7:K7" si="1">IF(G3-G6=0, "Gerai", "Blogai")</f>
        <v>Gerai</v>
      </c>
      <c r="H7" s="81" t="str">
        <f t="shared" si="1"/>
        <v>Gerai</v>
      </c>
      <c r="I7" s="81" t="str">
        <f t="shared" si="1"/>
        <v>Gerai</v>
      </c>
      <c r="J7" s="81" t="str">
        <f t="shared" si="1"/>
        <v>Gerai</v>
      </c>
      <c r="K7" s="81" t="str">
        <f t="shared" si="1"/>
        <v>Gerai</v>
      </c>
      <c r="P7" s="48"/>
    </row>
    <row r="10" spans="1:20" s="33" customFormat="1" x14ac:dyDescent="0.3">
      <c r="A10" s="33" t="s">
        <v>644</v>
      </c>
      <c r="B10" s="50"/>
      <c r="C10" s="50"/>
    </row>
    <row r="11" spans="1:20" ht="28.8" x14ac:dyDescent="0.3">
      <c r="B11" s="1" t="s">
        <v>449</v>
      </c>
      <c r="C11" s="1" t="str">
        <f>'6'!C3</f>
        <v>Užpildykite 1.1.2 punktą</v>
      </c>
      <c r="D11">
        <f>'6'!D5</f>
        <v>1</v>
      </c>
      <c r="E11">
        <f>'6'!E5</f>
        <v>2</v>
      </c>
      <c r="F11">
        <f>'6'!F5</f>
        <v>3</v>
      </c>
      <c r="G11">
        <f>'6'!G5</f>
        <v>1</v>
      </c>
      <c r="H11">
        <f>'6'!H5</f>
        <v>2</v>
      </c>
      <c r="I11">
        <f>'6'!I5</f>
        <v>3</v>
      </c>
      <c r="J11" t="str">
        <f>'6'!J5</f>
        <v>-</v>
      </c>
      <c r="K11" t="str">
        <f>'6'!K5</f>
        <v>-</v>
      </c>
    </row>
    <row r="12" spans="1:20" ht="27.6" customHeight="1" x14ac:dyDescent="0.3">
      <c r="A12" s="52">
        <f>'6'!A42</f>
        <v>0</v>
      </c>
      <c r="B12" s="1" t="str">
        <f>'6'!B42</f>
        <v>NUOSAVAS KAPITALAS IR ĮSIPAREIGOJIMAI</v>
      </c>
      <c r="C12" s="49">
        <f>'6'!C42</f>
        <v>0</v>
      </c>
      <c r="D12" s="49">
        <f>'6'!D42</f>
        <v>0</v>
      </c>
      <c r="E12" s="49">
        <f>'6'!E42</f>
        <v>0</v>
      </c>
      <c r="F12" s="49">
        <f>'6'!F42</f>
        <v>0</v>
      </c>
      <c r="G12" s="49">
        <f>'6'!G42</f>
        <v>0</v>
      </c>
      <c r="H12" s="49">
        <f>'6'!H42</f>
        <v>0</v>
      </c>
      <c r="I12" s="49">
        <f>'6'!I42</f>
        <v>0</v>
      </c>
      <c r="J12" s="49">
        <f>'6'!J42</f>
        <v>0</v>
      </c>
      <c r="K12" s="49">
        <f>'6'!K42</f>
        <v>0</v>
      </c>
    </row>
    <row r="13" spans="1:20" x14ac:dyDescent="0.3">
      <c r="A13" t="str">
        <f>'6'!A83</f>
        <v>16.</v>
      </c>
      <c r="B13" s="1" t="str">
        <f>'6'!B83</f>
        <v>GRYNASIS PELNAS (NUOSTOLIAI)</v>
      </c>
      <c r="C13" s="48">
        <f>'6'!C83</f>
        <v>0</v>
      </c>
      <c r="D13" s="48">
        <f>'6'!D83</f>
        <v>0</v>
      </c>
      <c r="E13" s="48">
        <f>'6'!E83</f>
        <v>0</v>
      </c>
      <c r="F13" s="48">
        <f>'6'!F83</f>
        <v>0</v>
      </c>
      <c r="G13" s="48">
        <f>'6'!G83</f>
        <v>0</v>
      </c>
      <c r="H13" s="48">
        <f>'6'!H83</f>
        <v>0</v>
      </c>
      <c r="I13" s="48">
        <f>'6'!I83</f>
        <v>0</v>
      </c>
      <c r="J13" s="48">
        <f>'6'!J83</f>
        <v>0</v>
      </c>
      <c r="K13" s="48">
        <f>'6'!K83</f>
        <v>0</v>
      </c>
    </row>
    <row r="14" spans="1:20" x14ac:dyDescent="0.3">
      <c r="A14" t="str">
        <f>'6'!A122</f>
        <v>3.1.1.</v>
      </c>
      <c r="B14" s="1" t="str">
        <f>'6'!B122</f>
        <v>Akcijų išleidimas (+)</v>
      </c>
      <c r="C14" s="48">
        <f>'6'!C122</f>
        <v>0</v>
      </c>
      <c r="D14" s="48">
        <f>'6'!D122</f>
        <v>0</v>
      </c>
      <c r="E14" s="48">
        <f>'6'!E122</f>
        <v>0</v>
      </c>
      <c r="F14" s="48">
        <f>'6'!F122</f>
        <v>0</v>
      </c>
      <c r="G14" s="48">
        <f>'6'!G122</f>
        <v>0</v>
      </c>
      <c r="H14" s="48">
        <f>'6'!H122</f>
        <v>0</v>
      </c>
      <c r="I14" s="48">
        <f>'6'!I122</f>
        <v>0</v>
      </c>
      <c r="J14" s="48">
        <f>'6'!J122</f>
        <v>0</v>
      </c>
      <c r="K14" s="48">
        <f>'6'!K122</f>
        <v>0</v>
      </c>
    </row>
    <row r="15" spans="1:20" ht="28.8" x14ac:dyDescent="0.3">
      <c r="A15" t="str">
        <f>'6'!A123</f>
        <v>3.1.2.</v>
      </c>
      <c r="B15" s="1" t="str">
        <f>'6'!B123</f>
        <v>Savininkų įnašai nuostoliams padengti (+)</v>
      </c>
      <c r="C15" s="48">
        <f>'6'!C123</f>
        <v>0</v>
      </c>
      <c r="D15" s="48">
        <f>'6'!D123</f>
        <v>0</v>
      </c>
      <c r="E15" s="48">
        <f>'6'!E123</f>
        <v>0</v>
      </c>
      <c r="F15" s="48">
        <f>'6'!F123</f>
        <v>0</v>
      </c>
      <c r="G15" s="48">
        <f>'6'!G123</f>
        <v>0</v>
      </c>
      <c r="H15" s="48">
        <f>'6'!H123</f>
        <v>0</v>
      </c>
      <c r="I15" s="48">
        <f>'6'!I123</f>
        <v>0</v>
      </c>
      <c r="J15" s="48">
        <f>'6'!J123</f>
        <v>0</v>
      </c>
      <c r="K15" s="48">
        <f>'6'!K123</f>
        <v>0</v>
      </c>
    </row>
    <row r="16" spans="1:20" x14ac:dyDescent="0.3">
      <c r="A16" t="str">
        <f>'6'!A125</f>
        <v>3.1.4.</v>
      </c>
      <c r="B16" s="1" t="str">
        <f>'6'!B125</f>
        <v>Dividendų išmokėjimas (-)</v>
      </c>
      <c r="C16" s="48">
        <f>'6'!C125</f>
        <v>0</v>
      </c>
      <c r="D16" s="48">
        <f>'6'!D125</f>
        <v>0</v>
      </c>
      <c r="E16" s="48">
        <f>'6'!E125</f>
        <v>0</v>
      </c>
      <c r="F16" s="48">
        <f>'6'!F125</f>
        <v>0</v>
      </c>
      <c r="G16" s="48">
        <f>'6'!G125</f>
        <v>0</v>
      </c>
      <c r="H16" s="48">
        <f>'6'!H125</f>
        <v>0</v>
      </c>
      <c r="I16" s="48">
        <f>'6'!I125</f>
        <v>0</v>
      </c>
      <c r="J16" s="48">
        <f>'6'!J125</f>
        <v>0</v>
      </c>
      <c r="K16" s="48">
        <f>'6'!K125</f>
        <v>0</v>
      </c>
    </row>
    <row r="17" spans="1:11" s="33" customFormat="1" x14ac:dyDescent="0.3">
      <c r="B17" s="50" t="s">
        <v>329</v>
      </c>
      <c r="C17" s="50"/>
      <c r="D17" s="51">
        <f>C12+D13+D14+D15-D16</f>
        <v>0</v>
      </c>
      <c r="E17" s="51">
        <f>IF(E11&gt;0,D12+E13+E14+E15-E16, 0)</f>
        <v>0</v>
      </c>
      <c r="F17" s="51">
        <f>IF(F11&gt;0,E12+F13+F14+F15-F16, 0)</f>
        <v>0</v>
      </c>
      <c r="G17" s="51">
        <f>IF(F11&gt;0, F12+G13+G14+G15-G16, IF(E11&gt;0, E12+G13+G14+G15-G16,D12+G13+G14+G15-G16))</f>
        <v>0</v>
      </c>
      <c r="H17" s="51">
        <f t="shared" ref="H17:K17" si="2">G12+H13+H14+H15-H16</f>
        <v>0</v>
      </c>
      <c r="I17" s="51">
        <f t="shared" si="2"/>
        <v>0</v>
      </c>
      <c r="J17" s="51">
        <f t="shared" si="2"/>
        <v>0</v>
      </c>
      <c r="K17" s="51">
        <f t="shared" si="2"/>
        <v>0</v>
      </c>
    </row>
    <row r="18" spans="1:11" s="33" customFormat="1" x14ac:dyDescent="0.3">
      <c r="B18" s="50" t="s">
        <v>451</v>
      </c>
      <c r="C18" s="50"/>
      <c r="D18" s="81" t="str">
        <f>IF(D12-D17=0, "Gerai", "Blogai")</f>
        <v>Gerai</v>
      </c>
      <c r="E18" s="81" t="str">
        <f>IF(E12-E17=0, "Gerai", "Blogai")</f>
        <v>Gerai</v>
      </c>
      <c r="F18" s="81" t="str">
        <f>IF(F12-F17=0, "Gerai", "Blogai")</f>
        <v>Gerai</v>
      </c>
      <c r="G18" s="81" t="str">
        <f t="shared" ref="G18:K18" si="3">IF(G12-G17=0, "Gerai", "Blogai")</f>
        <v>Gerai</v>
      </c>
      <c r="H18" s="81" t="str">
        <f t="shared" si="3"/>
        <v>Gerai</v>
      </c>
      <c r="I18" s="81" t="str">
        <f t="shared" si="3"/>
        <v>Gerai</v>
      </c>
      <c r="J18" s="81" t="str">
        <f t="shared" si="3"/>
        <v>Gerai</v>
      </c>
      <c r="K18" s="81" t="str">
        <f t="shared" si="3"/>
        <v>Gerai</v>
      </c>
    </row>
    <row r="21" spans="1:11" x14ac:dyDescent="0.3">
      <c r="A21" s="33" t="s">
        <v>645</v>
      </c>
    </row>
    <row r="22" spans="1:11" ht="27" customHeight="1" x14ac:dyDescent="0.3">
      <c r="B22" s="1" t="s">
        <v>449</v>
      </c>
      <c r="C22" s="1" t="str">
        <f>'6'!C3</f>
        <v>Užpildykite 1.1.2 punktą</v>
      </c>
      <c r="D22">
        <f>'6'!D5</f>
        <v>1</v>
      </c>
      <c r="E22">
        <f>'6'!E5</f>
        <v>2</v>
      </c>
      <c r="F22">
        <f>'6'!F5</f>
        <v>3</v>
      </c>
      <c r="G22">
        <f>'6'!G5</f>
        <v>1</v>
      </c>
      <c r="H22">
        <f>'6'!H5</f>
        <v>2</v>
      </c>
      <c r="I22">
        <f>'6'!I5</f>
        <v>3</v>
      </c>
      <c r="J22" t="str">
        <f>'6'!J5</f>
        <v>-</v>
      </c>
      <c r="K22" t="str">
        <f>'6'!K5</f>
        <v>-</v>
      </c>
    </row>
    <row r="23" spans="1:11" x14ac:dyDescent="0.3">
      <c r="A23">
        <f>'6'!A7</f>
        <v>0</v>
      </c>
      <c r="B23" s="1" t="str">
        <f>'6'!B7</f>
        <v>TURTAS</v>
      </c>
      <c r="C23">
        <f>'6'!C7</f>
        <v>0</v>
      </c>
      <c r="D23">
        <f>'6'!D7</f>
        <v>0</v>
      </c>
      <c r="E23">
        <f>'6'!E7</f>
        <v>0</v>
      </c>
      <c r="F23">
        <f>'6'!F7</f>
        <v>0</v>
      </c>
      <c r="G23">
        <f>'6'!G7</f>
        <v>0</v>
      </c>
      <c r="H23">
        <f>'6'!H7</f>
        <v>0</v>
      </c>
      <c r="I23">
        <f>'6'!I7</f>
        <v>0</v>
      </c>
      <c r="J23">
        <f>'6'!J7</f>
        <v>0</v>
      </c>
      <c r="K23">
        <f>'6'!K7</f>
        <v>0</v>
      </c>
    </row>
    <row r="24" spans="1:11" ht="27" customHeight="1" x14ac:dyDescent="0.3">
      <c r="A24">
        <f>'6'!A42</f>
        <v>0</v>
      </c>
      <c r="B24" s="1" t="str">
        <f>'6'!B42</f>
        <v>NUOSAVAS KAPITALAS IR ĮSIPAREIGOJIMAI</v>
      </c>
      <c r="C24">
        <f>'6'!C42</f>
        <v>0</v>
      </c>
      <c r="D24">
        <f>'6'!D42</f>
        <v>0</v>
      </c>
      <c r="E24">
        <f>'6'!E42</f>
        <v>0</v>
      </c>
      <c r="F24">
        <f>'6'!F42</f>
        <v>0</v>
      </c>
      <c r="G24">
        <f>'6'!G42</f>
        <v>0</v>
      </c>
      <c r="H24">
        <f>'6'!H42</f>
        <v>0</v>
      </c>
      <c r="I24">
        <f>'6'!I42</f>
        <v>0</v>
      </c>
      <c r="J24">
        <f>'6'!J42</f>
        <v>0</v>
      </c>
      <c r="K24">
        <f>'6'!K42</f>
        <v>0</v>
      </c>
    </row>
    <row r="25" spans="1:11" s="33" customFormat="1" ht="15" customHeight="1" x14ac:dyDescent="0.3">
      <c r="B25" s="50" t="s">
        <v>451</v>
      </c>
      <c r="C25" s="81" t="str">
        <f>IF(C23-C24=0, "Gerai", "Blogai")</f>
        <v>Gerai</v>
      </c>
      <c r="D25" s="81" t="str">
        <f t="shared" ref="D25:K25" si="4">IF(D23-D24=0, "Gerai", "Blogai")</f>
        <v>Gerai</v>
      </c>
      <c r="E25" s="81" t="str">
        <f t="shared" si="4"/>
        <v>Gerai</v>
      </c>
      <c r="F25" s="81" t="str">
        <f t="shared" si="4"/>
        <v>Gerai</v>
      </c>
      <c r="G25" s="81" t="str">
        <f t="shared" si="4"/>
        <v>Gerai</v>
      </c>
      <c r="H25" s="81" t="str">
        <f t="shared" si="4"/>
        <v>Gerai</v>
      </c>
      <c r="I25" s="81" t="str">
        <f t="shared" si="4"/>
        <v>Gerai</v>
      </c>
      <c r="J25" s="81" t="str">
        <f t="shared" si="4"/>
        <v>Gerai</v>
      </c>
      <c r="K25" s="81" t="str">
        <f t="shared" si="4"/>
        <v>Gerai</v>
      </c>
    </row>
    <row r="28" spans="1:11" x14ac:dyDescent="0.3">
      <c r="A28" s="33" t="s">
        <v>646</v>
      </c>
    </row>
    <row r="29" spans="1:11" ht="28.8" x14ac:dyDescent="0.3">
      <c r="B29" s="1" t="s">
        <v>449</v>
      </c>
      <c r="C29" s="1" t="str">
        <f>'6'!C3</f>
        <v>Užpildykite 1.1.2 punktą</v>
      </c>
      <c r="D29">
        <f>'6'!D5</f>
        <v>1</v>
      </c>
      <c r="E29">
        <f>'6'!E5</f>
        <v>2</v>
      </c>
      <c r="F29">
        <f>'6'!F5</f>
        <v>3</v>
      </c>
      <c r="G29">
        <f>'6'!G5</f>
        <v>1</v>
      </c>
      <c r="H29">
        <f>'6'!H5</f>
        <v>2</v>
      </c>
      <c r="I29">
        <f>'6'!I5</f>
        <v>3</v>
      </c>
      <c r="J29" t="str">
        <f>'6'!J5</f>
        <v>-</v>
      </c>
      <c r="K29" t="str">
        <f>'6'!K5</f>
        <v>-</v>
      </c>
    </row>
    <row r="30" spans="1:11" x14ac:dyDescent="0.3">
      <c r="A30" t="str">
        <f>'6'!A10</f>
        <v>2.</v>
      </c>
      <c r="B30" t="str">
        <f>'6'!B10</f>
        <v>MATERIALUSIS TURTAS</v>
      </c>
      <c r="C30" s="48">
        <f>'6'!C10</f>
        <v>0</v>
      </c>
      <c r="D30">
        <f>'6'!D10</f>
        <v>0</v>
      </c>
      <c r="E30">
        <f>'6'!E10</f>
        <v>0</v>
      </c>
      <c r="F30">
        <f>'6'!F10</f>
        <v>0</v>
      </c>
      <c r="G30">
        <f>'6'!G10</f>
        <v>0</v>
      </c>
      <c r="H30">
        <f>'6'!H10</f>
        <v>0</v>
      </c>
      <c r="I30">
        <f>'6'!I10</f>
        <v>0</v>
      </c>
      <c r="J30">
        <f>'6'!J10</f>
        <v>0</v>
      </c>
      <c r="K30">
        <f>'6'!K10</f>
        <v>0</v>
      </c>
    </row>
    <row r="31" spans="1:11" s="33" customFormat="1" x14ac:dyDescent="0.3">
      <c r="B31" s="50" t="s">
        <v>451</v>
      </c>
      <c r="C31" s="80" t="str">
        <f>IF(C30&gt;0, "Gerai", "Blogai")</f>
        <v>Blogai</v>
      </c>
      <c r="D31" s="80" t="str">
        <f t="shared" ref="D31:K31" si="5">IF(D30&gt;0, "Gerai", "Blogai")</f>
        <v>Blogai</v>
      </c>
      <c r="E31" s="80" t="str">
        <f>IF(E29&gt;0, IF(E30&gt;0, "Gerai", "Blogai"), "")</f>
        <v>Blogai</v>
      </c>
      <c r="F31" s="80" t="str">
        <f>IF(F29&gt;0, IF(F30&gt;0, "Gerai", "Blogai"), "")</f>
        <v>Blogai</v>
      </c>
      <c r="G31" s="80" t="str">
        <f>IF(G30&gt;0, "Gerai", "Blogai")</f>
        <v>Blogai</v>
      </c>
      <c r="H31" s="80" t="str">
        <f t="shared" si="5"/>
        <v>Blogai</v>
      </c>
      <c r="I31" s="80" t="str">
        <f t="shared" si="5"/>
        <v>Blogai</v>
      </c>
      <c r="J31" s="80" t="str">
        <f t="shared" si="5"/>
        <v>Blogai</v>
      </c>
      <c r="K31" s="80" t="str">
        <f t="shared" si="5"/>
        <v>Blogai</v>
      </c>
    </row>
    <row r="34" spans="1:12" x14ac:dyDescent="0.3">
      <c r="A34" s="33" t="s">
        <v>522</v>
      </c>
    </row>
    <row r="35" spans="1:12" ht="42" customHeight="1" x14ac:dyDescent="0.3">
      <c r="A35" s="33"/>
      <c r="C35" s="49" t="str">
        <f>'7'!C3</f>
        <v>Praėję ataskaitiniai metai &lt;...&gt;</v>
      </c>
      <c r="D35" s="49" t="str">
        <f>'7'!D3</f>
        <v>Užpildykite 1.1.2 punktą</v>
      </c>
      <c r="E35" s="49">
        <f>'7'!E5</f>
        <v>1</v>
      </c>
      <c r="F35" s="49">
        <f>'7'!F5</f>
        <v>2</v>
      </c>
      <c r="G35" s="49">
        <f>'7'!G5</f>
        <v>3</v>
      </c>
      <c r="H35" s="49">
        <f>'7'!H5</f>
        <v>1</v>
      </c>
      <c r="I35" s="49">
        <f>'7'!I5</f>
        <v>2</v>
      </c>
      <c r="J35" s="49">
        <f>'7'!J5</f>
        <v>3</v>
      </c>
      <c r="K35" s="49" t="str">
        <f>'7'!K5</f>
        <v>-</v>
      </c>
      <c r="L35" s="49" t="str">
        <f>'7'!L5</f>
        <v>-</v>
      </c>
    </row>
    <row r="36" spans="1:12" ht="16.2" customHeight="1" x14ac:dyDescent="0.3">
      <c r="A36" t="str">
        <f>'7'!A6</f>
        <v>7.1.</v>
      </c>
      <c r="B36" t="str">
        <f>'7'!B6</f>
        <v>Paskolų padengimo rodiklis</v>
      </c>
      <c r="C36">
        <f>'7'!C6</f>
        <v>0</v>
      </c>
      <c r="D36">
        <f>'7'!D6</f>
        <v>0</v>
      </c>
      <c r="E36">
        <f>'7'!E6</f>
        <v>0</v>
      </c>
      <c r="F36">
        <f>'7'!F6</f>
        <v>0</v>
      </c>
      <c r="G36">
        <f>'7'!G6</f>
        <v>0</v>
      </c>
      <c r="H36">
        <f>'7'!H6</f>
        <v>0</v>
      </c>
      <c r="I36">
        <f>'7'!I6</f>
        <v>0</v>
      </c>
      <c r="J36">
        <f>'7'!J6</f>
        <v>0</v>
      </c>
      <c r="K36">
        <f>'7'!K6</f>
        <v>0</v>
      </c>
      <c r="L36">
        <f>'7'!L6</f>
        <v>0</v>
      </c>
    </row>
    <row r="37" spans="1:12" ht="16.95" customHeight="1" x14ac:dyDescent="0.3">
      <c r="A37" t="str">
        <f>'7'!A7</f>
        <v>7.2.</v>
      </c>
      <c r="B37" t="str">
        <f>'7'!B7</f>
        <v>Skolos rodiklis</v>
      </c>
      <c r="C37">
        <f>'7'!C7</f>
        <v>0</v>
      </c>
      <c r="D37">
        <f>'7'!D7</f>
        <v>0</v>
      </c>
      <c r="E37">
        <f>'7'!E7</f>
        <v>0</v>
      </c>
      <c r="F37">
        <f>'7'!F7</f>
        <v>0</v>
      </c>
      <c r="G37">
        <f>'7'!G7</f>
        <v>0</v>
      </c>
      <c r="H37">
        <f>'7'!H7</f>
        <v>0</v>
      </c>
      <c r="I37">
        <f>'7'!I7</f>
        <v>0</v>
      </c>
      <c r="J37">
        <f>'7'!J7</f>
        <v>0</v>
      </c>
      <c r="K37">
        <f>'7'!K7</f>
        <v>0</v>
      </c>
      <c r="L37">
        <f>'7'!L7</f>
        <v>0</v>
      </c>
    </row>
    <row r="38" spans="1:12" ht="16.2" customHeight="1" x14ac:dyDescent="0.3">
      <c r="A38" t="str">
        <f>'7'!A8</f>
        <v>7.3.</v>
      </c>
      <c r="B38" t="str">
        <f>'7'!B8</f>
        <v>Grynasis pelningumas</v>
      </c>
      <c r="C38">
        <f>'7'!C8</f>
        <v>0</v>
      </c>
      <c r="D38">
        <f>'7'!D8</f>
        <v>0</v>
      </c>
      <c r="E38">
        <f>'7'!E8</f>
        <v>0</v>
      </c>
      <c r="F38">
        <f>'7'!F8</f>
        <v>0</v>
      </c>
      <c r="G38">
        <f>'7'!G8</f>
        <v>0</v>
      </c>
      <c r="H38">
        <f>'7'!H8</f>
        <v>0</v>
      </c>
      <c r="I38">
        <f>'7'!I8</f>
        <v>0</v>
      </c>
      <c r="J38">
        <f>'7'!J8</f>
        <v>0</v>
      </c>
      <c r="K38">
        <f>'7'!K8</f>
        <v>0</v>
      </c>
      <c r="L38">
        <f>'7'!L8</f>
        <v>0</v>
      </c>
    </row>
    <row r="39" spans="1:12" s="33" customFormat="1" x14ac:dyDescent="0.3">
      <c r="A39" s="33" t="str">
        <f>'7'!A6</f>
        <v>7.1.</v>
      </c>
      <c r="B39" s="33" t="str">
        <f>'7'!B6</f>
        <v>Paskolų padengimo rodiklis</v>
      </c>
      <c r="C39" s="80" t="str">
        <f>IF(OR(C36&gt;=1.25, C36=0), "Gerai", "Blogai")</f>
        <v>Gerai</v>
      </c>
      <c r="D39" s="80" t="str">
        <f t="shared" ref="D39:L39" si="6">IF(OR(D36&gt;=1.25, D36=0), "Gerai", "Blogai")</f>
        <v>Gerai</v>
      </c>
      <c r="E39" s="80" t="str">
        <f t="shared" si="6"/>
        <v>Gerai</v>
      </c>
      <c r="F39" s="80" t="str">
        <f t="shared" si="6"/>
        <v>Gerai</v>
      </c>
      <c r="G39" s="80" t="str">
        <f t="shared" si="6"/>
        <v>Gerai</v>
      </c>
      <c r="H39" s="80" t="str">
        <f t="shared" si="6"/>
        <v>Gerai</v>
      </c>
      <c r="I39" s="80" t="str">
        <f t="shared" si="6"/>
        <v>Gerai</v>
      </c>
      <c r="J39" s="80" t="str">
        <f t="shared" si="6"/>
        <v>Gerai</v>
      </c>
      <c r="K39" s="80" t="str">
        <f t="shared" si="6"/>
        <v>Gerai</v>
      </c>
      <c r="L39" s="80" t="str">
        <f t="shared" si="6"/>
        <v>Gerai</v>
      </c>
    </row>
    <row r="40" spans="1:12" s="140" customFormat="1" ht="24" x14ac:dyDescent="0.25">
      <c r="A40" s="140" t="s">
        <v>634</v>
      </c>
      <c r="B40" s="140" t="s">
        <v>635</v>
      </c>
      <c r="C40" s="141" t="s">
        <v>467</v>
      </c>
      <c r="D40" s="141" t="s">
        <v>636</v>
      </c>
      <c r="E40" s="141"/>
      <c r="F40" s="141"/>
      <c r="G40" s="141"/>
      <c r="H40" s="141" t="s">
        <v>467</v>
      </c>
      <c r="I40" s="141" t="s">
        <v>467</v>
      </c>
      <c r="J40" s="141" t="s">
        <v>467</v>
      </c>
      <c r="K40" s="141" t="s">
        <v>467</v>
      </c>
      <c r="L40" s="141" t="s">
        <v>467</v>
      </c>
    </row>
    <row r="41" spans="1:12" s="140" customFormat="1" ht="12" x14ac:dyDescent="0.25">
      <c r="A41" s="140" t="s">
        <v>637</v>
      </c>
      <c r="B41" s="140" t="s">
        <v>638</v>
      </c>
      <c r="C41" s="141"/>
      <c r="D41" s="141"/>
      <c r="E41" s="141"/>
      <c r="F41" s="141"/>
      <c r="G41" s="141"/>
      <c r="H41" s="141" t="s">
        <v>467</v>
      </c>
      <c r="I41" s="141" t="s">
        <v>467</v>
      </c>
      <c r="J41" s="141" t="s">
        <v>467</v>
      </c>
      <c r="K41" s="141" t="s">
        <v>467</v>
      </c>
      <c r="L41" s="141" t="s">
        <v>467</v>
      </c>
    </row>
    <row r="42" spans="1:12" s="33" customFormat="1" x14ac:dyDescent="0.3">
      <c r="A42" s="33" t="str">
        <f>'7'!A7</f>
        <v>7.2.</v>
      </c>
      <c r="B42" s="33" t="str">
        <f>'7'!B7</f>
        <v>Skolos rodiklis</v>
      </c>
      <c r="C42" s="80" t="str">
        <f t="shared" ref="C42:L42" si="7">IF(C37&lt;=0.6, "Gerai", "Blogai")</f>
        <v>Gerai</v>
      </c>
      <c r="D42" s="80" t="str">
        <f t="shared" si="7"/>
        <v>Gerai</v>
      </c>
      <c r="E42" s="80" t="str">
        <f t="shared" si="7"/>
        <v>Gerai</v>
      </c>
      <c r="F42" s="80" t="str">
        <f t="shared" si="7"/>
        <v>Gerai</v>
      </c>
      <c r="G42" s="80" t="str">
        <f t="shared" si="7"/>
        <v>Gerai</v>
      </c>
      <c r="H42" s="80" t="str">
        <f t="shared" si="7"/>
        <v>Gerai</v>
      </c>
      <c r="I42" s="80" t="str">
        <f t="shared" si="7"/>
        <v>Gerai</v>
      </c>
      <c r="J42" s="80" t="str">
        <f t="shared" si="7"/>
        <v>Gerai</v>
      </c>
      <c r="K42" s="80" t="str">
        <f t="shared" si="7"/>
        <v>Gerai</v>
      </c>
      <c r="L42" s="80" t="str">
        <f t="shared" si="7"/>
        <v>Gerai</v>
      </c>
    </row>
    <row r="43" spans="1:12" s="140" customFormat="1" ht="24" x14ac:dyDescent="0.25">
      <c r="A43" s="140" t="s">
        <v>640</v>
      </c>
      <c r="B43" s="140" t="s">
        <v>635</v>
      </c>
      <c r="C43" s="141" t="s">
        <v>467</v>
      </c>
      <c r="D43" s="141" t="s">
        <v>636</v>
      </c>
      <c r="E43" s="141"/>
      <c r="F43" s="141"/>
      <c r="G43" s="141"/>
      <c r="H43" s="141" t="s">
        <v>467</v>
      </c>
      <c r="I43" s="141" t="s">
        <v>467</v>
      </c>
      <c r="J43" s="141" t="s">
        <v>467</v>
      </c>
      <c r="K43" s="141" t="s">
        <v>467</v>
      </c>
      <c r="L43" s="141" t="s">
        <v>467</v>
      </c>
    </row>
    <row r="44" spans="1:12" s="140" customFormat="1" ht="48" x14ac:dyDescent="0.25">
      <c r="A44" s="140" t="s">
        <v>641</v>
      </c>
      <c r="B44" s="140" t="s">
        <v>638</v>
      </c>
      <c r="C44" s="141"/>
      <c r="D44" s="141" t="s">
        <v>467</v>
      </c>
      <c r="E44" s="141" t="s">
        <v>639</v>
      </c>
      <c r="F44" s="141"/>
      <c r="G44" s="141"/>
      <c r="H44" s="141" t="s">
        <v>467</v>
      </c>
      <c r="I44" s="141" t="s">
        <v>467</v>
      </c>
      <c r="J44" s="141" t="s">
        <v>467</v>
      </c>
      <c r="K44" s="141" t="s">
        <v>467</v>
      </c>
      <c r="L44" s="141" t="s">
        <v>467</v>
      </c>
    </row>
    <row r="45" spans="1:12" s="33" customFormat="1" x14ac:dyDescent="0.3">
      <c r="A45" s="33" t="str">
        <f>'7'!A8</f>
        <v>7.3.</v>
      </c>
      <c r="B45" s="33" t="str">
        <f>'7'!B8</f>
        <v>Grynasis pelningumas</v>
      </c>
      <c r="C45" s="80" t="str">
        <f t="shared" ref="C45:L45" si="8">IF(C38&gt;=2, "Gerai", "Blogai")</f>
        <v>Blogai</v>
      </c>
      <c r="D45" s="80" t="str">
        <f t="shared" si="8"/>
        <v>Blogai</v>
      </c>
      <c r="E45" s="80" t="str">
        <f t="shared" si="8"/>
        <v>Blogai</v>
      </c>
      <c r="F45" s="80" t="str">
        <f t="shared" si="8"/>
        <v>Blogai</v>
      </c>
      <c r="G45" s="80" t="str">
        <f t="shared" si="8"/>
        <v>Blogai</v>
      </c>
      <c r="H45" s="80" t="str">
        <f t="shared" si="8"/>
        <v>Blogai</v>
      </c>
      <c r="I45" s="80" t="str">
        <f t="shared" si="8"/>
        <v>Blogai</v>
      </c>
      <c r="J45" s="80" t="str">
        <f t="shared" si="8"/>
        <v>Blogai</v>
      </c>
      <c r="K45" s="80" t="str">
        <f t="shared" si="8"/>
        <v>Blogai</v>
      </c>
      <c r="L45" s="80" t="str">
        <f t="shared" si="8"/>
        <v>Blogai</v>
      </c>
    </row>
    <row r="46" spans="1:12" s="140" customFormat="1" ht="24" x14ac:dyDescent="0.25">
      <c r="A46" s="140" t="s">
        <v>642</v>
      </c>
      <c r="B46" s="140" t="s">
        <v>635</v>
      </c>
      <c r="C46" s="141" t="s">
        <v>467</v>
      </c>
      <c r="D46" s="141" t="s">
        <v>636</v>
      </c>
      <c r="E46" s="141"/>
      <c r="F46" s="141"/>
      <c r="G46" s="141"/>
      <c r="H46" s="141" t="s">
        <v>467</v>
      </c>
      <c r="I46" s="141" t="s">
        <v>467</v>
      </c>
      <c r="J46" s="141" t="s">
        <v>467</v>
      </c>
      <c r="K46" s="141" t="s">
        <v>467</v>
      </c>
      <c r="L46" s="141" t="s">
        <v>467</v>
      </c>
    </row>
    <row r="47" spans="1:12" s="140" customFormat="1" ht="12" x14ac:dyDescent="0.25">
      <c r="A47" s="140" t="s">
        <v>643</v>
      </c>
      <c r="B47" s="140" t="s">
        <v>638</v>
      </c>
      <c r="C47" s="141"/>
      <c r="D47" s="141"/>
      <c r="E47" s="141"/>
      <c r="F47" s="141"/>
      <c r="G47" s="141"/>
      <c r="H47" s="141" t="s">
        <v>467</v>
      </c>
      <c r="I47" s="141" t="s">
        <v>467</v>
      </c>
      <c r="J47" s="141" t="s">
        <v>467</v>
      </c>
      <c r="K47" s="141" t="s">
        <v>467</v>
      </c>
      <c r="L47" s="141" t="s">
        <v>467</v>
      </c>
    </row>
  </sheetData>
  <sheetProtection sheet="1" objects="1" scenarios="1"/>
  <conditionalFormatting sqref="F7:K7">
    <cfRule type="cellIs" dxfId="16" priority="16" operator="equal">
      <formula>"Blogai"</formula>
    </cfRule>
    <cfRule type="cellIs" dxfId="15" priority="17" operator="equal">
      <formula>"Gerai"</formula>
    </cfRule>
  </conditionalFormatting>
  <conditionalFormatting sqref="F18:K18">
    <cfRule type="cellIs" dxfId="14" priority="14" operator="equal">
      <formula>"Blogai"</formula>
    </cfRule>
    <cfRule type="cellIs" dxfId="13" priority="15" operator="equal">
      <formula>"Gerai"</formula>
    </cfRule>
  </conditionalFormatting>
  <conditionalFormatting sqref="A1:XFD39 A42:XFD42 A45:XFD45 A48:XFD1048576">
    <cfRule type="cellIs" dxfId="12" priority="12" operator="equal">
      <formula>"Blogai"</formula>
    </cfRule>
    <cfRule type="cellIs" dxfId="11" priority="13" operator="equal">
      <formula>"Gerai"</formula>
    </cfRule>
  </conditionalFormatting>
  <conditionalFormatting sqref="A34:K38 B36:L38 D35:L38">
    <cfRule type="cellIs" dxfId="10" priority="11" operator="equal">
      <formula>"Blogai"</formula>
    </cfRule>
  </conditionalFormatting>
  <conditionalFormatting sqref="D7:E7">
    <cfRule type="cellIs" dxfId="9" priority="9" operator="equal">
      <formula>"Blogai"</formula>
    </cfRule>
    <cfRule type="cellIs" dxfId="8" priority="10" operator="equal">
      <formula>"Gerai"</formula>
    </cfRule>
  </conditionalFormatting>
  <conditionalFormatting sqref="D18:E18">
    <cfRule type="cellIs" dxfId="7" priority="7" operator="equal">
      <formula>"Blogai"</formula>
    </cfRule>
    <cfRule type="cellIs" dxfId="6" priority="8" operator="equal">
      <formula>"Gerai"</formula>
    </cfRule>
  </conditionalFormatting>
  <conditionalFormatting sqref="A40:XFD41">
    <cfRule type="cellIs" dxfId="5" priority="5" operator="equal">
      <formula>"Blogai"</formula>
    </cfRule>
    <cfRule type="cellIs" dxfId="4" priority="6" operator="equal">
      <formula>"Gerai"</formula>
    </cfRule>
  </conditionalFormatting>
  <conditionalFormatting sqref="A43:XFD44">
    <cfRule type="cellIs" dxfId="3" priority="3" operator="equal">
      <formula>"Blogai"</formula>
    </cfRule>
    <cfRule type="cellIs" dxfId="2" priority="4" operator="equal">
      <formula>"Gerai"</formula>
    </cfRule>
  </conditionalFormatting>
  <conditionalFormatting sqref="A46:XFD47">
    <cfRule type="cellIs" dxfId="1" priority="1" operator="equal">
      <formula>"Blogai"</formula>
    </cfRule>
    <cfRule type="cellIs" dxfId="0" priority="2" operator="equal">
      <formula>"Gerai"</formula>
    </cfRule>
  </conditionalFormatting>
  <printOptions horizontalCentered="1"/>
  <pageMargins left="1.1811023622047245" right="0.39370078740157483" top="0.74803149606299213" bottom="0.74803149606299213" header="0.31496062992125984" footer="0.31496062992125984"/>
  <pageSetup paperSize="9" scale="5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74"/>
  <sheetViews>
    <sheetView workbookViewId="0"/>
  </sheetViews>
  <sheetFormatPr defaultRowHeight="14.4" x14ac:dyDescent="0.3"/>
  <sheetData>
    <row r="1" spans="1:1" s="33" customFormat="1" x14ac:dyDescent="0.3">
      <c r="A1" s="33" t="s">
        <v>5</v>
      </c>
    </row>
    <row r="2" spans="1:1" s="33" customFormat="1" x14ac:dyDescent="0.3">
      <c r="A2" t="s">
        <v>347</v>
      </c>
    </row>
    <row r="3" spans="1:1" x14ac:dyDescent="0.3">
      <c r="A3" t="s">
        <v>333</v>
      </c>
    </row>
    <row r="4" spans="1:1" x14ac:dyDescent="0.3">
      <c r="A4" t="s">
        <v>335</v>
      </c>
    </row>
    <row r="5" spans="1:1" x14ac:dyDescent="0.3">
      <c r="A5" t="s">
        <v>332</v>
      </c>
    </row>
    <row r="7" spans="1:1" x14ac:dyDescent="0.3">
      <c r="A7" s="33" t="s">
        <v>7</v>
      </c>
    </row>
    <row r="8" spans="1:1" x14ac:dyDescent="0.3">
      <c r="A8" t="s">
        <v>347</v>
      </c>
    </row>
    <row r="9" spans="1:1" x14ac:dyDescent="0.3">
      <c r="A9" t="s">
        <v>336</v>
      </c>
    </row>
    <row r="10" spans="1:1" x14ac:dyDescent="0.3">
      <c r="A10" t="s">
        <v>337</v>
      </c>
    </row>
    <row r="12" spans="1:1" x14ac:dyDescent="0.3">
      <c r="A12" s="33" t="s">
        <v>9</v>
      </c>
    </row>
    <row r="13" spans="1:1" x14ac:dyDescent="0.3">
      <c r="A13" t="s">
        <v>347</v>
      </c>
    </row>
    <row r="14" spans="1:1" x14ac:dyDescent="0.3">
      <c r="A14" t="s">
        <v>334</v>
      </c>
    </row>
    <row r="15" spans="1:1" x14ac:dyDescent="0.3">
      <c r="A15" t="s">
        <v>372</v>
      </c>
    </row>
    <row r="17" spans="1:2" s="33" customFormat="1" x14ac:dyDescent="0.3">
      <c r="A17" s="33" t="s">
        <v>338</v>
      </c>
    </row>
    <row r="18" spans="1:2" x14ac:dyDescent="0.3">
      <c r="A18" t="s">
        <v>347</v>
      </c>
    </row>
    <row r="19" spans="1:2" ht="14.4" customHeight="1" x14ac:dyDescent="0.3">
      <c r="A19" t="s">
        <v>339</v>
      </c>
    </row>
    <row r="20" spans="1:2" ht="14.4" customHeight="1" x14ac:dyDescent="0.3">
      <c r="A20" t="s">
        <v>340</v>
      </c>
    </row>
    <row r="21" spans="1:2" ht="14.4" customHeight="1" x14ac:dyDescent="0.3">
      <c r="A21" t="s">
        <v>341</v>
      </c>
    </row>
    <row r="23" spans="1:2" x14ac:dyDescent="0.3">
      <c r="A23" s="33" t="s">
        <v>31</v>
      </c>
    </row>
    <row r="24" spans="1:2" x14ac:dyDescent="0.3">
      <c r="A24" t="s">
        <v>347</v>
      </c>
    </row>
    <row r="25" spans="1:2" s="33" customFormat="1" ht="14.4" customHeight="1" x14ac:dyDescent="0.3">
      <c r="A25" t="s">
        <v>350</v>
      </c>
    </row>
    <row r="26" spans="1:2" s="33" customFormat="1" ht="14.4" customHeight="1" x14ac:dyDescent="0.3">
      <c r="A26" t="s">
        <v>351</v>
      </c>
    </row>
    <row r="27" spans="1:2" s="33" customFormat="1" ht="14.4" customHeight="1" x14ac:dyDescent="0.3">
      <c r="A27" t="s">
        <v>352</v>
      </c>
    </row>
    <row r="28" spans="1:2" s="33" customFormat="1" ht="14.4" customHeight="1" x14ac:dyDescent="0.3">
      <c r="A28" t="s">
        <v>353</v>
      </c>
    </row>
    <row r="29" spans="1:2" s="33" customFormat="1" ht="14.4" customHeight="1" x14ac:dyDescent="0.3">
      <c r="A29" t="s">
        <v>354</v>
      </c>
    </row>
    <row r="30" spans="1:2" s="33" customFormat="1" ht="14.4" customHeight="1" x14ac:dyDescent="0.3">
      <c r="A30" t="s">
        <v>355</v>
      </c>
    </row>
    <row r="31" spans="1:2" s="33" customFormat="1" ht="14.4" customHeight="1" x14ac:dyDescent="0.3">
      <c r="A31" t="s">
        <v>348</v>
      </c>
    </row>
    <row r="32" spans="1:2" x14ac:dyDescent="0.3">
      <c r="A32" s="55"/>
      <c r="B32" s="55"/>
    </row>
    <row r="33" spans="1:1" s="33" customFormat="1" x14ac:dyDescent="0.3">
      <c r="A33" s="33" t="s">
        <v>35</v>
      </c>
    </row>
    <row r="34" spans="1:1" s="33" customFormat="1" x14ac:dyDescent="0.3">
      <c r="A34" t="s">
        <v>347</v>
      </c>
    </row>
    <row r="35" spans="1:1" ht="14.4" customHeight="1" x14ac:dyDescent="0.3">
      <c r="A35" t="s">
        <v>356</v>
      </c>
    </row>
    <row r="36" spans="1:1" ht="14.4" customHeight="1" x14ac:dyDescent="0.3">
      <c r="A36" t="s">
        <v>357</v>
      </c>
    </row>
    <row r="37" spans="1:1" ht="14.4" customHeight="1" x14ac:dyDescent="0.3">
      <c r="A37" t="s">
        <v>358</v>
      </c>
    </row>
    <row r="38" spans="1:1" ht="14.4" customHeight="1" x14ac:dyDescent="0.3">
      <c r="A38" t="s">
        <v>359</v>
      </c>
    </row>
    <row r="39" spans="1:1" ht="14.4" customHeight="1" x14ac:dyDescent="0.3">
      <c r="A39" t="s">
        <v>360</v>
      </c>
    </row>
    <row r="40" spans="1:1" ht="14.4" customHeight="1" x14ac:dyDescent="0.3">
      <c r="A40" t="s">
        <v>349</v>
      </c>
    </row>
    <row r="42" spans="1:1" s="33" customFormat="1" x14ac:dyDescent="0.3">
      <c r="A42" s="33" t="s">
        <v>37</v>
      </c>
    </row>
    <row r="43" spans="1:1" x14ac:dyDescent="0.3">
      <c r="A43" t="s">
        <v>347</v>
      </c>
    </row>
    <row r="44" spans="1:1" ht="14.4" customHeight="1" x14ac:dyDescent="0.3">
      <c r="A44" t="s">
        <v>361</v>
      </c>
    </row>
    <row r="45" spans="1:1" ht="14.4" customHeight="1" x14ac:dyDescent="0.3">
      <c r="A45" t="s">
        <v>362</v>
      </c>
    </row>
    <row r="47" spans="1:1" s="33" customFormat="1" x14ac:dyDescent="0.3">
      <c r="A47" s="33" t="s">
        <v>344</v>
      </c>
    </row>
    <row r="48" spans="1:1" x14ac:dyDescent="0.3">
      <c r="A48" t="s">
        <v>347</v>
      </c>
    </row>
    <row r="49" spans="1:1" ht="14.4" customHeight="1" x14ac:dyDescent="0.3">
      <c r="A49" t="s">
        <v>363</v>
      </c>
    </row>
    <row r="50" spans="1:1" ht="14.4" customHeight="1" x14ac:dyDescent="0.3">
      <c r="A50" t="s">
        <v>364</v>
      </c>
    </row>
    <row r="51" spans="1:1" ht="14.4" customHeight="1" x14ac:dyDescent="0.3">
      <c r="A51" t="s">
        <v>365</v>
      </c>
    </row>
    <row r="54" spans="1:1" s="33" customFormat="1" x14ac:dyDescent="0.3">
      <c r="A54" s="33" t="s">
        <v>345</v>
      </c>
    </row>
    <row r="55" spans="1:1" x14ac:dyDescent="0.3">
      <c r="A55" t="s">
        <v>347</v>
      </c>
    </row>
    <row r="56" spans="1:1" ht="14.4" customHeight="1" x14ac:dyDescent="0.3">
      <c r="A56" t="s">
        <v>366</v>
      </c>
    </row>
    <row r="57" spans="1:1" ht="14.4" customHeight="1" x14ac:dyDescent="0.3">
      <c r="A57" t="s">
        <v>367</v>
      </c>
    </row>
    <row r="60" spans="1:1" s="33" customFormat="1" x14ac:dyDescent="0.3">
      <c r="A60" s="33" t="s">
        <v>346</v>
      </c>
    </row>
    <row r="61" spans="1:1" x14ac:dyDescent="0.3">
      <c r="A61" t="s">
        <v>347</v>
      </c>
    </row>
    <row r="62" spans="1:1" ht="14.4" customHeight="1" x14ac:dyDescent="0.3">
      <c r="A62" t="s">
        <v>368</v>
      </c>
    </row>
    <row r="63" spans="1:1" ht="14.4" customHeight="1" x14ac:dyDescent="0.3">
      <c r="A63" t="s">
        <v>369</v>
      </c>
    </row>
    <row r="65" spans="1:1" s="33" customFormat="1" x14ac:dyDescent="0.3">
      <c r="A65" s="33" t="s">
        <v>40</v>
      </c>
    </row>
    <row r="66" spans="1:1" x14ac:dyDescent="0.3">
      <c r="A66" t="s">
        <v>347</v>
      </c>
    </row>
    <row r="67" spans="1:1" ht="14.4" customHeight="1" x14ac:dyDescent="0.3">
      <c r="A67" t="s">
        <v>370</v>
      </c>
    </row>
    <row r="68" spans="1:1" ht="14.4" customHeight="1" x14ac:dyDescent="0.3">
      <c r="A68" t="s">
        <v>371</v>
      </c>
    </row>
    <row r="70" spans="1:1" s="33" customFormat="1" x14ac:dyDescent="0.3">
      <c r="A70" s="33" t="s">
        <v>82</v>
      </c>
    </row>
    <row r="71" spans="1:1" x14ac:dyDescent="0.3">
      <c r="A71" t="s">
        <v>347</v>
      </c>
    </row>
    <row r="72" spans="1:1" x14ac:dyDescent="0.3">
      <c r="A72" t="s">
        <v>373</v>
      </c>
    </row>
    <row r="73" spans="1:1" x14ac:dyDescent="0.3">
      <c r="A73" t="s">
        <v>374</v>
      </c>
    </row>
    <row r="74" spans="1:1" x14ac:dyDescent="0.3">
      <c r="A74" t="s">
        <v>375</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888EE3-37C8-4DEF-ABF3-3520C04839DC}">
  <ds:schemaRefs>
    <ds:schemaRef ds:uri="http://purl.org/dc/dcmitype/"/>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2da0c07a-ec76-4419-ac6d-51bfe4afe98c"/>
    <ds:schemaRef ds:uri="http://www.w3.org/XML/1998/namespace"/>
  </ds:schemaRefs>
</ds:datastoreItem>
</file>

<file path=customXml/itemProps2.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F82C85-B904-42C0-A52B-CD1168F789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9</vt:i4>
      </vt:variant>
      <vt:variant>
        <vt:lpstr>Įvardytieji diapazonai</vt:lpstr>
      </vt:variant>
      <vt:variant>
        <vt:i4>3</vt:i4>
      </vt:variant>
    </vt:vector>
  </HeadingPairs>
  <TitlesOfParts>
    <vt:vector size="12" baseType="lpstr">
      <vt:lpstr>1</vt:lpstr>
      <vt:lpstr>2</vt:lpstr>
      <vt:lpstr>3</vt:lpstr>
      <vt:lpstr>4</vt:lpstr>
      <vt:lpstr>5</vt:lpstr>
      <vt:lpstr>6</vt:lpstr>
      <vt:lpstr>7</vt:lpstr>
      <vt:lpstr>Kontrolė</vt:lpstr>
      <vt:lpstr>Konstantos</vt:lpstr>
      <vt:lpstr>'4'!Print_Titles</vt:lpstr>
      <vt:lpstr>'5'!Print_Titles</vt:lpstr>
      <vt:lpstr>'6'!Print_Titles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Raimonda</cp:lastModifiedBy>
  <cp:lastPrinted>2021-12-06T09:42:09Z</cp:lastPrinted>
  <dcterms:created xsi:type="dcterms:W3CDTF">2018-11-26T07:22:36Z</dcterms:created>
  <dcterms:modified xsi:type="dcterms:W3CDTF">2022-12-20T10:00:33Z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